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7,25 ПОКОМ КИ филиалы\"/>
    </mc:Choice>
  </mc:AlternateContent>
  <xr:revisionPtr revIDLastSave="0" documentId="13_ncr:1_{75C5B246-9DC9-459F-A684-BDB98E538F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" i="1" l="1"/>
  <c r="S12" i="1"/>
  <c r="S13" i="1"/>
  <c r="S15" i="1"/>
  <c r="S16" i="1"/>
  <c r="S18" i="1"/>
  <c r="S20" i="1"/>
  <c r="S22" i="1"/>
  <c r="S25" i="1"/>
  <c r="S28" i="1"/>
  <c r="S29" i="1"/>
  <c r="S30" i="1"/>
  <c r="S32" i="1"/>
  <c r="S33" i="1"/>
  <c r="S38" i="1"/>
  <c r="S47" i="1"/>
  <c r="S48" i="1"/>
  <c r="S50" i="1"/>
  <c r="S51" i="1"/>
  <c r="S52" i="1"/>
  <c r="S54" i="1"/>
  <c r="S62" i="1"/>
  <c r="S63" i="1"/>
  <c r="S66" i="1"/>
  <c r="S67" i="1"/>
  <c r="S68" i="1"/>
  <c r="S70" i="1"/>
  <c r="S72" i="1"/>
  <c r="S73" i="1"/>
  <c r="S74" i="1"/>
  <c r="S76" i="1"/>
  <c r="S77" i="1"/>
  <c r="S78" i="1"/>
  <c r="S79" i="1"/>
  <c r="S80" i="1"/>
  <c r="S81" i="1"/>
  <c r="S82" i="1"/>
  <c r="S83" i="1"/>
  <c r="S85" i="1"/>
  <c r="S86" i="1"/>
  <c r="S89" i="1"/>
  <c r="S91" i="1"/>
  <c r="S93" i="1"/>
  <c r="S94" i="1"/>
  <c r="S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6" i="1"/>
  <c r="AJ9" i="1"/>
  <c r="AJ12" i="1"/>
  <c r="AJ13" i="1"/>
  <c r="AJ15" i="1"/>
  <c r="AJ16" i="1"/>
  <c r="AJ18" i="1"/>
  <c r="AJ20" i="1"/>
  <c r="AJ22" i="1"/>
  <c r="AJ25" i="1"/>
  <c r="AJ28" i="1"/>
  <c r="AJ29" i="1"/>
  <c r="AJ30" i="1"/>
  <c r="AJ32" i="1"/>
  <c r="AJ33" i="1"/>
  <c r="AJ38" i="1"/>
  <c r="AJ47" i="1"/>
  <c r="AJ48" i="1"/>
  <c r="AJ50" i="1"/>
  <c r="AJ51" i="1"/>
  <c r="AJ52" i="1"/>
  <c r="AJ54" i="1"/>
  <c r="AJ62" i="1"/>
  <c r="AJ63" i="1"/>
  <c r="AJ66" i="1"/>
  <c r="AJ67" i="1"/>
  <c r="AJ68" i="1"/>
  <c r="AJ70" i="1"/>
  <c r="AJ72" i="1"/>
  <c r="AJ73" i="1"/>
  <c r="AJ74" i="1"/>
  <c r="AJ76" i="1"/>
  <c r="AJ77" i="1"/>
  <c r="AJ78" i="1"/>
  <c r="AJ79" i="1"/>
  <c r="AJ80" i="1"/>
  <c r="AJ81" i="1"/>
  <c r="AJ82" i="1"/>
  <c r="AJ83" i="1"/>
  <c r="AJ85" i="1"/>
  <c r="AJ86" i="1"/>
  <c r="AJ89" i="1"/>
  <c r="AJ91" i="1"/>
  <c r="AJ93" i="1"/>
  <c r="AJ94" i="1"/>
  <c r="AJ6" i="1"/>
  <c r="T5" i="1"/>
  <c r="AK5" i="1" l="1"/>
  <c r="R86" i="1"/>
  <c r="R77" i="1"/>
  <c r="R76" i="1"/>
  <c r="R74" i="1"/>
  <c r="R68" i="1"/>
  <c r="R66" i="1"/>
  <c r="R54" i="1"/>
  <c r="R47" i="1"/>
  <c r="R28" i="1"/>
  <c r="R25" i="1"/>
  <c r="R22" i="1"/>
  <c r="R20" i="1"/>
  <c r="R18" i="1"/>
  <c r="R30" i="1"/>
  <c r="R6" i="1"/>
  <c r="R9" i="1"/>
  <c r="R12" i="1"/>
  <c r="R15" i="1"/>
  <c r="R32" i="1"/>
  <c r="R33" i="1"/>
  <c r="R38" i="1"/>
  <c r="R48" i="1"/>
  <c r="R50" i="1"/>
  <c r="R52" i="1"/>
  <c r="R72" i="1"/>
  <c r="R73" i="1"/>
  <c r="R78" i="1"/>
  <c r="R79" i="1"/>
  <c r="R80" i="1"/>
  <c r="R81" i="1"/>
  <c r="R82" i="1"/>
  <c r="R83" i="1"/>
  <c r="R85" i="1"/>
  <c r="R89" i="1"/>
  <c r="R91" i="1"/>
  <c r="R93" i="1"/>
  <c r="R94" i="1"/>
  <c r="P7" i="1" l="1"/>
  <c r="P8" i="1"/>
  <c r="P9" i="1"/>
  <c r="W9" i="1" s="1"/>
  <c r="P10" i="1"/>
  <c r="P11" i="1"/>
  <c r="Q11" i="1" s="1"/>
  <c r="P12" i="1"/>
  <c r="W12" i="1" s="1"/>
  <c r="P13" i="1"/>
  <c r="P14" i="1"/>
  <c r="Q14" i="1" s="1"/>
  <c r="R14" i="1" s="1"/>
  <c r="S14" i="1" s="1"/>
  <c r="AJ14" i="1" s="1"/>
  <c r="P15" i="1"/>
  <c r="W15" i="1" s="1"/>
  <c r="P16" i="1"/>
  <c r="Q16" i="1" s="1"/>
  <c r="R16" i="1" s="1"/>
  <c r="P17" i="1"/>
  <c r="Q17" i="1" s="1"/>
  <c r="P18" i="1"/>
  <c r="Q18" i="1" s="1"/>
  <c r="P19" i="1"/>
  <c r="P20" i="1"/>
  <c r="Q20" i="1" s="1"/>
  <c r="P21" i="1"/>
  <c r="P22" i="1"/>
  <c r="Q22" i="1" s="1"/>
  <c r="P23" i="1"/>
  <c r="Q23" i="1" s="1"/>
  <c r="P24" i="1"/>
  <c r="Q24" i="1" s="1"/>
  <c r="R24" i="1" s="1"/>
  <c r="S24" i="1" s="1"/>
  <c r="AJ24" i="1" s="1"/>
  <c r="P25" i="1"/>
  <c r="Q25" i="1" s="1"/>
  <c r="W25" i="1" s="1"/>
  <c r="P26" i="1"/>
  <c r="P27" i="1"/>
  <c r="Q27" i="1" s="1"/>
  <c r="P28" i="1"/>
  <c r="Q28" i="1" s="1"/>
  <c r="P29" i="1"/>
  <c r="P30" i="1"/>
  <c r="P31" i="1"/>
  <c r="P32" i="1"/>
  <c r="W32" i="1" s="1"/>
  <c r="P33" i="1"/>
  <c r="W33" i="1" s="1"/>
  <c r="P34" i="1"/>
  <c r="Q34" i="1" s="1"/>
  <c r="R34" i="1" s="1"/>
  <c r="S34" i="1" s="1"/>
  <c r="AJ34" i="1" s="1"/>
  <c r="P35" i="1"/>
  <c r="P36" i="1"/>
  <c r="Q36" i="1" s="1"/>
  <c r="R36" i="1" s="1"/>
  <c r="S36" i="1" s="1"/>
  <c r="AJ36" i="1" s="1"/>
  <c r="P37" i="1"/>
  <c r="P38" i="1"/>
  <c r="W38" i="1" s="1"/>
  <c r="P39" i="1"/>
  <c r="P40" i="1"/>
  <c r="Q40" i="1" s="1"/>
  <c r="R40" i="1" s="1"/>
  <c r="S40" i="1" s="1"/>
  <c r="AJ40" i="1" s="1"/>
  <c r="P41" i="1"/>
  <c r="P42" i="1"/>
  <c r="P43" i="1"/>
  <c r="Q43" i="1" s="1"/>
  <c r="P44" i="1"/>
  <c r="P45" i="1"/>
  <c r="P46" i="1"/>
  <c r="P47" i="1"/>
  <c r="P48" i="1"/>
  <c r="W48" i="1" s="1"/>
  <c r="P49" i="1"/>
  <c r="P50" i="1"/>
  <c r="W50" i="1" s="1"/>
  <c r="P51" i="1"/>
  <c r="P52" i="1"/>
  <c r="W52" i="1" s="1"/>
  <c r="P53" i="1"/>
  <c r="P54" i="1"/>
  <c r="P55" i="1"/>
  <c r="P56" i="1"/>
  <c r="P57" i="1"/>
  <c r="P58" i="1"/>
  <c r="P59" i="1"/>
  <c r="P60" i="1"/>
  <c r="P61" i="1"/>
  <c r="P62" i="1"/>
  <c r="P63" i="1"/>
  <c r="P64" i="1"/>
  <c r="Q64" i="1" s="1"/>
  <c r="R64" i="1" s="1"/>
  <c r="S64" i="1" s="1"/>
  <c r="AJ64" i="1" s="1"/>
  <c r="P65" i="1"/>
  <c r="P66" i="1"/>
  <c r="Q66" i="1" s="1"/>
  <c r="P67" i="1"/>
  <c r="P68" i="1"/>
  <c r="Q68" i="1" s="1"/>
  <c r="P69" i="1"/>
  <c r="P70" i="1"/>
  <c r="Q70" i="1" s="1"/>
  <c r="R70" i="1" s="1"/>
  <c r="P71" i="1"/>
  <c r="Q71" i="1" s="1"/>
  <c r="P72" i="1"/>
  <c r="W72" i="1" s="1"/>
  <c r="P73" i="1"/>
  <c r="W73" i="1" s="1"/>
  <c r="P74" i="1"/>
  <c r="Q74" i="1" s="1"/>
  <c r="P75" i="1"/>
  <c r="P76" i="1"/>
  <c r="Q76" i="1" s="1"/>
  <c r="P77" i="1"/>
  <c r="Q77" i="1" s="1"/>
  <c r="W77" i="1" s="1"/>
  <c r="P78" i="1"/>
  <c r="P79" i="1"/>
  <c r="W79" i="1" s="1"/>
  <c r="P80" i="1"/>
  <c r="W80" i="1" s="1"/>
  <c r="P81" i="1"/>
  <c r="W81" i="1" s="1"/>
  <c r="P82" i="1"/>
  <c r="W82" i="1" s="1"/>
  <c r="P83" i="1"/>
  <c r="X83" i="1" s="1"/>
  <c r="P84" i="1"/>
  <c r="P85" i="1"/>
  <c r="W85" i="1" s="1"/>
  <c r="P86" i="1"/>
  <c r="Q86" i="1" s="1"/>
  <c r="P87" i="1"/>
  <c r="P88" i="1"/>
  <c r="P89" i="1"/>
  <c r="W89" i="1" s="1"/>
  <c r="P90" i="1"/>
  <c r="P91" i="1"/>
  <c r="W91" i="1" s="1"/>
  <c r="P92" i="1"/>
  <c r="P93" i="1"/>
  <c r="W93" i="1" s="1"/>
  <c r="P94" i="1"/>
  <c r="W94" i="1" s="1"/>
  <c r="P6" i="1"/>
  <c r="Q6" i="1" s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K5" i="1"/>
  <c r="F5" i="1"/>
  <c r="E5" i="1"/>
  <c r="R71" i="1" l="1"/>
  <c r="R43" i="1"/>
  <c r="R27" i="1"/>
  <c r="R23" i="1"/>
  <c r="R17" i="1"/>
  <c r="R11" i="1"/>
  <c r="W86" i="1"/>
  <c r="X78" i="1"/>
  <c r="W78" i="1"/>
  <c r="W76" i="1"/>
  <c r="W74" i="1"/>
  <c r="W70" i="1"/>
  <c r="W68" i="1"/>
  <c r="W66" i="1"/>
  <c r="W64" i="1"/>
  <c r="W40" i="1"/>
  <c r="W36" i="1"/>
  <c r="W34" i="1"/>
  <c r="W28" i="1"/>
  <c r="W24" i="1"/>
  <c r="W22" i="1"/>
  <c r="W20" i="1"/>
  <c r="W18" i="1"/>
  <c r="W16" i="1"/>
  <c r="W14" i="1"/>
  <c r="W6" i="1"/>
  <c r="W83" i="1"/>
  <c r="X34" i="1"/>
  <c r="X14" i="1"/>
  <c r="Q84" i="1"/>
  <c r="R84" i="1" s="1"/>
  <c r="S84" i="1" s="1"/>
  <c r="AJ84" i="1" s="1"/>
  <c r="Q44" i="1"/>
  <c r="R44" i="1" s="1"/>
  <c r="S44" i="1" s="1"/>
  <c r="AJ44" i="1" s="1"/>
  <c r="Q63" i="1"/>
  <c r="R63" i="1" s="1"/>
  <c r="Q62" i="1"/>
  <c r="R62" i="1" s="1"/>
  <c r="Q42" i="1"/>
  <c r="R42" i="1" s="1"/>
  <c r="S42" i="1" s="1"/>
  <c r="AJ42" i="1" s="1"/>
  <c r="Q61" i="1"/>
  <c r="R61" i="1" s="1"/>
  <c r="S61" i="1" s="1"/>
  <c r="AJ61" i="1" s="1"/>
  <c r="Q41" i="1"/>
  <c r="R41" i="1" s="1"/>
  <c r="S41" i="1" s="1"/>
  <c r="AJ41" i="1" s="1"/>
  <c r="Q21" i="1"/>
  <c r="R21" i="1" s="1"/>
  <c r="S21" i="1" s="1"/>
  <c r="AJ21" i="1" s="1"/>
  <c r="Q60" i="1"/>
  <c r="R60" i="1" s="1"/>
  <c r="S60" i="1" s="1"/>
  <c r="AJ60" i="1" s="1"/>
  <c r="Q59" i="1"/>
  <c r="R59" i="1" s="1"/>
  <c r="S59" i="1" s="1"/>
  <c r="AJ59" i="1" s="1"/>
  <c r="Q39" i="1"/>
  <c r="R39" i="1" s="1"/>
  <c r="S39" i="1" s="1"/>
  <c r="AJ39" i="1" s="1"/>
  <c r="Q19" i="1"/>
  <c r="R19" i="1" s="1"/>
  <c r="S19" i="1" s="1"/>
  <c r="AJ19" i="1" s="1"/>
  <c r="Q58" i="1"/>
  <c r="R58" i="1" s="1"/>
  <c r="S58" i="1" s="1"/>
  <c r="AJ58" i="1" s="1"/>
  <c r="Q57" i="1"/>
  <c r="R57" i="1" s="1"/>
  <c r="S57" i="1" s="1"/>
  <c r="AJ57" i="1" s="1"/>
  <c r="Q37" i="1"/>
  <c r="R37" i="1" s="1"/>
  <c r="S37" i="1" s="1"/>
  <c r="AJ37" i="1" s="1"/>
  <c r="Q56" i="1"/>
  <c r="R56" i="1" s="1"/>
  <c r="S56" i="1" s="1"/>
  <c r="AJ56" i="1" s="1"/>
  <c r="Q75" i="1"/>
  <c r="R75" i="1" s="1"/>
  <c r="S75" i="1" s="1"/>
  <c r="AJ75" i="1" s="1"/>
  <c r="X55" i="1"/>
  <c r="Q55" i="1"/>
  <c r="R55" i="1" s="1"/>
  <c r="S55" i="1" s="1"/>
  <c r="AJ55" i="1" s="1"/>
  <c r="Q35" i="1"/>
  <c r="R35" i="1" s="1"/>
  <c r="S35" i="1" s="1"/>
  <c r="AJ35" i="1" s="1"/>
  <c r="Q46" i="1"/>
  <c r="R46" i="1" s="1"/>
  <c r="S46" i="1" s="1"/>
  <c r="AJ46" i="1" s="1"/>
  <c r="Q54" i="1"/>
  <c r="Q53" i="1"/>
  <c r="R53" i="1" s="1"/>
  <c r="S53" i="1" s="1"/>
  <c r="AJ53" i="1" s="1"/>
  <c r="Q13" i="1"/>
  <c r="R13" i="1" s="1"/>
  <c r="Q92" i="1"/>
  <c r="R92" i="1" s="1"/>
  <c r="S92" i="1" s="1"/>
  <c r="AJ92" i="1" s="1"/>
  <c r="Q45" i="1"/>
  <c r="R45" i="1" s="1"/>
  <c r="S45" i="1" s="1"/>
  <c r="AJ45" i="1" s="1"/>
  <c r="Q51" i="1"/>
  <c r="R51" i="1" s="1"/>
  <c r="Q31" i="1"/>
  <c r="R31" i="1" s="1"/>
  <c r="S31" i="1" s="1"/>
  <c r="AJ31" i="1" s="1"/>
  <c r="Q90" i="1"/>
  <c r="R90" i="1" s="1"/>
  <c r="S90" i="1" s="1"/>
  <c r="AJ90" i="1" s="1"/>
  <c r="Q30" i="1"/>
  <c r="Q10" i="1"/>
  <c r="R10" i="1" s="1"/>
  <c r="S10" i="1" s="1"/>
  <c r="AJ10" i="1" s="1"/>
  <c r="Q65" i="1"/>
  <c r="R65" i="1" s="1"/>
  <c r="S65" i="1" s="1"/>
  <c r="AJ65" i="1" s="1"/>
  <c r="Q69" i="1"/>
  <c r="R69" i="1" s="1"/>
  <c r="S69" i="1" s="1"/>
  <c r="AJ69" i="1" s="1"/>
  <c r="Q49" i="1"/>
  <c r="R49" i="1" s="1"/>
  <c r="S49" i="1" s="1"/>
  <c r="AJ49" i="1" s="1"/>
  <c r="Q29" i="1"/>
  <c r="R29" i="1" s="1"/>
  <c r="Q88" i="1"/>
  <c r="R88" i="1" s="1"/>
  <c r="S88" i="1" s="1"/>
  <c r="AJ88" i="1" s="1"/>
  <c r="Q8" i="1"/>
  <c r="R8" i="1" s="1"/>
  <c r="S8" i="1" s="1"/>
  <c r="AJ8" i="1" s="1"/>
  <c r="Q26" i="1"/>
  <c r="R26" i="1" s="1"/>
  <c r="S26" i="1" s="1"/>
  <c r="AJ26" i="1" s="1"/>
  <c r="Q87" i="1"/>
  <c r="R87" i="1" s="1"/>
  <c r="S87" i="1" s="1"/>
  <c r="AJ87" i="1" s="1"/>
  <c r="Q67" i="1"/>
  <c r="R67" i="1" s="1"/>
  <c r="Q47" i="1"/>
  <c r="Q7" i="1"/>
  <c r="R7" i="1" s="1"/>
  <c r="S7" i="1" s="1"/>
  <c r="X6" i="1"/>
  <c r="X94" i="1"/>
  <c r="X58" i="1"/>
  <c r="X68" i="1"/>
  <c r="X67" i="1"/>
  <c r="X56" i="1"/>
  <c r="X37" i="1"/>
  <c r="X36" i="1"/>
  <c r="X35" i="1"/>
  <c r="X8" i="1"/>
  <c r="X88" i="1"/>
  <c r="X57" i="1"/>
  <c r="X87" i="1"/>
  <c r="X28" i="1"/>
  <c r="X27" i="1"/>
  <c r="X77" i="1"/>
  <c r="X54" i="1"/>
  <c r="X18" i="1"/>
  <c r="X76" i="1"/>
  <c r="X48" i="1"/>
  <c r="X17" i="1"/>
  <c r="X75" i="1"/>
  <c r="X47" i="1"/>
  <c r="X16" i="1"/>
  <c r="X74" i="1"/>
  <c r="X38" i="1"/>
  <c r="X15" i="1"/>
  <c r="X7" i="1"/>
  <c r="X86" i="1"/>
  <c r="X66" i="1"/>
  <c r="X46" i="1"/>
  <c r="X26" i="1"/>
  <c r="X85" i="1"/>
  <c r="X65" i="1"/>
  <c r="X45" i="1"/>
  <c r="X25" i="1"/>
  <c r="X84" i="1"/>
  <c r="X64" i="1"/>
  <c r="X44" i="1"/>
  <c r="X24" i="1"/>
  <c r="X93" i="1"/>
  <c r="X73" i="1"/>
  <c r="X63" i="1"/>
  <c r="X53" i="1"/>
  <c r="X43" i="1"/>
  <c r="X33" i="1"/>
  <c r="X23" i="1"/>
  <c r="X13" i="1"/>
  <c r="X92" i="1"/>
  <c r="X82" i="1"/>
  <c r="X72" i="1"/>
  <c r="X62" i="1"/>
  <c r="X52" i="1"/>
  <c r="X42" i="1"/>
  <c r="X32" i="1"/>
  <c r="X22" i="1"/>
  <c r="X12" i="1"/>
  <c r="X91" i="1"/>
  <c r="X81" i="1"/>
  <c r="X71" i="1"/>
  <c r="X61" i="1"/>
  <c r="X51" i="1"/>
  <c r="X41" i="1"/>
  <c r="X31" i="1"/>
  <c r="X21" i="1"/>
  <c r="X11" i="1"/>
  <c r="X90" i="1"/>
  <c r="X80" i="1"/>
  <c r="X70" i="1"/>
  <c r="X60" i="1"/>
  <c r="X50" i="1"/>
  <c r="X40" i="1"/>
  <c r="X30" i="1"/>
  <c r="X20" i="1"/>
  <c r="X10" i="1"/>
  <c r="X89" i="1"/>
  <c r="X79" i="1"/>
  <c r="X69" i="1"/>
  <c r="X59" i="1"/>
  <c r="X49" i="1"/>
  <c r="X39" i="1"/>
  <c r="X29" i="1"/>
  <c r="X19" i="1"/>
  <c r="X9" i="1"/>
  <c r="P5" i="1"/>
  <c r="L5" i="1"/>
  <c r="W11" i="1" l="1"/>
  <c r="S11" i="1"/>
  <c r="AJ11" i="1" s="1"/>
  <c r="W23" i="1"/>
  <c r="S23" i="1"/>
  <c r="AJ23" i="1" s="1"/>
  <c r="W43" i="1"/>
  <c r="S43" i="1"/>
  <c r="AJ43" i="1" s="1"/>
  <c r="AJ7" i="1"/>
  <c r="W17" i="1"/>
  <c r="S17" i="1"/>
  <c r="AJ17" i="1" s="1"/>
  <c r="W27" i="1"/>
  <c r="S27" i="1"/>
  <c r="AJ27" i="1" s="1"/>
  <c r="W71" i="1"/>
  <c r="S71" i="1"/>
  <c r="AJ71" i="1" s="1"/>
  <c r="W7" i="1"/>
  <c r="R5" i="1"/>
  <c r="W67" i="1"/>
  <c r="W26" i="1"/>
  <c r="W88" i="1"/>
  <c r="W49" i="1"/>
  <c r="W65" i="1"/>
  <c r="W30" i="1"/>
  <c r="W31" i="1"/>
  <c r="W45" i="1"/>
  <c r="W13" i="1"/>
  <c r="W54" i="1"/>
  <c r="W35" i="1"/>
  <c r="W56" i="1"/>
  <c r="W57" i="1"/>
  <c r="W19" i="1"/>
  <c r="W59" i="1"/>
  <c r="W21" i="1"/>
  <c r="W61" i="1"/>
  <c r="W62" i="1"/>
  <c r="W44" i="1"/>
  <c r="W47" i="1"/>
  <c r="W87" i="1"/>
  <c r="W8" i="1"/>
  <c r="W29" i="1"/>
  <c r="W69" i="1"/>
  <c r="W10" i="1"/>
  <c r="W90" i="1"/>
  <c r="W51" i="1"/>
  <c r="W92" i="1"/>
  <c r="W53" i="1"/>
  <c r="W46" i="1"/>
  <c r="W55" i="1"/>
  <c r="W75" i="1"/>
  <c r="W37" i="1"/>
  <c r="W58" i="1"/>
  <c r="W39" i="1"/>
  <c r="W60" i="1"/>
  <c r="W41" i="1"/>
  <c r="W42" i="1"/>
  <c r="W63" i="1"/>
  <c r="W84" i="1"/>
  <c r="Q5" i="1"/>
  <c r="S5" i="1" l="1"/>
  <c r="AJ5" i="1"/>
</calcChain>
</file>

<file path=xl/sharedStrings.xml><?xml version="1.0" encoding="utf-8"?>
<sst xmlns="http://schemas.openxmlformats.org/spreadsheetml/2006/main" count="388" uniqueCount="160">
  <si>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</si>
  <si>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</si>
  <si>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</si>
  <si>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</si>
  <si>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</si>
  <si>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</si>
  <si>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</si>
  <si>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</si>
  <si>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</si>
  <si>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</si>
  <si>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</si>
  <si>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</si>
  <si>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</si>
  <si>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</si>
  <si>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</si>
  <si>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</si>
  <si>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</si>
  <si>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</si>
  <si>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</si>
  <si>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</si>
  <si>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</si>
  <si>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</si>
  <si>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</si>
  <si>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</si>
  <si>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16,07,</t>
  </si>
  <si>
    <t>23,07,</t>
  </si>
  <si>
    <t>17,07,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</si>
  <si>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</si>
  <si>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</si>
  <si>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</si>
  <si>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</si>
  <si>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</si>
  <si>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</si>
  <si>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</si>
  <si>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</si>
  <si>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</si>
  <si>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</si>
  <si>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</si>
  <si>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</si>
  <si>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</si>
  <si>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</si>
  <si>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</si>
  <si>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</si>
  <si>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</si>
  <si>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</si>
  <si>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</si>
  <si>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</si>
  <si>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</si>
  <si>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</si>
  <si>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</si>
  <si>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</si>
  <si>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</si>
  <si>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</si>
  <si>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</si>
  <si>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</si>
  <si>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</si>
  <si>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</si>
  <si>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</si>
  <si>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</si>
  <si>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</si>
  <si>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</si>
  <si>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</si>
  <si>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</si>
  <si>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</si>
  <si>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</si>
  <si>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</si>
  <si>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</si>
  <si>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</si>
  <si>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</si>
  <si>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</si>
  <si>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</si>
  <si>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</si>
  <si>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</si>
  <si>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</si>
  <si>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</si>
  <si>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>сети / ТМА июль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</si>
  <si>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</si>
  <si>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</si>
  <si>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</si>
  <si>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</si>
  <si>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13,06,25 филиал обнулил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</si>
  <si>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</si>
  <si>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</si>
  <si>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</si>
  <si>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</si>
  <si>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</si>
  <si>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</si>
  <si>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</si>
  <si>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</si>
  <si>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</si>
  <si>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</si>
  <si>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</si>
  <si>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</si>
  <si>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</si>
  <si>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</si>
  <si>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</si>
  <si>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</si>
  <si>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</si>
  <si>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</si>
  <si>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</si>
  <si>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</si>
  <si>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</si>
  <si>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</si>
  <si>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</si>
  <si>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</si>
  <si>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</si>
  <si>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</si>
  <si>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</si>
  <si>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</si>
  <si>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</si>
  <si>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</si>
  <si>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>04,07,25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</si>
  <si>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</si>
  <si>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</si>
  <si>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16,06,25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</si>
  <si>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</si>
  <si>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</si>
  <si>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</si>
  <si>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11,06,25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</si>
  <si>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</si>
  <si>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</si>
  <si>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</si>
  <si>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</si>
  <si>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</si>
  <si>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</si>
  <si>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</si>
  <si>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</si>
  <si>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</si>
  <si>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</si>
  <si>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27,06,25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</si>
  <si>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</si>
  <si>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</si>
  <si>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</si>
  <si>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</si>
  <si>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</si>
  <si>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</si>
  <si>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</si>
  <si>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</si>
  <si>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</si>
  <si>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</si>
  <si>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</si>
  <si>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</si>
  <si>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</si>
  <si>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</si>
  <si>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</si>
  <si>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не в матрице</t>
  </si>
  <si>
    <t>нет</t>
  </si>
  <si>
    <t>ТМА август</t>
  </si>
  <si>
    <t>ТМА август / 16,06,25 филиал обнулил</t>
  </si>
  <si>
    <t>ТМА июль_август</t>
  </si>
  <si>
    <t>02,07,25 филиал обнулил</t>
  </si>
  <si>
    <t>конец ТМА, большие остатки</t>
  </si>
  <si>
    <t>слабая реализация</t>
  </si>
  <si>
    <t>большие остатки, не хватает места на складе</t>
  </si>
  <si>
    <t>итого</t>
  </si>
  <si>
    <t>ТМА июль / СПАР / 24,07,25 филиал обнулил</t>
  </si>
  <si>
    <t>24,07,25 филиал обнулил</t>
  </si>
  <si>
    <t>заказ</t>
  </si>
  <si>
    <t>26,07,(1)</t>
  </si>
  <si>
    <t>26,07,(2)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</si>
</sst>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0" borderId="1" xfId="1" applyNumberFormat="1"/>
    <xf numFmtId="164" fontId="1" fillId="1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2" sqref="R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5" width="0.42578125" customWidth="1"/>
    <col min="16" max="21" width="7" customWidth="1"/>
    <col min="22" max="22" width="21" customWidth="1"/>
    <col min="23" max="24" width="5" customWidth="1"/>
    <col min="25" max="34" width="6" customWidth="1"/>
    <col min="35" max="35" width="38.140625" customWidth="1"/>
    <col min="36" max="37" width="7" customWidth="1"/>
    <col min="38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27">
        <v>0.74</v>
      </c>
      <c r="S1" s="27"/>
      <c r="T1" s="27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154</v>
      </c>
      <c r="S3" s="3" t="s">
        <v>157</v>
      </c>
      <c r="T3" s="3" t="s">
        <v>157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2" t="s">
        <v>23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146</v>
      </c>
      <c r="P4" s="1" t="s">
        <v>25</v>
      </c>
      <c r="Q4" s="1"/>
      <c r="R4" s="1"/>
      <c r="S4" s="1" t="s">
        <v>158</v>
      </c>
      <c r="T4" s="1" t="s">
        <v>159</v>
      </c>
      <c r="U4" s="1"/>
      <c r="V4" s="1"/>
      <c r="W4" s="1"/>
      <c r="X4" s="1"/>
      <c r="Y4" s="1" t="s">
        <v>26</v>
      </c>
      <c r="Z4" s="1" t="s">
        <v>24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/>
      <c r="AJ4" s="1" t="s">
        <v>158</v>
      </c>
      <c r="AK4" s="1" t="s">
        <v>159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41595.995999999999</v>
      </c>
      <c r="F5" s="4">
        <f>SUM(F6:F500)</f>
        <v>47674.908000000018</v>
      </c>
      <c r="G5" s="8"/>
      <c r="H5" s="1"/>
      <c r="I5" s="1"/>
      <c r="J5" s="1"/>
      <c r="K5" s="4">
        <f t="shared" ref="K5:U5" si="0">SUM(K6:K500)</f>
        <v>44458.863000000005</v>
      </c>
      <c r="L5" s="4">
        <f t="shared" si="0"/>
        <v>-2862.8670000000006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8319.1991999999973</v>
      </c>
      <c r="Q5" s="4">
        <f t="shared" si="0"/>
        <v>35394.818799999994</v>
      </c>
      <c r="R5" s="4">
        <f t="shared" si="0"/>
        <v>24679.740827999998</v>
      </c>
      <c r="S5" s="4">
        <f t="shared" si="0"/>
        <v>13679.740828000002</v>
      </c>
      <c r="T5" s="4">
        <f t="shared" ref="T5" si="1">SUM(T6:T500)</f>
        <v>11000</v>
      </c>
      <c r="U5" s="4">
        <f t="shared" si="0"/>
        <v>10110</v>
      </c>
      <c r="V5" s="1"/>
      <c r="W5" s="1"/>
      <c r="X5" s="1"/>
      <c r="Y5" s="4">
        <f t="shared" ref="Y5:AH5" si="2">SUM(Y6:Y500)</f>
        <v>7743.9945999999982</v>
      </c>
      <c r="Z5" s="4">
        <f t="shared" si="2"/>
        <v>7509.2635999999993</v>
      </c>
      <c r="AA5" s="4">
        <f t="shared" si="2"/>
        <v>7420.3056000000015</v>
      </c>
      <c r="AB5" s="4">
        <f t="shared" si="2"/>
        <v>7425.6914000000015</v>
      </c>
      <c r="AC5" s="4">
        <f t="shared" si="2"/>
        <v>7453.1395999999977</v>
      </c>
      <c r="AD5" s="4">
        <f t="shared" si="2"/>
        <v>7837.2547999999979</v>
      </c>
      <c r="AE5" s="4">
        <f t="shared" si="2"/>
        <v>8479.4910000000018</v>
      </c>
      <c r="AF5" s="4">
        <f t="shared" si="2"/>
        <v>8396.8173999999999</v>
      </c>
      <c r="AG5" s="4">
        <f t="shared" si="2"/>
        <v>8733.0122000000047</v>
      </c>
      <c r="AH5" s="4">
        <f t="shared" si="2"/>
        <v>8807.9282000000039</v>
      </c>
      <c r="AI5" s="1"/>
      <c r="AJ5" s="4">
        <f>SUM(AJ6:AJ500)</f>
        <v>10286</v>
      </c>
      <c r="AK5" s="4">
        <f>SUM(AK6:AK500)</f>
        <v>9100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4" t="s">
        <v>35</v>
      </c>
      <c r="B6" s="24" t="s">
        <v>36</v>
      </c>
      <c r="C6" s="24">
        <v>781.62300000000005</v>
      </c>
      <c r="D6" s="24">
        <v>4870.4440000000004</v>
      </c>
      <c r="E6" s="24">
        <v>2126.7220000000002</v>
      </c>
      <c r="F6" s="24">
        <v>2944.799</v>
      </c>
      <c r="G6" s="25">
        <v>1</v>
      </c>
      <c r="H6" s="24">
        <v>50</v>
      </c>
      <c r="I6" s="24" t="s">
        <v>37</v>
      </c>
      <c r="J6" s="24"/>
      <c r="K6" s="24">
        <v>2114.819</v>
      </c>
      <c r="L6" s="24">
        <f t="shared" ref="L6:L37" si="3">E6-K6</f>
        <v>11.903000000000247</v>
      </c>
      <c r="M6" s="24"/>
      <c r="N6" s="24"/>
      <c r="O6" s="24"/>
      <c r="P6" s="24">
        <f>E6/5</f>
        <v>425.34440000000006</v>
      </c>
      <c r="Q6" s="26">
        <f>8*P6-F6</f>
        <v>457.95620000000054</v>
      </c>
      <c r="R6" s="5">
        <f>U6</f>
        <v>0</v>
      </c>
      <c r="S6" s="5">
        <f>R6-T6</f>
        <v>0</v>
      </c>
      <c r="T6" s="5"/>
      <c r="U6" s="26">
        <v>0</v>
      </c>
      <c r="V6" s="24" t="s">
        <v>151</v>
      </c>
      <c r="W6" s="1">
        <f>(F6+R6)/P6</f>
        <v>6.9233284839297271</v>
      </c>
      <c r="X6" s="24">
        <f>F6/P6</f>
        <v>6.9233284839297271</v>
      </c>
      <c r="Y6" s="24">
        <v>439.17140000000001</v>
      </c>
      <c r="Z6" s="24">
        <v>413.43020000000001</v>
      </c>
      <c r="AA6" s="24">
        <v>341.67959999999999</v>
      </c>
      <c r="AB6" s="24">
        <v>332.1816</v>
      </c>
      <c r="AC6" s="24">
        <v>285.56760000000003</v>
      </c>
      <c r="AD6" s="24">
        <v>264.09379999999999</v>
      </c>
      <c r="AE6" s="24">
        <v>218.34880000000001</v>
      </c>
      <c r="AF6" s="24">
        <v>205.60720000000001</v>
      </c>
      <c r="AG6" s="24">
        <v>206.1566</v>
      </c>
      <c r="AH6" s="24">
        <v>233.70160000000001</v>
      </c>
      <c r="AI6" s="24" t="s">
        <v>155</v>
      </c>
      <c r="AJ6" s="1">
        <f>ROUND(G6*S6,0)</f>
        <v>0</v>
      </c>
      <c r="AK6" s="1">
        <f>ROUND(G6*T6,0)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82.061999999999998</v>
      </c>
      <c r="D7" s="1">
        <v>1085.7159999999999</v>
      </c>
      <c r="E7" s="1">
        <v>345.661</v>
      </c>
      <c r="F7" s="1">
        <v>498.71</v>
      </c>
      <c r="G7" s="8">
        <v>1</v>
      </c>
      <c r="H7" s="1">
        <v>45</v>
      </c>
      <c r="I7" s="1" t="s">
        <v>37</v>
      </c>
      <c r="J7" s="1"/>
      <c r="K7" s="1">
        <v>376.87</v>
      </c>
      <c r="L7" s="1">
        <f t="shared" si="3"/>
        <v>-31.209000000000003</v>
      </c>
      <c r="M7" s="1"/>
      <c r="N7" s="1"/>
      <c r="O7" s="1"/>
      <c r="P7" s="1">
        <f t="shared" ref="P7:P70" si="4">E7/5</f>
        <v>69.132199999999997</v>
      </c>
      <c r="Q7" s="5">
        <f t="shared" ref="Q7:Q8" si="5">10*P7-F7</f>
        <v>192.61200000000002</v>
      </c>
      <c r="R7" s="28">
        <f>Q7-$R$1*P7</f>
        <v>141.45417200000003</v>
      </c>
      <c r="S7" s="5">
        <f t="shared" ref="S7:S70" si="6">R7-T7</f>
        <v>141.45417200000003</v>
      </c>
      <c r="T7" s="28"/>
      <c r="U7" s="5"/>
      <c r="V7" s="1"/>
      <c r="W7" s="1">
        <f>(F7+R7)/P7</f>
        <v>9.26</v>
      </c>
      <c r="X7" s="1">
        <f t="shared" ref="X7:X70" si="7">F7/P7</f>
        <v>7.2138598221957348</v>
      </c>
      <c r="Y7" s="1">
        <v>72.563599999999994</v>
      </c>
      <c r="Z7" s="1">
        <v>72.74260000000001</v>
      </c>
      <c r="AA7" s="1">
        <v>72.045600000000007</v>
      </c>
      <c r="AB7" s="1">
        <v>63.960400000000007</v>
      </c>
      <c r="AC7" s="1">
        <v>56.307000000000002</v>
      </c>
      <c r="AD7" s="1">
        <v>69.638999999999996</v>
      </c>
      <c r="AE7" s="1">
        <v>80.647400000000005</v>
      </c>
      <c r="AF7" s="1">
        <v>82.742800000000003</v>
      </c>
      <c r="AG7" s="1">
        <v>92.404600000000002</v>
      </c>
      <c r="AH7" s="1">
        <v>94.292600000000007</v>
      </c>
      <c r="AI7" s="1"/>
      <c r="AJ7" s="1">
        <f t="shared" ref="AJ7:AJ70" si="8">ROUND(G7*S7,0)</f>
        <v>141</v>
      </c>
      <c r="AK7" s="1">
        <f t="shared" ref="AK7:AK70" si="9">ROUND(G7*T7,0)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140.94200000000001</v>
      </c>
      <c r="D8" s="1">
        <v>1350.1179999999999</v>
      </c>
      <c r="E8" s="1">
        <v>420.99200000000002</v>
      </c>
      <c r="F8" s="1">
        <v>582.98500000000001</v>
      </c>
      <c r="G8" s="8">
        <v>1</v>
      </c>
      <c r="H8" s="1">
        <v>45</v>
      </c>
      <c r="I8" s="1" t="s">
        <v>37</v>
      </c>
      <c r="J8" s="1"/>
      <c r="K8" s="1">
        <v>480.822</v>
      </c>
      <c r="L8" s="1">
        <f t="shared" si="3"/>
        <v>-59.829999999999984</v>
      </c>
      <c r="M8" s="1"/>
      <c r="N8" s="1"/>
      <c r="O8" s="1"/>
      <c r="P8" s="1">
        <f t="shared" si="4"/>
        <v>84.198400000000007</v>
      </c>
      <c r="Q8" s="5">
        <f t="shared" si="5"/>
        <v>258.99900000000002</v>
      </c>
      <c r="R8" s="28">
        <f>Q8-$R$1*P8</f>
        <v>196.69218400000003</v>
      </c>
      <c r="S8" s="5">
        <f t="shared" si="6"/>
        <v>96.692184000000026</v>
      </c>
      <c r="T8" s="28">
        <v>100</v>
      </c>
      <c r="U8" s="5"/>
      <c r="V8" s="1"/>
      <c r="W8" s="1">
        <f t="shared" ref="W8:W71" si="10">(F8+R8)/P8</f>
        <v>9.26</v>
      </c>
      <c r="X8" s="1">
        <f t="shared" si="7"/>
        <v>6.9239439229249005</v>
      </c>
      <c r="Y8" s="1">
        <v>83.241799999999998</v>
      </c>
      <c r="Z8" s="1">
        <v>77.17240000000001</v>
      </c>
      <c r="AA8" s="1">
        <v>76.83</v>
      </c>
      <c r="AB8" s="1">
        <v>74.159599999999998</v>
      </c>
      <c r="AC8" s="1">
        <v>67.935400000000001</v>
      </c>
      <c r="AD8" s="1">
        <v>76.679200000000009</v>
      </c>
      <c r="AE8" s="1">
        <v>102.2822</v>
      </c>
      <c r="AF8" s="1">
        <v>104.0412</v>
      </c>
      <c r="AG8" s="1">
        <v>114.45399999999999</v>
      </c>
      <c r="AH8" s="1">
        <v>117.6266</v>
      </c>
      <c r="AI8" s="1"/>
      <c r="AJ8" s="1">
        <f t="shared" si="8"/>
        <v>97</v>
      </c>
      <c r="AK8" s="1">
        <f t="shared" si="9"/>
        <v>100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1" t="s">
        <v>40</v>
      </c>
      <c r="B9" s="11" t="s">
        <v>41</v>
      </c>
      <c r="C9" s="11"/>
      <c r="D9" s="11">
        <v>3</v>
      </c>
      <c r="E9" s="11">
        <v>1</v>
      </c>
      <c r="F9" s="11">
        <v>1</v>
      </c>
      <c r="G9" s="12">
        <v>0</v>
      </c>
      <c r="H9" s="11" t="e">
        <v>#N/A</v>
      </c>
      <c r="I9" s="13" t="s">
        <v>145</v>
      </c>
      <c r="J9" s="11"/>
      <c r="K9" s="11">
        <v>2</v>
      </c>
      <c r="L9" s="11">
        <f t="shared" si="3"/>
        <v>-1</v>
      </c>
      <c r="M9" s="11"/>
      <c r="N9" s="11"/>
      <c r="O9" s="11"/>
      <c r="P9" s="11">
        <f t="shared" si="4"/>
        <v>0.2</v>
      </c>
      <c r="Q9" s="14"/>
      <c r="R9" s="5">
        <f t="shared" ref="R9:R70" si="11">Q9</f>
        <v>0</v>
      </c>
      <c r="S9" s="5">
        <f t="shared" si="6"/>
        <v>0</v>
      </c>
      <c r="T9" s="5"/>
      <c r="U9" s="14"/>
      <c r="V9" s="11"/>
      <c r="W9" s="1">
        <f t="shared" si="10"/>
        <v>5</v>
      </c>
      <c r="X9" s="11">
        <f t="shared" si="7"/>
        <v>5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/>
      <c r="AJ9" s="1">
        <f t="shared" si="8"/>
        <v>0</v>
      </c>
      <c r="AK9" s="1">
        <f t="shared" si="9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41</v>
      </c>
      <c r="C10" s="1">
        <v>152</v>
      </c>
      <c r="D10" s="1">
        <v>1036</v>
      </c>
      <c r="E10" s="1">
        <v>461</v>
      </c>
      <c r="F10" s="1">
        <v>585</v>
      </c>
      <c r="G10" s="8">
        <v>0.45</v>
      </c>
      <c r="H10" s="1">
        <v>45</v>
      </c>
      <c r="I10" s="1" t="s">
        <v>37</v>
      </c>
      <c r="J10" s="1"/>
      <c r="K10" s="1">
        <v>491</v>
      </c>
      <c r="L10" s="1">
        <f t="shared" si="3"/>
        <v>-30</v>
      </c>
      <c r="M10" s="1"/>
      <c r="N10" s="1"/>
      <c r="O10" s="1"/>
      <c r="P10" s="1">
        <f t="shared" si="4"/>
        <v>92.2</v>
      </c>
      <c r="Q10" s="5">
        <f t="shared" ref="Q10:Q14" si="12">10*P10-F10</f>
        <v>337</v>
      </c>
      <c r="R10" s="28">
        <f t="shared" ref="R10:R11" si="13">Q10-$R$1*P10</f>
        <v>268.77199999999999</v>
      </c>
      <c r="S10" s="5">
        <f t="shared" si="6"/>
        <v>168.77199999999999</v>
      </c>
      <c r="T10" s="28">
        <v>100</v>
      </c>
      <c r="U10" s="5"/>
      <c r="V10" s="1"/>
      <c r="W10" s="1">
        <f t="shared" si="10"/>
        <v>9.26</v>
      </c>
      <c r="X10" s="1">
        <f t="shared" si="7"/>
        <v>6.3449023861171367</v>
      </c>
      <c r="Y10" s="1">
        <v>93.8</v>
      </c>
      <c r="Z10" s="1">
        <v>91.8</v>
      </c>
      <c r="AA10" s="1">
        <v>99.8</v>
      </c>
      <c r="AB10" s="1">
        <v>100.2</v>
      </c>
      <c r="AC10" s="1">
        <v>85.4</v>
      </c>
      <c r="AD10" s="1">
        <v>94.6</v>
      </c>
      <c r="AE10" s="1">
        <v>107.8</v>
      </c>
      <c r="AF10" s="1">
        <v>98.8</v>
      </c>
      <c r="AG10" s="1">
        <v>88.694000000000003</v>
      </c>
      <c r="AH10" s="1">
        <v>91.4</v>
      </c>
      <c r="AI10" s="1"/>
      <c r="AJ10" s="1">
        <f t="shared" si="8"/>
        <v>76</v>
      </c>
      <c r="AK10" s="1">
        <f t="shared" si="9"/>
        <v>45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4" t="s">
        <v>43</v>
      </c>
      <c r="B11" s="24" t="s">
        <v>41</v>
      </c>
      <c r="C11" s="24">
        <v>888</v>
      </c>
      <c r="D11" s="24">
        <v>2082</v>
      </c>
      <c r="E11" s="24">
        <v>1191</v>
      </c>
      <c r="F11" s="24">
        <v>1461</v>
      </c>
      <c r="G11" s="25">
        <v>0.45</v>
      </c>
      <c r="H11" s="24">
        <v>45</v>
      </c>
      <c r="I11" s="24" t="s">
        <v>37</v>
      </c>
      <c r="J11" s="24"/>
      <c r="K11" s="24">
        <v>1196</v>
      </c>
      <c r="L11" s="24">
        <f t="shared" si="3"/>
        <v>-5</v>
      </c>
      <c r="M11" s="24"/>
      <c r="N11" s="24"/>
      <c r="O11" s="24"/>
      <c r="P11" s="24">
        <f t="shared" si="4"/>
        <v>238.2</v>
      </c>
      <c r="Q11" s="26">
        <f>8*P11-F11</f>
        <v>444.59999999999991</v>
      </c>
      <c r="R11" s="28">
        <f t="shared" si="13"/>
        <v>268.33199999999988</v>
      </c>
      <c r="S11" s="5">
        <f t="shared" si="6"/>
        <v>168.33199999999988</v>
      </c>
      <c r="T11" s="28">
        <v>100</v>
      </c>
      <c r="U11" s="26"/>
      <c r="V11" s="24"/>
      <c r="W11" s="1">
        <f t="shared" si="10"/>
        <v>7.26</v>
      </c>
      <c r="X11" s="24">
        <f t="shared" si="7"/>
        <v>6.1335012594458442</v>
      </c>
      <c r="Y11" s="24">
        <v>222.8</v>
      </c>
      <c r="Z11" s="24">
        <v>224</v>
      </c>
      <c r="AA11" s="24">
        <v>252.6</v>
      </c>
      <c r="AB11" s="24">
        <v>258.2</v>
      </c>
      <c r="AC11" s="24">
        <v>217.2</v>
      </c>
      <c r="AD11" s="24">
        <v>215.6</v>
      </c>
      <c r="AE11" s="24">
        <v>190.4</v>
      </c>
      <c r="AF11" s="24">
        <v>194.2</v>
      </c>
      <c r="AG11" s="24">
        <v>174</v>
      </c>
      <c r="AH11" s="24">
        <v>173</v>
      </c>
      <c r="AI11" s="24" t="s">
        <v>44</v>
      </c>
      <c r="AJ11" s="1">
        <f t="shared" si="8"/>
        <v>76</v>
      </c>
      <c r="AK11" s="1">
        <f t="shared" si="9"/>
        <v>45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41</v>
      </c>
      <c r="C12" s="1">
        <v>19</v>
      </c>
      <c r="D12" s="1">
        <v>183</v>
      </c>
      <c r="E12" s="1">
        <v>52</v>
      </c>
      <c r="F12" s="1">
        <v>119</v>
      </c>
      <c r="G12" s="8">
        <v>0.17</v>
      </c>
      <c r="H12" s="1">
        <v>180</v>
      </c>
      <c r="I12" s="1" t="s">
        <v>37</v>
      </c>
      <c r="J12" s="1"/>
      <c r="K12" s="1">
        <v>72</v>
      </c>
      <c r="L12" s="1">
        <f t="shared" si="3"/>
        <v>-20</v>
      </c>
      <c r="M12" s="1"/>
      <c r="N12" s="1"/>
      <c r="O12" s="1"/>
      <c r="P12" s="1">
        <f t="shared" si="4"/>
        <v>10.4</v>
      </c>
      <c r="Q12" s="5"/>
      <c r="R12" s="5">
        <f t="shared" si="11"/>
        <v>0</v>
      </c>
      <c r="S12" s="5">
        <f t="shared" si="6"/>
        <v>0</v>
      </c>
      <c r="T12" s="5"/>
      <c r="U12" s="5"/>
      <c r="V12" s="1"/>
      <c r="W12" s="1">
        <f t="shared" si="10"/>
        <v>11.442307692307692</v>
      </c>
      <c r="X12" s="1">
        <f t="shared" si="7"/>
        <v>11.442307692307692</v>
      </c>
      <c r="Y12" s="1">
        <v>14.2</v>
      </c>
      <c r="Z12" s="1">
        <v>14.4</v>
      </c>
      <c r="AA12" s="1">
        <v>13.4</v>
      </c>
      <c r="AB12" s="1">
        <v>13</v>
      </c>
      <c r="AC12" s="1">
        <v>11.6</v>
      </c>
      <c r="AD12" s="1">
        <v>13.2</v>
      </c>
      <c r="AE12" s="1">
        <v>12.6</v>
      </c>
      <c r="AF12" s="1">
        <v>12.8</v>
      </c>
      <c r="AG12" s="1">
        <v>20</v>
      </c>
      <c r="AH12" s="1">
        <v>21.4</v>
      </c>
      <c r="AI12" s="1" t="s">
        <v>46</v>
      </c>
      <c r="AJ12" s="1">
        <f t="shared" si="8"/>
        <v>0</v>
      </c>
      <c r="AK12" s="1">
        <f t="shared" si="9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41</v>
      </c>
      <c r="C13" s="1">
        <v>75</v>
      </c>
      <c r="D13" s="1">
        <v>96</v>
      </c>
      <c r="E13" s="1">
        <v>72</v>
      </c>
      <c r="F13" s="1">
        <v>74</v>
      </c>
      <c r="G13" s="8">
        <v>0.3</v>
      </c>
      <c r="H13" s="1">
        <v>40</v>
      </c>
      <c r="I13" s="1" t="s">
        <v>37</v>
      </c>
      <c r="J13" s="1"/>
      <c r="K13" s="1">
        <v>73</v>
      </c>
      <c r="L13" s="1">
        <f t="shared" si="3"/>
        <v>-1</v>
      </c>
      <c r="M13" s="1"/>
      <c r="N13" s="1"/>
      <c r="O13" s="1"/>
      <c r="P13" s="1">
        <f t="shared" si="4"/>
        <v>14.4</v>
      </c>
      <c r="Q13" s="5">
        <f t="shared" si="12"/>
        <v>70</v>
      </c>
      <c r="R13" s="5">
        <f t="shared" si="11"/>
        <v>70</v>
      </c>
      <c r="S13" s="5">
        <f t="shared" si="6"/>
        <v>70</v>
      </c>
      <c r="T13" s="5"/>
      <c r="U13" s="5"/>
      <c r="V13" s="1"/>
      <c r="W13" s="1">
        <f t="shared" si="10"/>
        <v>10</v>
      </c>
      <c r="X13" s="1">
        <f t="shared" si="7"/>
        <v>5.1388888888888884</v>
      </c>
      <c r="Y13" s="1">
        <v>12</v>
      </c>
      <c r="Z13" s="1">
        <v>13.4</v>
      </c>
      <c r="AA13" s="1">
        <v>14</v>
      </c>
      <c r="AB13" s="1">
        <v>12.2</v>
      </c>
      <c r="AC13" s="1">
        <v>13.6</v>
      </c>
      <c r="AD13" s="1">
        <v>13.6</v>
      </c>
      <c r="AE13" s="1">
        <v>12</v>
      </c>
      <c r="AF13" s="1">
        <v>12.8</v>
      </c>
      <c r="AG13" s="1">
        <v>14.6</v>
      </c>
      <c r="AH13" s="1">
        <v>13.2</v>
      </c>
      <c r="AI13" s="1"/>
      <c r="AJ13" s="1">
        <f t="shared" si="8"/>
        <v>21</v>
      </c>
      <c r="AK13" s="1">
        <f t="shared" si="9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41</v>
      </c>
      <c r="C14" s="1">
        <v>172</v>
      </c>
      <c r="D14" s="1">
        <v>435</v>
      </c>
      <c r="E14" s="1">
        <v>198</v>
      </c>
      <c r="F14" s="1">
        <v>362</v>
      </c>
      <c r="G14" s="8">
        <v>0.17</v>
      </c>
      <c r="H14" s="1">
        <v>180</v>
      </c>
      <c r="I14" s="1" t="s">
        <v>37</v>
      </c>
      <c r="J14" s="1"/>
      <c r="K14" s="1">
        <v>202</v>
      </c>
      <c r="L14" s="1">
        <f t="shared" si="3"/>
        <v>-4</v>
      </c>
      <c r="M14" s="1"/>
      <c r="N14" s="1"/>
      <c r="O14" s="1"/>
      <c r="P14" s="1">
        <f t="shared" si="4"/>
        <v>39.6</v>
      </c>
      <c r="Q14" s="5">
        <f t="shared" si="12"/>
        <v>34</v>
      </c>
      <c r="R14" s="28">
        <f>Q14-$R$1*P14</f>
        <v>4.695999999999998</v>
      </c>
      <c r="S14" s="5">
        <f t="shared" si="6"/>
        <v>4.695999999999998</v>
      </c>
      <c r="T14" s="28"/>
      <c r="U14" s="5"/>
      <c r="V14" s="1"/>
      <c r="W14" s="1">
        <f t="shared" si="10"/>
        <v>9.26</v>
      </c>
      <c r="X14" s="1">
        <f t="shared" si="7"/>
        <v>9.1414141414141419</v>
      </c>
      <c r="Y14" s="1">
        <v>42.6</v>
      </c>
      <c r="Z14" s="1">
        <v>36.200000000000003</v>
      </c>
      <c r="AA14" s="1">
        <v>43.6</v>
      </c>
      <c r="AB14" s="1">
        <v>44.2</v>
      </c>
      <c r="AC14" s="1">
        <v>43.6</v>
      </c>
      <c r="AD14" s="1">
        <v>46</v>
      </c>
      <c r="AE14" s="1">
        <v>39.200000000000003</v>
      </c>
      <c r="AF14" s="1">
        <v>47.4</v>
      </c>
      <c r="AG14" s="1">
        <v>50</v>
      </c>
      <c r="AH14" s="1">
        <v>44.4</v>
      </c>
      <c r="AI14" s="1"/>
      <c r="AJ14" s="1">
        <f t="shared" si="8"/>
        <v>1</v>
      </c>
      <c r="AK14" s="1">
        <f t="shared" si="9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49</v>
      </c>
      <c r="B15" s="15" t="s">
        <v>41</v>
      </c>
      <c r="C15" s="15"/>
      <c r="D15" s="15"/>
      <c r="E15" s="15"/>
      <c r="F15" s="15"/>
      <c r="G15" s="16">
        <v>0</v>
      </c>
      <c r="H15" s="15">
        <v>50</v>
      </c>
      <c r="I15" s="15" t="s">
        <v>37</v>
      </c>
      <c r="J15" s="15"/>
      <c r="K15" s="15"/>
      <c r="L15" s="15">
        <f t="shared" si="3"/>
        <v>0</v>
      </c>
      <c r="M15" s="15"/>
      <c r="N15" s="15"/>
      <c r="O15" s="15"/>
      <c r="P15" s="15">
        <f t="shared" si="4"/>
        <v>0</v>
      </c>
      <c r="Q15" s="17"/>
      <c r="R15" s="5">
        <f t="shared" si="11"/>
        <v>0</v>
      </c>
      <c r="S15" s="5">
        <f t="shared" si="6"/>
        <v>0</v>
      </c>
      <c r="T15" s="5"/>
      <c r="U15" s="17"/>
      <c r="V15" s="15"/>
      <c r="W15" s="1" t="e">
        <f t="shared" si="10"/>
        <v>#DIV/0!</v>
      </c>
      <c r="X15" s="15" t="e">
        <f t="shared" si="7"/>
        <v>#DIV/0!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 t="s">
        <v>50</v>
      </c>
      <c r="AJ15" s="1">
        <f t="shared" si="8"/>
        <v>0</v>
      </c>
      <c r="AK15" s="1">
        <f t="shared" si="9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41</v>
      </c>
      <c r="C16" s="1">
        <v>9</v>
      </c>
      <c r="D16" s="1">
        <v>6</v>
      </c>
      <c r="E16" s="1">
        <v>9</v>
      </c>
      <c r="F16" s="1">
        <v>6</v>
      </c>
      <c r="G16" s="8">
        <v>0.35</v>
      </c>
      <c r="H16" s="1">
        <v>50</v>
      </c>
      <c r="I16" s="1" t="s">
        <v>37</v>
      </c>
      <c r="J16" s="1"/>
      <c r="K16" s="1">
        <v>9</v>
      </c>
      <c r="L16" s="1">
        <f t="shared" si="3"/>
        <v>0</v>
      </c>
      <c r="M16" s="1"/>
      <c r="N16" s="1"/>
      <c r="O16" s="1"/>
      <c r="P16" s="1">
        <f t="shared" si="4"/>
        <v>1.8</v>
      </c>
      <c r="Q16" s="5">
        <f>9*P16-F16</f>
        <v>10.199999999999999</v>
      </c>
      <c r="R16" s="5">
        <f t="shared" si="11"/>
        <v>10.199999999999999</v>
      </c>
      <c r="S16" s="5">
        <f t="shared" si="6"/>
        <v>10.199999999999999</v>
      </c>
      <c r="T16" s="5"/>
      <c r="U16" s="5"/>
      <c r="V16" s="1"/>
      <c r="W16" s="1">
        <f t="shared" si="10"/>
        <v>9</v>
      </c>
      <c r="X16" s="1">
        <f t="shared" si="7"/>
        <v>3.333333333333333</v>
      </c>
      <c r="Y16" s="1">
        <v>1.4</v>
      </c>
      <c r="Z16" s="1">
        <v>1.6</v>
      </c>
      <c r="AA16" s="1">
        <v>1.4</v>
      </c>
      <c r="AB16" s="1">
        <v>1.2</v>
      </c>
      <c r="AC16" s="1">
        <v>0.4</v>
      </c>
      <c r="AD16" s="1">
        <v>1.2</v>
      </c>
      <c r="AE16" s="1">
        <v>2.2000000000000002</v>
      </c>
      <c r="AF16" s="1">
        <v>1.4</v>
      </c>
      <c r="AG16" s="1">
        <v>1.2</v>
      </c>
      <c r="AH16" s="1">
        <v>1.2</v>
      </c>
      <c r="AI16" s="1"/>
      <c r="AJ16" s="1">
        <f t="shared" si="8"/>
        <v>4</v>
      </c>
      <c r="AK16" s="1">
        <f t="shared" si="9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0" t="s">
        <v>52</v>
      </c>
      <c r="B17" s="20" t="s">
        <v>36</v>
      </c>
      <c r="C17" s="20">
        <v>252.20699999999999</v>
      </c>
      <c r="D17" s="20">
        <v>924.00199999999995</v>
      </c>
      <c r="E17" s="20">
        <v>450.33499999999998</v>
      </c>
      <c r="F17" s="20">
        <v>623.85699999999997</v>
      </c>
      <c r="G17" s="21">
        <v>1</v>
      </c>
      <c r="H17" s="20">
        <v>55</v>
      </c>
      <c r="I17" s="20" t="s">
        <v>37</v>
      </c>
      <c r="J17" s="20"/>
      <c r="K17" s="20">
        <v>455.45800000000003</v>
      </c>
      <c r="L17" s="20">
        <f t="shared" si="3"/>
        <v>-5.1230000000000473</v>
      </c>
      <c r="M17" s="20"/>
      <c r="N17" s="20"/>
      <c r="O17" s="20"/>
      <c r="P17" s="20">
        <f t="shared" si="4"/>
        <v>90.066999999999993</v>
      </c>
      <c r="Q17" s="22">
        <f>11*P17-F17</f>
        <v>366.88</v>
      </c>
      <c r="R17" s="28">
        <f>Q17-$R$1*P17</f>
        <v>300.23041999999998</v>
      </c>
      <c r="S17" s="5">
        <f t="shared" si="6"/>
        <v>150.23041999999998</v>
      </c>
      <c r="T17" s="28">
        <v>150</v>
      </c>
      <c r="U17" s="22"/>
      <c r="V17" s="20"/>
      <c r="W17" s="1">
        <f t="shared" si="10"/>
        <v>10.26</v>
      </c>
      <c r="X17" s="20">
        <f t="shared" si="7"/>
        <v>6.9265879845004275</v>
      </c>
      <c r="Y17" s="20">
        <v>91.001800000000003</v>
      </c>
      <c r="Z17" s="20">
        <v>81.5792</v>
      </c>
      <c r="AA17" s="20">
        <v>71.530600000000007</v>
      </c>
      <c r="AB17" s="20">
        <v>76.925399999999996</v>
      </c>
      <c r="AC17" s="20">
        <v>105.2116</v>
      </c>
      <c r="AD17" s="20">
        <v>115.2756</v>
      </c>
      <c r="AE17" s="20">
        <v>160.62739999999999</v>
      </c>
      <c r="AF17" s="20">
        <v>154.89699999999999</v>
      </c>
      <c r="AG17" s="20">
        <v>161.9786</v>
      </c>
      <c r="AH17" s="20">
        <v>169.84540000000001</v>
      </c>
      <c r="AI17" s="23" t="s">
        <v>147</v>
      </c>
      <c r="AJ17" s="1">
        <f t="shared" si="8"/>
        <v>150</v>
      </c>
      <c r="AK17" s="1">
        <f t="shared" si="9"/>
        <v>150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0" t="s">
        <v>53</v>
      </c>
      <c r="B18" s="20" t="s">
        <v>36</v>
      </c>
      <c r="C18" s="20">
        <v>1931.4739999999999</v>
      </c>
      <c r="D18" s="20">
        <v>3741.6019999999999</v>
      </c>
      <c r="E18" s="20">
        <v>2379.1999999999998</v>
      </c>
      <c r="F18" s="20">
        <v>2642.3829999999998</v>
      </c>
      <c r="G18" s="21">
        <v>1</v>
      </c>
      <c r="H18" s="20">
        <v>50</v>
      </c>
      <c r="I18" s="20" t="s">
        <v>37</v>
      </c>
      <c r="J18" s="20"/>
      <c r="K18" s="20">
        <v>2538.5509999999999</v>
      </c>
      <c r="L18" s="20">
        <f t="shared" si="3"/>
        <v>-159.35100000000011</v>
      </c>
      <c r="M18" s="20"/>
      <c r="N18" s="20"/>
      <c r="O18" s="20"/>
      <c r="P18" s="20">
        <f t="shared" si="4"/>
        <v>475.84</v>
      </c>
      <c r="Q18" s="22">
        <f>11*P18-F18</f>
        <v>2591.857</v>
      </c>
      <c r="R18" s="5">
        <f>U18</f>
        <v>1500</v>
      </c>
      <c r="S18" s="5">
        <f t="shared" si="6"/>
        <v>500</v>
      </c>
      <c r="T18" s="5">
        <v>1000</v>
      </c>
      <c r="U18" s="22">
        <v>1500</v>
      </c>
      <c r="V18" s="20" t="s">
        <v>153</v>
      </c>
      <c r="W18" s="1">
        <f t="shared" si="10"/>
        <v>8.7054114828513782</v>
      </c>
      <c r="X18" s="20">
        <f t="shared" si="7"/>
        <v>5.5530913752521851</v>
      </c>
      <c r="Y18" s="20">
        <v>441.50819999999999</v>
      </c>
      <c r="Z18" s="20">
        <v>421.17540000000002</v>
      </c>
      <c r="AA18" s="20">
        <v>424.50819999999999</v>
      </c>
      <c r="AB18" s="20">
        <v>438.31679999999989</v>
      </c>
      <c r="AC18" s="20">
        <v>413.57659999999998</v>
      </c>
      <c r="AD18" s="20">
        <v>377.2808</v>
      </c>
      <c r="AE18" s="20">
        <v>364.78699999999998</v>
      </c>
      <c r="AF18" s="20">
        <v>403.51</v>
      </c>
      <c r="AG18" s="20">
        <v>380.74360000000001</v>
      </c>
      <c r="AH18" s="20">
        <v>378.09620000000001</v>
      </c>
      <c r="AI18" s="23" t="s">
        <v>149</v>
      </c>
      <c r="AJ18" s="1">
        <f t="shared" si="8"/>
        <v>500</v>
      </c>
      <c r="AK18" s="1">
        <f t="shared" si="9"/>
        <v>1000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36</v>
      </c>
      <c r="C19" s="1">
        <v>177.55199999999999</v>
      </c>
      <c r="D19" s="1">
        <v>327.154</v>
      </c>
      <c r="E19" s="1">
        <v>215.94300000000001</v>
      </c>
      <c r="F19" s="1">
        <v>245.26499999999999</v>
      </c>
      <c r="G19" s="8">
        <v>1</v>
      </c>
      <c r="H19" s="1">
        <v>60</v>
      </c>
      <c r="I19" s="1" t="s">
        <v>37</v>
      </c>
      <c r="J19" s="1"/>
      <c r="K19" s="1">
        <v>247.31700000000001</v>
      </c>
      <c r="L19" s="1">
        <f t="shared" si="3"/>
        <v>-31.373999999999995</v>
      </c>
      <c r="M19" s="1"/>
      <c r="N19" s="1"/>
      <c r="O19" s="1"/>
      <c r="P19" s="1">
        <f t="shared" si="4"/>
        <v>43.188600000000001</v>
      </c>
      <c r="Q19" s="5">
        <f t="shared" ref="Q19:Q31" si="14">10*P19-F19</f>
        <v>186.62100000000004</v>
      </c>
      <c r="R19" s="28">
        <f>Q19-$R$1*P19</f>
        <v>154.66143600000004</v>
      </c>
      <c r="S19" s="5">
        <f t="shared" si="6"/>
        <v>154.66143600000004</v>
      </c>
      <c r="T19" s="28"/>
      <c r="U19" s="5"/>
      <c r="V19" s="1"/>
      <c r="W19" s="1">
        <f t="shared" si="10"/>
        <v>9.26</v>
      </c>
      <c r="X19" s="1">
        <f t="shared" si="7"/>
        <v>5.6789291618621576</v>
      </c>
      <c r="Y19" s="1">
        <v>35.645200000000003</v>
      </c>
      <c r="Z19" s="1">
        <v>28.784199999999998</v>
      </c>
      <c r="AA19" s="1">
        <v>24.1326</v>
      </c>
      <c r="AB19" s="1">
        <v>26.4222</v>
      </c>
      <c r="AC19" s="1">
        <v>36.233999999999988</v>
      </c>
      <c r="AD19" s="1">
        <v>40.1188</v>
      </c>
      <c r="AE19" s="1">
        <v>34.530200000000001</v>
      </c>
      <c r="AF19" s="1">
        <v>27.507999999999999</v>
      </c>
      <c r="AG19" s="1">
        <v>25.872399999999999</v>
      </c>
      <c r="AH19" s="1">
        <v>33.464399999999998</v>
      </c>
      <c r="AI19" s="1"/>
      <c r="AJ19" s="1">
        <f t="shared" si="8"/>
        <v>155</v>
      </c>
      <c r="AK19" s="1">
        <f t="shared" si="9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0" t="s">
        <v>55</v>
      </c>
      <c r="B20" s="20" t="s">
        <v>36</v>
      </c>
      <c r="C20" s="20">
        <v>1070.5450000000001</v>
      </c>
      <c r="D20" s="20">
        <v>817.79</v>
      </c>
      <c r="E20" s="20">
        <v>878.25099999999998</v>
      </c>
      <c r="F20" s="20">
        <v>771.18700000000001</v>
      </c>
      <c r="G20" s="21">
        <v>1</v>
      </c>
      <c r="H20" s="20">
        <v>60</v>
      </c>
      <c r="I20" s="20" t="s">
        <v>37</v>
      </c>
      <c r="J20" s="20"/>
      <c r="K20" s="20">
        <v>884.05</v>
      </c>
      <c r="L20" s="20">
        <f t="shared" si="3"/>
        <v>-5.7989999999999782</v>
      </c>
      <c r="M20" s="20"/>
      <c r="N20" s="20"/>
      <c r="O20" s="20"/>
      <c r="P20" s="20">
        <f t="shared" si="4"/>
        <v>175.65019999999998</v>
      </c>
      <c r="Q20" s="22">
        <f>11*P20-F20</f>
        <v>1160.9651999999996</v>
      </c>
      <c r="R20" s="5">
        <f>U20</f>
        <v>600</v>
      </c>
      <c r="S20" s="5">
        <f t="shared" si="6"/>
        <v>200</v>
      </c>
      <c r="T20" s="5">
        <v>400</v>
      </c>
      <c r="U20" s="22">
        <v>600</v>
      </c>
      <c r="V20" s="20" t="s">
        <v>153</v>
      </c>
      <c r="W20" s="1">
        <f t="shared" si="10"/>
        <v>7.8063503485905512</v>
      </c>
      <c r="X20" s="20">
        <f t="shared" si="7"/>
        <v>4.3904703780582093</v>
      </c>
      <c r="Y20" s="20">
        <v>144.51679999999999</v>
      </c>
      <c r="Z20" s="20">
        <v>137.75380000000001</v>
      </c>
      <c r="AA20" s="20">
        <v>149.047</v>
      </c>
      <c r="AB20" s="20">
        <v>145.4948</v>
      </c>
      <c r="AC20" s="20">
        <v>190.52279999999999</v>
      </c>
      <c r="AD20" s="20">
        <v>257.93779999999998</v>
      </c>
      <c r="AE20" s="20">
        <v>317.52940000000001</v>
      </c>
      <c r="AF20" s="20">
        <v>281.6918</v>
      </c>
      <c r="AG20" s="20">
        <v>346.29860000000002</v>
      </c>
      <c r="AH20" s="20">
        <v>360.78919999999999</v>
      </c>
      <c r="AI20" s="23" t="s">
        <v>148</v>
      </c>
      <c r="AJ20" s="1">
        <f t="shared" si="8"/>
        <v>200</v>
      </c>
      <c r="AK20" s="1">
        <f t="shared" si="9"/>
        <v>400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36</v>
      </c>
      <c r="C21" s="1">
        <v>99.262</v>
      </c>
      <c r="D21" s="1">
        <v>284.00200000000001</v>
      </c>
      <c r="E21" s="1">
        <v>174.38399999999999</v>
      </c>
      <c r="F21" s="1">
        <v>192.203</v>
      </c>
      <c r="G21" s="8">
        <v>1</v>
      </c>
      <c r="H21" s="1">
        <v>60</v>
      </c>
      <c r="I21" s="1" t="s">
        <v>37</v>
      </c>
      <c r="J21" s="1"/>
      <c r="K21" s="1">
        <v>165.27</v>
      </c>
      <c r="L21" s="1">
        <f t="shared" si="3"/>
        <v>9.1139999999999759</v>
      </c>
      <c r="M21" s="1"/>
      <c r="N21" s="1"/>
      <c r="O21" s="1"/>
      <c r="P21" s="1">
        <f t="shared" si="4"/>
        <v>34.876799999999996</v>
      </c>
      <c r="Q21" s="5">
        <f t="shared" si="14"/>
        <v>156.56499999999997</v>
      </c>
      <c r="R21" s="28">
        <f>Q21-$R$1*P21</f>
        <v>130.75616799999997</v>
      </c>
      <c r="S21" s="5">
        <f t="shared" si="6"/>
        <v>130.75616799999997</v>
      </c>
      <c r="T21" s="28"/>
      <c r="U21" s="5"/>
      <c r="V21" s="1"/>
      <c r="W21" s="1">
        <f t="shared" si="10"/>
        <v>9.26</v>
      </c>
      <c r="X21" s="1">
        <f t="shared" si="7"/>
        <v>5.5109126984126995</v>
      </c>
      <c r="Y21" s="1">
        <v>27.606400000000001</v>
      </c>
      <c r="Z21" s="1">
        <v>20.514800000000001</v>
      </c>
      <c r="AA21" s="1">
        <v>20.9696</v>
      </c>
      <c r="AB21" s="1">
        <v>25.542400000000001</v>
      </c>
      <c r="AC21" s="1">
        <v>24.552399999999999</v>
      </c>
      <c r="AD21" s="1">
        <v>25.103000000000002</v>
      </c>
      <c r="AE21" s="1">
        <v>31.438600000000001</v>
      </c>
      <c r="AF21" s="1">
        <v>34.209800000000001</v>
      </c>
      <c r="AG21" s="1">
        <v>30.755800000000001</v>
      </c>
      <c r="AH21" s="1">
        <v>29.4818</v>
      </c>
      <c r="AI21" s="1"/>
      <c r="AJ21" s="1">
        <f t="shared" si="8"/>
        <v>131</v>
      </c>
      <c r="AK21" s="1">
        <f t="shared" si="9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0" t="s">
        <v>57</v>
      </c>
      <c r="B22" s="20" t="s">
        <v>36</v>
      </c>
      <c r="C22" s="20">
        <v>823.90700000000004</v>
      </c>
      <c r="D22" s="20">
        <v>2922.8310000000001</v>
      </c>
      <c r="E22" s="20">
        <v>1673.3979999999999</v>
      </c>
      <c r="F22" s="20">
        <v>1784.5630000000001</v>
      </c>
      <c r="G22" s="21">
        <v>1</v>
      </c>
      <c r="H22" s="20">
        <v>60</v>
      </c>
      <c r="I22" s="20" t="s">
        <v>37</v>
      </c>
      <c r="J22" s="20"/>
      <c r="K22" s="20">
        <v>1645.075</v>
      </c>
      <c r="L22" s="20">
        <f t="shared" si="3"/>
        <v>28.322999999999865</v>
      </c>
      <c r="M22" s="20"/>
      <c r="N22" s="20"/>
      <c r="O22" s="20"/>
      <c r="P22" s="20">
        <f t="shared" si="4"/>
        <v>334.67959999999999</v>
      </c>
      <c r="Q22" s="22">
        <f>11*P22-F22</f>
        <v>1896.9125999999997</v>
      </c>
      <c r="R22" s="5">
        <f>U22</f>
        <v>1000</v>
      </c>
      <c r="S22" s="5">
        <f t="shared" si="6"/>
        <v>300</v>
      </c>
      <c r="T22" s="5">
        <v>700</v>
      </c>
      <c r="U22" s="22">
        <v>1000</v>
      </c>
      <c r="V22" s="20" t="s">
        <v>153</v>
      </c>
      <c r="W22" s="1">
        <f t="shared" si="10"/>
        <v>8.3200858373202315</v>
      </c>
      <c r="X22" s="20">
        <f t="shared" si="7"/>
        <v>5.3321534984504586</v>
      </c>
      <c r="Y22" s="20">
        <v>303.09699999999998</v>
      </c>
      <c r="Z22" s="20">
        <v>296.03019999999998</v>
      </c>
      <c r="AA22" s="20">
        <v>283.2774</v>
      </c>
      <c r="AB22" s="20">
        <v>283.74220000000003</v>
      </c>
      <c r="AC22" s="20">
        <v>253.77359999999999</v>
      </c>
      <c r="AD22" s="20">
        <v>255.26779999999999</v>
      </c>
      <c r="AE22" s="20">
        <v>296.66359999999997</v>
      </c>
      <c r="AF22" s="20">
        <v>298.75</v>
      </c>
      <c r="AG22" s="20">
        <v>316.31580000000002</v>
      </c>
      <c r="AH22" s="20">
        <v>328.11860000000001</v>
      </c>
      <c r="AI22" s="20" t="s">
        <v>149</v>
      </c>
      <c r="AJ22" s="1">
        <f t="shared" si="8"/>
        <v>300</v>
      </c>
      <c r="AK22" s="1">
        <f t="shared" si="9"/>
        <v>700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4" t="s">
        <v>58</v>
      </c>
      <c r="B23" s="24" t="s">
        <v>36</v>
      </c>
      <c r="C23" s="24">
        <v>495.29399999999998</v>
      </c>
      <c r="D23" s="24">
        <v>720.44600000000003</v>
      </c>
      <c r="E23" s="24">
        <v>547.303</v>
      </c>
      <c r="F23" s="24">
        <v>558.48900000000003</v>
      </c>
      <c r="G23" s="25">
        <v>1</v>
      </c>
      <c r="H23" s="24">
        <v>60</v>
      </c>
      <c r="I23" s="24" t="s">
        <v>37</v>
      </c>
      <c r="J23" s="24"/>
      <c r="K23" s="24">
        <v>528.88</v>
      </c>
      <c r="L23" s="24">
        <f t="shared" si="3"/>
        <v>18.423000000000002</v>
      </c>
      <c r="M23" s="24"/>
      <c r="N23" s="24"/>
      <c r="O23" s="24"/>
      <c r="P23" s="24">
        <f t="shared" si="4"/>
        <v>109.4606</v>
      </c>
      <c r="Q23" s="26">
        <f>8*P23-F23</f>
        <v>317.19579999999996</v>
      </c>
      <c r="R23" s="28">
        <f t="shared" ref="R23:R24" si="15">Q23-$R$1*P23</f>
        <v>236.19495599999996</v>
      </c>
      <c r="S23" s="5">
        <f t="shared" si="6"/>
        <v>136.19495599999996</v>
      </c>
      <c r="T23" s="28">
        <v>100</v>
      </c>
      <c r="U23" s="26"/>
      <c r="V23" s="24"/>
      <c r="W23" s="1">
        <f t="shared" si="10"/>
        <v>7.26</v>
      </c>
      <c r="X23" s="24">
        <f t="shared" si="7"/>
        <v>5.1021920216041208</v>
      </c>
      <c r="Y23" s="24">
        <v>97.521000000000001</v>
      </c>
      <c r="Z23" s="24">
        <v>97.651399999999995</v>
      </c>
      <c r="AA23" s="24">
        <v>96.418399999999991</v>
      </c>
      <c r="AB23" s="24">
        <v>97.198999999999998</v>
      </c>
      <c r="AC23" s="24">
        <v>96.644199999999998</v>
      </c>
      <c r="AD23" s="24">
        <v>88.795000000000002</v>
      </c>
      <c r="AE23" s="24">
        <v>52.015200000000007</v>
      </c>
      <c r="AF23" s="24">
        <v>52.025599999999997</v>
      </c>
      <c r="AG23" s="24">
        <v>60.183999999999997</v>
      </c>
      <c r="AH23" s="24">
        <v>63.745399999999997</v>
      </c>
      <c r="AI23" s="24" t="s">
        <v>44</v>
      </c>
      <c r="AJ23" s="1">
        <f t="shared" si="8"/>
        <v>136</v>
      </c>
      <c r="AK23" s="1">
        <f t="shared" si="9"/>
        <v>100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0" t="s">
        <v>59</v>
      </c>
      <c r="B24" s="20" t="s">
        <v>36</v>
      </c>
      <c r="C24" s="20">
        <v>382.19200000000001</v>
      </c>
      <c r="D24" s="20">
        <v>232.82400000000001</v>
      </c>
      <c r="E24" s="20">
        <v>307.72699999999998</v>
      </c>
      <c r="F24" s="20">
        <v>230.72399999999999</v>
      </c>
      <c r="G24" s="21">
        <v>1</v>
      </c>
      <c r="H24" s="20">
        <v>60</v>
      </c>
      <c r="I24" s="20" t="s">
        <v>37</v>
      </c>
      <c r="J24" s="20"/>
      <c r="K24" s="20">
        <v>313.77999999999997</v>
      </c>
      <c r="L24" s="20">
        <f t="shared" si="3"/>
        <v>-6.0529999999999973</v>
      </c>
      <c r="M24" s="20"/>
      <c r="N24" s="20"/>
      <c r="O24" s="20"/>
      <c r="P24" s="20">
        <f t="shared" si="4"/>
        <v>61.545399999999994</v>
      </c>
      <c r="Q24" s="22">
        <f t="shared" ref="Q24:Q25" si="16">11*P24-F24</f>
        <v>446.27539999999993</v>
      </c>
      <c r="R24" s="28">
        <f t="shared" si="15"/>
        <v>400.73180399999995</v>
      </c>
      <c r="S24" s="5">
        <f t="shared" si="6"/>
        <v>200.73180399999995</v>
      </c>
      <c r="T24" s="28">
        <v>200</v>
      </c>
      <c r="U24" s="22"/>
      <c r="V24" s="20"/>
      <c r="W24" s="1">
        <f t="shared" si="10"/>
        <v>10.26</v>
      </c>
      <c r="X24" s="20">
        <f t="shared" si="7"/>
        <v>3.7488423180286423</v>
      </c>
      <c r="Y24" s="20">
        <v>43.439599999999999</v>
      </c>
      <c r="Z24" s="20">
        <v>34.970599999999997</v>
      </c>
      <c r="AA24" s="20">
        <v>43.956200000000003</v>
      </c>
      <c r="AB24" s="20">
        <v>47.874400000000001</v>
      </c>
      <c r="AC24" s="20">
        <v>77.718400000000003</v>
      </c>
      <c r="AD24" s="20">
        <v>86.347999999999999</v>
      </c>
      <c r="AE24" s="20">
        <v>113.111</v>
      </c>
      <c r="AF24" s="20">
        <v>112.94159999999999</v>
      </c>
      <c r="AG24" s="20">
        <v>120.37220000000001</v>
      </c>
      <c r="AH24" s="20">
        <v>121.7038</v>
      </c>
      <c r="AI24" s="20" t="s">
        <v>147</v>
      </c>
      <c r="AJ24" s="1">
        <f t="shared" si="8"/>
        <v>201</v>
      </c>
      <c r="AK24" s="1">
        <f t="shared" si="9"/>
        <v>200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0" t="s">
        <v>60</v>
      </c>
      <c r="B25" s="20" t="s">
        <v>36</v>
      </c>
      <c r="C25" s="20">
        <v>269.58199999999999</v>
      </c>
      <c r="D25" s="20">
        <v>1171.692</v>
      </c>
      <c r="E25" s="20">
        <v>613.32299999999998</v>
      </c>
      <c r="F25" s="20">
        <v>698.21199999999999</v>
      </c>
      <c r="G25" s="21">
        <v>1</v>
      </c>
      <c r="H25" s="20">
        <v>60</v>
      </c>
      <c r="I25" s="20" t="s">
        <v>37</v>
      </c>
      <c r="J25" s="20"/>
      <c r="K25" s="20">
        <v>600.69500000000005</v>
      </c>
      <c r="L25" s="20">
        <f t="shared" si="3"/>
        <v>12.627999999999929</v>
      </c>
      <c r="M25" s="20"/>
      <c r="N25" s="20"/>
      <c r="O25" s="20"/>
      <c r="P25" s="20">
        <f t="shared" si="4"/>
        <v>122.66459999999999</v>
      </c>
      <c r="Q25" s="22">
        <f t="shared" si="16"/>
        <v>651.09860000000003</v>
      </c>
      <c r="R25" s="5">
        <f>U25</f>
        <v>400</v>
      </c>
      <c r="S25" s="5">
        <f t="shared" si="6"/>
        <v>200</v>
      </c>
      <c r="T25" s="5">
        <v>200</v>
      </c>
      <c r="U25" s="22">
        <v>400</v>
      </c>
      <c r="V25" s="20" t="s">
        <v>153</v>
      </c>
      <c r="W25" s="1">
        <f t="shared" si="10"/>
        <v>8.9529660554063693</v>
      </c>
      <c r="X25" s="20">
        <f t="shared" si="7"/>
        <v>5.692041550700039</v>
      </c>
      <c r="Y25" s="20">
        <v>114.6974</v>
      </c>
      <c r="Z25" s="20">
        <v>110.6358</v>
      </c>
      <c r="AA25" s="20">
        <v>112.8672</v>
      </c>
      <c r="AB25" s="20">
        <v>115.6032</v>
      </c>
      <c r="AC25" s="20">
        <v>98.150599999999997</v>
      </c>
      <c r="AD25" s="20">
        <v>91.14500000000001</v>
      </c>
      <c r="AE25" s="20">
        <v>66.673199999999994</v>
      </c>
      <c r="AF25" s="20">
        <v>69.229200000000006</v>
      </c>
      <c r="AG25" s="20">
        <v>68.995199999999997</v>
      </c>
      <c r="AH25" s="20">
        <v>65.307600000000008</v>
      </c>
      <c r="AI25" s="20" t="s">
        <v>149</v>
      </c>
      <c r="AJ25" s="1">
        <f t="shared" si="8"/>
        <v>200</v>
      </c>
      <c r="AK25" s="1">
        <f t="shared" si="9"/>
        <v>200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36</v>
      </c>
      <c r="C26" s="1">
        <v>209.70400000000001</v>
      </c>
      <c r="D26" s="1">
        <v>452.721</v>
      </c>
      <c r="E26" s="1">
        <v>266.67</v>
      </c>
      <c r="F26" s="1">
        <v>300.64999999999998</v>
      </c>
      <c r="G26" s="8">
        <v>1</v>
      </c>
      <c r="H26" s="1">
        <v>30</v>
      </c>
      <c r="I26" s="1" t="s">
        <v>37</v>
      </c>
      <c r="J26" s="1"/>
      <c r="K26" s="1">
        <v>286.64299999999997</v>
      </c>
      <c r="L26" s="1">
        <f t="shared" si="3"/>
        <v>-19.972999999999956</v>
      </c>
      <c r="M26" s="1"/>
      <c r="N26" s="1"/>
      <c r="O26" s="1"/>
      <c r="P26" s="1">
        <f t="shared" si="4"/>
        <v>53.334000000000003</v>
      </c>
      <c r="Q26" s="5">
        <f t="shared" si="14"/>
        <v>232.69000000000005</v>
      </c>
      <c r="R26" s="28">
        <f t="shared" ref="R26:R27" si="17">Q26-$R$1*P26</f>
        <v>193.22284000000005</v>
      </c>
      <c r="S26" s="5">
        <f t="shared" si="6"/>
        <v>193.22284000000005</v>
      </c>
      <c r="T26" s="28"/>
      <c r="U26" s="5"/>
      <c r="V26" s="1"/>
      <c r="W26" s="1">
        <f t="shared" si="10"/>
        <v>9.26</v>
      </c>
      <c r="X26" s="1">
        <f t="shared" si="7"/>
        <v>5.6371170360370488</v>
      </c>
      <c r="Y26" s="1">
        <v>49.814599999999999</v>
      </c>
      <c r="Z26" s="1">
        <v>51.289200000000008</v>
      </c>
      <c r="AA26" s="1">
        <v>53.477600000000002</v>
      </c>
      <c r="AB26" s="1">
        <v>52.096400000000003</v>
      </c>
      <c r="AC26" s="1">
        <v>56.688800000000001</v>
      </c>
      <c r="AD26" s="1">
        <v>59.389800000000001</v>
      </c>
      <c r="AE26" s="1">
        <v>63.550199999999997</v>
      </c>
      <c r="AF26" s="1">
        <v>64.212199999999996</v>
      </c>
      <c r="AG26" s="1">
        <v>66.113799999999998</v>
      </c>
      <c r="AH26" s="1">
        <v>62.116799999999998</v>
      </c>
      <c r="AI26" s="1"/>
      <c r="AJ26" s="1">
        <f t="shared" si="8"/>
        <v>193</v>
      </c>
      <c r="AK26" s="1">
        <f t="shared" si="9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36</v>
      </c>
      <c r="C27" s="1">
        <v>178.51499999999999</v>
      </c>
      <c r="D27" s="1">
        <v>206.864</v>
      </c>
      <c r="E27" s="1">
        <v>197.511</v>
      </c>
      <c r="F27" s="1">
        <v>91.254000000000005</v>
      </c>
      <c r="G27" s="8">
        <v>1</v>
      </c>
      <c r="H27" s="1">
        <v>30</v>
      </c>
      <c r="I27" s="1" t="s">
        <v>37</v>
      </c>
      <c r="J27" s="1"/>
      <c r="K27" s="1">
        <v>216.69</v>
      </c>
      <c r="L27" s="1">
        <f t="shared" si="3"/>
        <v>-19.179000000000002</v>
      </c>
      <c r="M27" s="1"/>
      <c r="N27" s="1"/>
      <c r="O27" s="1"/>
      <c r="P27" s="1">
        <f t="shared" si="4"/>
        <v>39.502200000000002</v>
      </c>
      <c r="Q27" s="5">
        <f>8*P27-F27</f>
        <v>224.7636</v>
      </c>
      <c r="R27" s="28">
        <f t="shared" si="17"/>
        <v>195.531972</v>
      </c>
      <c r="S27" s="5">
        <f t="shared" si="6"/>
        <v>195.531972</v>
      </c>
      <c r="T27" s="28"/>
      <c r="U27" s="5"/>
      <c r="V27" s="1"/>
      <c r="W27" s="1">
        <f t="shared" si="10"/>
        <v>7.26</v>
      </c>
      <c r="X27" s="1">
        <f t="shared" si="7"/>
        <v>2.3100991843492262</v>
      </c>
      <c r="Y27" s="1">
        <v>37.071800000000003</v>
      </c>
      <c r="Z27" s="1">
        <v>39.048000000000002</v>
      </c>
      <c r="AA27" s="1">
        <v>43.488999999999997</v>
      </c>
      <c r="AB27" s="1">
        <v>43.077599999999997</v>
      </c>
      <c r="AC27" s="1">
        <v>45.154000000000003</v>
      </c>
      <c r="AD27" s="1">
        <v>46.960999999999999</v>
      </c>
      <c r="AE27" s="1">
        <v>58.130999999999993</v>
      </c>
      <c r="AF27" s="1">
        <v>53.2746</v>
      </c>
      <c r="AG27" s="1">
        <v>50.820399999999999</v>
      </c>
      <c r="AH27" s="1">
        <v>59.492600000000003</v>
      </c>
      <c r="AI27" s="1"/>
      <c r="AJ27" s="1">
        <f t="shared" si="8"/>
        <v>196</v>
      </c>
      <c r="AK27" s="1">
        <f t="shared" si="9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0" t="s">
        <v>63</v>
      </c>
      <c r="B28" s="20" t="s">
        <v>36</v>
      </c>
      <c r="C28" s="20">
        <v>174.398</v>
      </c>
      <c r="D28" s="20">
        <v>885.47299999999996</v>
      </c>
      <c r="E28" s="20">
        <v>466.714</v>
      </c>
      <c r="F28" s="20">
        <v>469.02800000000002</v>
      </c>
      <c r="G28" s="21">
        <v>1</v>
      </c>
      <c r="H28" s="20">
        <v>30</v>
      </c>
      <c r="I28" s="20" t="s">
        <v>37</v>
      </c>
      <c r="J28" s="20"/>
      <c r="K28" s="20">
        <v>492.1</v>
      </c>
      <c r="L28" s="20">
        <f t="shared" si="3"/>
        <v>-25.386000000000024</v>
      </c>
      <c r="M28" s="20"/>
      <c r="N28" s="20"/>
      <c r="O28" s="20"/>
      <c r="P28" s="20">
        <f t="shared" si="4"/>
        <v>93.342799999999997</v>
      </c>
      <c r="Q28" s="22">
        <f>11*P28-F28</f>
        <v>557.74279999999999</v>
      </c>
      <c r="R28" s="5">
        <f>U28</f>
        <v>400</v>
      </c>
      <c r="S28" s="5">
        <f t="shared" si="6"/>
        <v>200</v>
      </c>
      <c r="T28" s="5">
        <v>200</v>
      </c>
      <c r="U28" s="22">
        <v>400</v>
      </c>
      <c r="V28" s="20" t="s">
        <v>153</v>
      </c>
      <c r="W28" s="1">
        <f t="shared" si="10"/>
        <v>9.3100699786164558</v>
      </c>
      <c r="X28" s="20">
        <f t="shared" si="7"/>
        <v>5.0247903426938132</v>
      </c>
      <c r="Y28" s="20">
        <v>83.33959999999999</v>
      </c>
      <c r="Z28" s="20">
        <v>90.965400000000002</v>
      </c>
      <c r="AA28" s="20">
        <v>95.712800000000001</v>
      </c>
      <c r="AB28" s="20">
        <v>91.939400000000006</v>
      </c>
      <c r="AC28" s="20">
        <v>86.789599999999993</v>
      </c>
      <c r="AD28" s="20">
        <v>89.793800000000005</v>
      </c>
      <c r="AE28" s="20">
        <v>95.405000000000001</v>
      </c>
      <c r="AF28" s="20">
        <v>90.954599999999999</v>
      </c>
      <c r="AG28" s="20">
        <v>98.084599999999995</v>
      </c>
      <c r="AH28" s="20">
        <v>107.4502</v>
      </c>
      <c r="AI28" s="20" t="s">
        <v>147</v>
      </c>
      <c r="AJ28" s="1">
        <f t="shared" si="8"/>
        <v>200</v>
      </c>
      <c r="AK28" s="1">
        <f t="shared" si="9"/>
        <v>200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36</v>
      </c>
      <c r="C29" s="1">
        <v>17.129000000000001</v>
      </c>
      <c r="D29" s="1">
        <v>97.897000000000006</v>
      </c>
      <c r="E29" s="1">
        <v>44.296999999999997</v>
      </c>
      <c r="F29" s="1">
        <v>45.454000000000001</v>
      </c>
      <c r="G29" s="8">
        <v>1</v>
      </c>
      <c r="H29" s="1">
        <v>45</v>
      </c>
      <c r="I29" s="1" t="s">
        <v>37</v>
      </c>
      <c r="J29" s="1"/>
      <c r="K29" s="1">
        <v>62.055</v>
      </c>
      <c r="L29" s="1">
        <f t="shared" si="3"/>
        <v>-17.758000000000003</v>
      </c>
      <c r="M29" s="1"/>
      <c r="N29" s="1"/>
      <c r="O29" s="1"/>
      <c r="P29" s="1">
        <f t="shared" si="4"/>
        <v>8.8593999999999991</v>
      </c>
      <c r="Q29" s="5">
        <f t="shared" si="14"/>
        <v>43.139999999999993</v>
      </c>
      <c r="R29" s="5">
        <f t="shared" si="11"/>
        <v>43.139999999999993</v>
      </c>
      <c r="S29" s="5">
        <f t="shared" si="6"/>
        <v>43.139999999999993</v>
      </c>
      <c r="T29" s="5"/>
      <c r="U29" s="5"/>
      <c r="V29" s="1"/>
      <c r="W29" s="1">
        <f t="shared" si="10"/>
        <v>10</v>
      </c>
      <c r="X29" s="1">
        <f t="shared" si="7"/>
        <v>5.1305957514052878</v>
      </c>
      <c r="Y29" s="1">
        <v>7.5011999999999999</v>
      </c>
      <c r="Z29" s="1">
        <v>6.3422000000000001</v>
      </c>
      <c r="AA29" s="1">
        <v>10.8622</v>
      </c>
      <c r="AB29" s="1">
        <v>10.716799999999999</v>
      </c>
      <c r="AC29" s="1">
        <v>7.9739999999999993</v>
      </c>
      <c r="AD29" s="1">
        <v>6.9029999999999996</v>
      </c>
      <c r="AE29" s="1">
        <v>10.6982</v>
      </c>
      <c r="AF29" s="1">
        <v>11.8316</v>
      </c>
      <c r="AG29" s="1">
        <v>4.1486000000000001</v>
      </c>
      <c r="AH29" s="1">
        <v>10.3094</v>
      </c>
      <c r="AI29" s="1" t="s">
        <v>65</v>
      </c>
      <c r="AJ29" s="1">
        <f t="shared" si="8"/>
        <v>43</v>
      </c>
      <c r="AK29" s="1">
        <f t="shared" si="9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36</v>
      </c>
      <c r="C30" s="1">
        <v>55.079000000000001</v>
      </c>
      <c r="D30" s="1">
        <v>51.645000000000003</v>
      </c>
      <c r="E30" s="1">
        <v>31.015000000000001</v>
      </c>
      <c r="F30" s="1">
        <v>57.287999999999997</v>
      </c>
      <c r="G30" s="8">
        <v>1</v>
      </c>
      <c r="H30" s="1">
        <v>40</v>
      </c>
      <c r="I30" s="1" t="s">
        <v>37</v>
      </c>
      <c r="J30" s="1"/>
      <c r="K30" s="1">
        <v>46.411000000000001</v>
      </c>
      <c r="L30" s="1">
        <f t="shared" si="3"/>
        <v>-15.396000000000001</v>
      </c>
      <c r="M30" s="1"/>
      <c r="N30" s="1"/>
      <c r="O30" s="1"/>
      <c r="P30" s="1">
        <f t="shared" si="4"/>
        <v>6.2030000000000003</v>
      </c>
      <c r="Q30" s="5">
        <f t="shared" si="14"/>
        <v>4.7420000000000044</v>
      </c>
      <c r="R30" s="5">
        <f>U30</f>
        <v>0</v>
      </c>
      <c r="S30" s="5">
        <f t="shared" si="6"/>
        <v>0</v>
      </c>
      <c r="T30" s="5"/>
      <c r="U30" s="5">
        <v>0</v>
      </c>
      <c r="V30" s="1" t="s">
        <v>152</v>
      </c>
      <c r="W30" s="1">
        <f t="shared" si="10"/>
        <v>9.235531194583265</v>
      </c>
      <c r="X30" s="1">
        <f t="shared" si="7"/>
        <v>9.235531194583265</v>
      </c>
      <c r="Y30" s="1">
        <v>5.8612000000000002</v>
      </c>
      <c r="Z30" s="1">
        <v>2.9607999999999999</v>
      </c>
      <c r="AA30" s="1">
        <v>4.6849999999999996</v>
      </c>
      <c r="AB30" s="1">
        <v>4.4029999999999996</v>
      </c>
      <c r="AC30" s="1">
        <v>4.359</v>
      </c>
      <c r="AD30" s="1">
        <v>7.6543999999999999</v>
      </c>
      <c r="AE30" s="1">
        <v>9.4968000000000004</v>
      </c>
      <c r="AF30" s="1">
        <v>6.4725999999999999</v>
      </c>
      <c r="AG30" s="1">
        <v>3.4922</v>
      </c>
      <c r="AH30" s="1">
        <v>7.0004000000000008</v>
      </c>
      <c r="AI30" s="1" t="s">
        <v>156</v>
      </c>
      <c r="AJ30" s="1">
        <f t="shared" si="8"/>
        <v>0</v>
      </c>
      <c r="AK30" s="1">
        <f t="shared" si="9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36</v>
      </c>
      <c r="C31" s="1">
        <v>88.203000000000003</v>
      </c>
      <c r="D31" s="1">
        <v>293.99200000000002</v>
      </c>
      <c r="E31" s="1">
        <v>163.66300000000001</v>
      </c>
      <c r="F31" s="1">
        <v>152.61000000000001</v>
      </c>
      <c r="G31" s="8">
        <v>1</v>
      </c>
      <c r="H31" s="1">
        <v>30</v>
      </c>
      <c r="I31" s="1" t="s">
        <v>37</v>
      </c>
      <c r="J31" s="1"/>
      <c r="K31" s="1">
        <v>169.5</v>
      </c>
      <c r="L31" s="1">
        <f t="shared" si="3"/>
        <v>-5.8369999999999891</v>
      </c>
      <c r="M31" s="1"/>
      <c r="N31" s="1"/>
      <c r="O31" s="1"/>
      <c r="P31" s="1">
        <f t="shared" si="4"/>
        <v>32.732600000000005</v>
      </c>
      <c r="Q31" s="5">
        <f t="shared" si="14"/>
        <v>174.71600000000001</v>
      </c>
      <c r="R31" s="28">
        <f>Q31-$R$1*P31</f>
        <v>150.493876</v>
      </c>
      <c r="S31" s="5">
        <f t="shared" si="6"/>
        <v>150.493876</v>
      </c>
      <c r="T31" s="28"/>
      <c r="U31" s="5"/>
      <c r="V31" s="1"/>
      <c r="W31" s="1">
        <f t="shared" si="10"/>
        <v>9.26</v>
      </c>
      <c r="X31" s="1">
        <f t="shared" si="7"/>
        <v>4.6623244105265087</v>
      </c>
      <c r="Y31" s="1">
        <v>34.469200000000001</v>
      </c>
      <c r="Z31" s="1">
        <v>32.289200000000001</v>
      </c>
      <c r="AA31" s="1">
        <v>37.208199999999998</v>
      </c>
      <c r="AB31" s="1">
        <v>39.826999999999998</v>
      </c>
      <c r="AC31" s="1">
        <v>35.546599999999998</v>
      </c>
      <c r="AD31" s="1">
        <v>34.319800000000001</v>
      </c>
      <c r="AE31" s="1">
        <v>43.354999999999997</v>
      </c>
      <c r="AF31" s="1">
        <v>44.046399999999998</v>
      </c>
      <c r="AG31" s="1">
        <v>47.080800000000004</v>
      </c>
      <c r="AH31" s="1">
        <v>47.270400000000002</v>
      </c>
      <c r="AI31" s="1"/>
      <c r="AJ31" s="1">
        <f t="shared" si="8"/>
        <v>150</v>
      </c>
      <c r="AK31" s="1">
        <f t="shared" si="9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68</v>
      </c>
      <c r="B32" s="15" t="s">
        <v>36</v>
      </c>
      <c r="C32" s="15"/>
      <c r="D32" s="15"/>
      <c r="E32" s="15"/>
      <c r="F32" s="15"/>
      <c r="G32" s="16">
        <v>0</v>
      </c>
      <c r="H32" s="15">
        <v>50</v>
      </c>
      <c r="I32" s="15" t="s">
        <v>37</v>
      </c>
      <c r="J32" s="15"/>
      <c r="K32" s="15"/>
      <c r="L32" s="15">
        <f t="shared" si="3"/>
        <v>0</v>
      </c>
      <c r="M32" s="15"/>
      <c r="N32" s="15"/>
      <c r="O32" s="15"/>
      <c r="P32" s="15">
        <f t="shared" si="4"/>
        <v>0</v>
      </c>
      <c r="Q32" s="17"/>
      <c r="R32" s="5">
        <f t="shared" si="11"/>
        <v>0</v>
      </c>
      <c r="S32" s="5">
        <f t="shared" si="6"/>
        <v>0</v>
      </c>
      <c r="T32" s="5"/>
      <c r="U32" s="17"/>
      <c r="V32" s="15"/>
      <c r="W32" s="1" t="e">
        <f t="shared" si="10"/>
        <v>#DIV/0!</v>
      </c>
      <c r="X32" s="15" t="e">
        <f t="shared" si="7"/>
        <v>#DIV/0!</v>
      </c>
      <c r="Y32" s="15">
        <v>0</v>
      </c>
      <c r="Z32" s="15">
        <v>0</v>
      </c>
      <c r="AA32" s="15">
        <v>-0.36199999999999999</v>
      </c>
      <c r="AB32" s="15">
        <v>-0.36199999999999999</v>
      </c>
      <c r="AC32" s="15">
        <v>0</v>
      </c>
      <c r="AD32" s="15">
        <v>0</v>
      </c>
      <c r="AE32" s="15">
        <v>0</v>
      </c>
      <c r="AF32" s="15">
        <v>0</v>
      </c>
      <c r="AG32" s="15">
        <v>0.36299999999999999</v>
      </c>
      <c r="AH32" s="15">
        <v>0.36299999999999999</v>
      </c>
      <c r="AI32" s="15" t="s">
        <v>50</v>
      </c>
      <c r="AJ32" s="1">
        <f t="shared" si="8"/>
        <v>0</v>
      </c>
      <c r="AK32" s="1">
        <f t="shared" si="9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69</v>
      </c>
      <c r="B33" s="15" t="s">
        <v>36</v>
      </c>
      <c r="C33" s="15"/>
      <c r="D33" s="15"/>
      <c r="E33" s="15">
        <v>-2.798</v>
      </c>
      <c r="F33" s="15"/>
      <c r="G33" s="16">
        <v>0</v>
      </c>
      <c r="H33" s="15">
        <v>50</v>
      </c>
      <c r="I33" s="15" t="s">
        <v>37</v>
      </c>
      <c r="J33" s="15"/>
      <c r="K33" s="15"/>
      <c r="L33" s="15">
        <f t="shared" si="3"/>
        <v>-2.798</v>
      </c>
      <c r="M33" s="15"/>
      <c r="N33" s="15"/>
      <c r="O33" s="15"/>
      <c r="P33" s="15">
        <f t="shared" si="4"/>
        <v>-0.55959999999999999</v>
      </c>
      <c r="Q33" s="17"/>
      <c r="R33" s="5">
        <f t="shared" si="11"/>
        <v>0</v>
      </c>
      <c r="S33" s="5">
        <f t="shared" si="6"/>
        <v>0</v>
      </c>
      <c r="T33" s="5"/>
      <c r="U33" s="17"/>
      <c r="V33" s="15"/>
      <c r="W33" s="1">
        <f t="shared" si="10"/>
        <v>0</v>
      </c>
      <c r="X33" s="15">
        <f t="shared" si="7"/>
        <v>0</v>
      </c>
      <c r="Y33" s="15">
        <v>-1.3026</v>
      </c>
      <c r="Z33" s="15">
        <v>-0.74299999999999999</v>
      </c>
      <c r="AA33" s="15">
        <v>0.9032</v>
      </c>
      <c r="AB33" s="15">
        <v>1.2672000000000001</v>
      </c>
      <c r="AC33" s="15">
        <v>0.54</v>
      </c>
      <c r="AD33" s="15">
        <v>0.18179999999999999</v>
      </c>
      <c r="AE33" s="15">
        <v>0.18679999999999999</v>
      </c>
      <c r="AF33" s="15">
        <v>0.18679999999999999</v>
      </c>
      <c r="AG33" s="15">
        <v>0.93119999999999992</v>
      </c>
      <c r="AH33" s="15">
        <v>0.93119999999999992</v>
      </c>
      <c r="AI33" s="15" t="s">
        <v>50</v>
      </c>
      <c r="AJ33" s="1">
        <f t="shared" si="8"/>
        <v>0</v>
      </c>
      <c r="AK33" s="1">
        <f t="shared" si="9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41</v>
      </c>
      <c r="C34" s="1">
        <v>3467</v>
      </c>
      <c r="D34" s="1">
        <v>2027</v>
      </c>
      <c r="E34" s="1">
        <v>1345</v>
      </c>
      <c r="F34" s="1">
        <v>1496</v>
      </c>
      <c r="G34" s="8">
        <v>0.4</v>
      </c>
      <c r="H34" s="1">
        <v>45</v>
      </c>
      <c r="I34" s="1" t="s">
        <v>37</v>
      </c>
      <c r="J34" s="1"/>
      <c r="K34" s="1">
        <v>1441</v>
      </c>
      <c r="L34" s="1">
        <f t="shared" si="3"/>
        <v>-96</v>
      </c>
      <c r="M34" s="1"/>
      <c r="N34" s="1"/>
      <c r="O34" s="1"/>
      <c r="P34" s="1">
        <f t="shared" si="4"/>
        <v>269</v>
      </c>
      <c r="Q34" s="5">
        <f t="shared" ref="Q34:Q47" si="18">10*P34-F34</f>
        <v>1194</v>
      </c>
      <c r="R34" s="28">
        <f t="shared" ref="R34:R37" si="19">Q34-$R$1*P34</f>
        <v>994.94</v>
      </c>
      <c r="S34" s="5">
        <f t="shared" si="6"/>
        <v>494.94000000000005</v>
      </c>
      <c r="T34" s="28">
        <v>500</v>
      </c>
      <c r="U34" s="5"/>
      <c r="V34" s="1"/>
      <c r="W34" s="1">
        <f t="shared" si="10"/>
        <v>9.26</v>
      </c>
      <c r="X34" s="1">
        <f t="shared" si="7"/>
        <v>5.5613382899628254</v>
      </c>
      <c r="Y34" s="1">
        <v>244.2</v>
      </c>
      <c r="Z34" s="1">
        <v>235.4</v>
      </c>
      <c r="AA34" s="1">
        <v>239</v>
      </c>
      <c r="AB34" s="1">
        <v>246.8</v>
      </c>
      <c r="AC34" s="1">
        <v>328.2</v>
      </c>
      <c r="AD34" s="1">
        <v>364</v>
      </c>
      <c r="AE34" s="1">
        <v>443.4</v>
      </c>
      <c r="AF34" s="1">
        <v>433.6</v>
      </c>
      <c r="AG34" s="1">
        <v>411</v>
      </c>
      <c r="AH34" s="1">
        <v>393.4</v>
      </c>
      <c r="AI34" s="1" t="s">
        <v>71</v>
      </c>
      <c r="AJ34" s="1">
        <f t="shared" si="8"/>
        <v>198</v>
      </c>
      <c r="AK34" s="1">
        <f t="shared" si="9"/>
        <v>200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41</v>
      </c>
      <c r="C35" s="1">
        <v>225</v>
      </c>
      <c r="D35" s="1">
        <v>1890</v>
      </c>
      <c r="E35" s="1">
        <v>758</v>
      </c>
      <c r="F35" s="1">
        <v>975</v>
      </c>
      <c r="G35" s="8">
        <v>0.45</v>
      </c>
      <c r="H35" s="1">
        <v>50</v>
      </c>
      <c r="I35" s="1" t="s">
        <v>37</v>
      </c>
      <c r="J35" s="1"/>
      <c r="K35" s="1">
        <v>818</v>
      </c>
      <c r="L35" s="1">
        <f t="shared" si="3"/>
        <v>-60</v>
      </c>
      <c r="M35" s="1"/>
      <c r="N35" s="1"/>
      <c r="O35" s="1"/>
      <c r="P35" s="1">
        <f t="shared" si="4"/>
        <v>151.6</v>
      </c>
      <c r="Q35" s="5">
        <f t="shared" si="18"/>
        <v>541</v>
      </c>
      <c r="R35" s="28">
        <f t="shared" si="19"/>
        <v>428.81600000000003</v>
      </c>
      <c r="S35" s="5">
        <f t="shared" si="6"/>
        <v>228.81600000000003</v>
      </c>
      <c r="T35" s="28">
        <v>200</v>
      </c>
      <c r="U35" s="5"/>
      <c r="V35" s="1"/>
      <c r="W35" s="1">
        <f t="shared" si="10"/>
        <v>9.26</v>
      </c>
      <c r="X35" s="1">
        <f t="shared" si="7"/>
        <v>6.4313984168865437</v>
      </c>
      <c r="Y35" s="1">
        <v>150.4</v>
      </c>
      <c r="Z35" s="1">
        <v>131.4</v>
      </c>
      <c r="AA35" s="1">
        <v>110.4</v>
      </c>
      <c r="AB35" s="1">
        <v>94.4</v>
      </c>
      <c r="AC35" s="1">
        <v>95.6</v>
      </c>
      <c r="AD35" s="1">
        <v>94.2</v>
      </c>
      <c r="AE35" s="1">
        <v>87.4</v>
      </c>
      <c r="AF35" s="1">
        <v>83.4</v>
      </c>
      <c r="AG35" s="1">
        <v>82.4</v>
      </c>
      <c r="AH35" s="1">
        <v>82.2</v>
      </c>
      <c r="AI35" s="1" t="s">
        <v>73</v>
      </c>
      <c r="AJ35" s="1">
        <f t="shared" si="8"/>
        <v>103</v>
      </c>
      <c r="AK35" s="1">
        <f t="shared" si="9"/>
        <v>90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4" t="s">
        <v>74</v>
      </c>
      <c r="B36" s="24" t="s">
        <v>41</v>
      </c>
      <c r="C36" s="24">
        <v>2136</v>
      </c>
      <c r="D36" s="24">
        <v>4103</v>
      </c>
      <c r="E36" s="24">
        <v>2567</v>
      </c>
      <c r="F36" s="24">
        <v>3024</v>
      </c>
      <c r="G36" s="25">
        <v>0.4</v>
      </c>
      <c r="H36" s="24">
        <v>45</v>
      </c>
      <c r="I36" s="24" t="s">
        <v>37</v>
      </c>
      <c r="J36" s="24"/>
      <c r="K36" s="24">
        <v>2694</v>
      </c>
      <c r="L36" s="24">
        <f t="shared" si="3"/>
        <v>-127</v>
      </c>
      <c r="M36" s="24"/>
      <c r="N36" s="24"/>
      <c r="O36" s="24"/>
      <c r="P36" s="24">
        <f t="shared" si="4"/>
        <v>513.4</v>
      </c>
      <c r="Q36" s="26">
        <f>8*P36-F36</f>
        <v>1083.1999999999998</v>
      </c>
      <c r="R36" s="28">
        <f t="shared" si="19"/>
        <v>703.28399999999988</v>
      </c>
      <c r="S36" s="5">
        <f t="shared" si="6"/>
        <v>403.28399999999988</v>
      </c>
      <c r="T36" s="28">
        <v>300</v>
      </c>
      <c r="U36" s="26"/>
      <c r="V36" s="24"/>
      <c r="W36" s="1">
        <f t="shared" si="10"/>
        <v>7.26</v>
      </c>
      <c r="X36" s="24">
        <f t="shared" si="7"/>
        <v>5.8901441371250494</v>
      </c>
      <c r="Y36" s="24">
        <v>483.6</v>
      </c>
      <c r="Z36" s="24">
        <v>478.4</v>
      </c>
      <c r="AA36" s="24">
        <v>453.6</v>
      </c>
      <c r="AB36" s="24">
        <v>442.8</v>
      </c>
      <c r="AC36" s="24">
        <v>467.8</v>
      </c>
      <c r="AD36" s="24">
        <v>462.6</v>
      </c>
      <c r="AE36" s="24">
        <v>394.4</v>
      </c>
      <c r="AF36" s="24">
        <v>385.2</v>
      </c>
      <c r="AG36" s="24">
        <v>373</v>
      </c>
      <c r="AH36" s="24">
        <v>364.4</v>
      </c>
      <c r="AI36" s="24" t="s">
        <v>75</v>
      </c>
      <c r="AJ36" s="1">
        <f t="shared" si="8"/>
        <v>161</v>
      </c>
      <c r="AK36" s="1">
        <f t="shared" si="9"/>
        <v>120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36</v>
      </c>
      <c r="C37" s="1">
        <v>479.71600000000001</v>
      </c>
      <c r="D37" s="1">
        <v>836.61800000000005</v>
      </c>
      <c r="E37" s="1">
        <v>467.541</v>
      </c>
      <c r="F37" s="1">
        <v>706.75400000000002</v>
      </c>
      <c r="G37" s="8">
        <v>1</v>
      </c>
      <c r="H37" s="1">
        <v>45</v>
      </c>
      <c r="I37" s="1" t="s">
        <v>37</v>
      </c>
      <c r="J37" s="1"/>
      <c r="K37" s="1">
        <v>520.51900000000001</v>
      </c>
      <c r="L37" s="1">
        <f t="shared" si="3"/>
        <v>-52.978000000000009</v>
      </c>
      <c r="M37" s="1"/>
      <c r="N37" s="1"/>
      <c r="O37" s="1"/>
      <c r="P37" s="1">
        <f t="shared" si="4"/>
        <v>93.508200000000002</v>
      </c>
      <c r="Q37" s="5">
        <f t="shared" si="18"/>
        <v>228.32799999999997</v>
      </c>
      <c r="R37" s="28">
        <f t="shared" si="19"/>
        <v>159.13193199999998</v>
      </c>
      <c r="S37" s="5">
        <f t="shared" si="6"/>
        <v>159.13193199999998</v>
      </c>
      <c r="T37" s="28"/>
      <c r="U37" s="5"/>
      <c r="V37" s="1"/>
      <c r="W37" s="1">
        <f t="shared" si="10"/>
        <v>9.26</v>
      </c>
      <c r="X37" s="1">
        <f t="shared" si="7"/>
        <v>7.5582034516758956</v>
      </c>
      <c r="Y37" s="1">
        <v>100.30500000000001</v>
      </c>
      <c r="Z37" s="1">
        <v>87.785600000000002</v>
      </c>
      <c r="AA37" s="1">
        <v>83.2376</v>
      </c>
      <c r="AB37" s="1">
        <v>85.6922</v>
      </c>
      <c r="AC37" s="1">
        <v>91.986999999999995</v>
      </c>
      <c r="AD37" s="1">
        <v>117.4408</v>
      </c>
      <c r="AE37" s="1">
        <v>135.43719999999999</v>
      </c>
      <c r="AF37" s="1">
        <v>127.892</v>
      </c>
      <c r="AG37" s="1">
        <v>137.29040000000001</v>
      </c>
      <c r="AH37" s="1">
        <v>128.81299999999999</v>
      </c>
      <c r="AI37" s="1"/>
      <c r="AJ37" s="1">
        <f t="shared" si="8"/>
        <v>159</v>
      </c>
      <c r="AK37" s="1">
        <f t="shared" si="9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8" t="s">
        <v>77</v>
      </c>
      <c r="B38" s="1" t="s">
        <v>41</v>
      </c>
      <c r="C38" s="1"/>
      <c r="D38" s="1"/>
      <c r="E38" s="1">
        <v>-3</v>
      </c>
      <c r="F38" s="1"/>
      <c r="G38" s="8">
        <v>0.45</v>
      </c>
      <c r="H38" s="1">
        <v>45</v>
      </c>
      <c r="I38" s="1" t="s">
        <v>37</v>
      </c>
      <c r="J38" s="1"/>
      <c r="K38" s="1"/>
      <c r="L38" s="1">
        <f t="shared" ref="L38:L69" si="20">E38-K38</f>
        <v>-3</v>
      </c>
      <c r="M38" s="1"/>
      <c r="N38" s="1"/>
      <c r="O38" s="1"/>
      <c r="P38" s="1">
        <f t="shared" si="4"/>
        <v>-0.6</v>
      </c>
      <c r="Q38" s="19">
        <v>10</v>
      </c>
      <c r="R38" s="5">
        <f t="shared" si="11"/>
        <v>10</v>
      </c>
      <c r="S38" s="5">
        <f t="shared" si="6"/>
        <v>10</v>
      </c>
      <c r="T38" s="5"/>
      <c r="U38" s="5"/>
      <c r="V38" s="1"/>
      <c r="W38" s="1">
        <f t="shared" si="10"/>
        <v>-16.666666666666668</v>
      </c>
      <c r="X38" s="1">
        <f t="shared" si="7"/>
        <v>0</v>
      </c>
      <c r="Y38" s="1">
        <v>-0.6</v>
      </c>
      <c r="Z38" s="1">
        <v>-0.8</v>
      </c>
      <c r="AA38" s="1">
        <v>-1.2</v>
      </c>
      <c r="AB38" s="1">
        <v>-1</v>
      </c>
      <c r="AC38" s="1">
        <v>-1</v>
      </c>
      <c r="AD38" s="1">
        <v>-1.6</v>
      </c>
      <c r="AE38" s="1">
        <v>-0.6</v>
      </c>
      <c r="AF38" s="1">
        <v>33.200000000000003</v>
      </c>
      <c r="AG38" s="1">
        <v>113.4</v>
      </c>
      <c r="AH38" s="1">
        <v>125.4</v>
      </c>
      <c r="AI38" s="18" t="s">
        <v>78</v>
      </c>
      <c r="AJ38" s="1">
        <f t="shared" si="8"/>
        <v>5</v>
      </c>
      <c r="AK38" s="1">
        <f t="shared" si="9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41</v>
      </c>
      <c r="C39" s="1">
        <v>142</v>
      </c>
      <c r="D39" s="1">
        <v>1136</v>
      </c>
      <c r="E39" s="1">
        <v>427</v>
      </c>
      <c r="F39" s="1">
        <v>663</v>
      </c>
      <c r="G39" s="8">
        <v>0.35</v>
      </c>
      <c r="H39" s="1">
        <v>40</v>
      </c>
      <c r="I39" s="1" t="s">
        <v>37</v>
      </c>
      <c r="J39" s="1"/>
      <c r="K39" s="1">
        <v>444</v>
      </c>
      <c r="L39" s="1">
        <f t="shared" si="20"/>
        <v>-17</v>
      </c>
      <c r="M39" s="1"/>
      <c r="N39" s="1"/>
      <c r="O39" s="1"/>
      <c r="P39" s="1">
        <f t="shared" si="4"/>
        <v>85.4</v>
      </c>
      <c r="Q39" s="5">
        <f t="shared" si="18"/>
        <v>191</v>
      </c>
      <c r="R39" s="28">
        <f t="shared" ref="R39:R46" si="21">Q39-$R$1*P39</f>
        <v>127.804</v>
      </c>
      <c r="S39" s="5">
        <f t="shared" si="6"/>
        <v>127.804</v>
      </c>
      <c r="T39" s="28"/>
      <c r="U39" s="5"/>
      <c r="V39" s="1"/>
      <c r="W39" s="1">
        <f t="shared" si="10"/>
        <v>9.26</v>
      </c>
      <c r="X39" s="1">
        <f t="shared" si="7"/>
        <v>7.7634660421545663</v>
      </c>
      <c r="Y39" s="1">
        <v>97.2</v>
      </c>
      <c r="Z39" s="1">
        <v>90.6</v>
      </c>
      <c r="AA39" s="1">
        <v>88.8</v>
      </c>
      <c r="AB39" s="1">
        <v>90.4</v>
      </c>
      <c r="AC39" s="1">
        <v>78.400000000000006</v>
      </c>
      <c r="AD39" s="1">
        <v>79.8</v>
      </c>
      <c r="AE39" s="1">
        <v>88.6</v>
      </c>
      <c r="AF39" s="1">
        <v>96.2</v>
      </c>
      <c r="AG39" s="1">
        <v>114.2</v>
      </c>
      <c r="AH39" s="1">
        <v>110</v>
      </c>
      <c r="AI39" s="1" t="s">
        <v>80</v>
      </c>
      <c r="AJ39" s="1">
        <f t="shared" si="8"/>
        <v>45</v>
      </c>
      <c r="AK39" s="1">
        <f t="shared" si="9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36</v>
      </c>
      <c r="C40" s="1">
        <v>30.937000000000001</v>
      </c>
      <c r="D40" s="1">
        <v>378.697</v>
      </c>
      <c r="E40" s="1">
        <v>202.99700000000001</v>
      </c>
      <c r="F40" s="1">
        <v>85.28</v>
      </c>
      <c r="G40" s="8">
        <v>1</v>
      </c>
      <c r="H40" s="1">
        <v>40</v>
      </c>
      <c r="I40" s="1" t="s">
        <v>37</v>
      </c>
      <c r="J40" s="1"/>
      <c r="K40" s="1">
        <v>272.40899999999999</v>
      </c>
      <c r="L40" s="1">
        <f t="shared" si="20"/>
        <v>-69.411999999999978</v>
      </c>
      <c r="M40" s="1"/>
      <c r="N40" s="1"/>
      <c r="O40" s="1"/>
      <c r="P40" s="1">
        <f t="shared" si="4"/>
        <v>40.599400000000003</v>
      </c>
      <c r="Q40" s="5">
        <f>8*P40-F40</f>
        <v>239.51520000000002</v>
      </c>
      <c r="R40" s="28">
        <f t="shared" si="21"/>
        <v>209.47164400000003</v>
      </c>
      <c r="S40" s="5">
        <f t="shared" si="6"/>
        <v>209.47164400000003</v>
      </c>
      <c r="T40" s="28"/>
      <c r="U40" s="5"/>
      <c r="V40" s="1"/>
      <c r="W40" s="1">
        <f t="shared" si="10"/>
        <v>7.2600000000000007</v>
      </c>
      <c r="X40" s="1">
        <f t="shared" si="7"/>
        <v>2.1005236530589122</v>
      </c>
      <c r="Y40" s="1">
        <v>20.084800000000001</v>
      </c>
      <c r="Z40" s="1">
        <v>22.172599999999999</v>
      </c>
      <c r="AA40" s="1">
        <v>35.312800000000003</v>
      </c>
      <c r="AB40" s="1">
        <v>36.404400000000003</v>
      </c>
      <c r="AC40" s="1">
        <v>23.393599999999999</v>
      </c>
      <c r="AD40" s="1">
        <v>21.221</v>
      </c>
      <c r="AE40" s="1">
        <v>29.804200000000002</v>
      </c>
      <c r="AF40" s="1">
        <v>38.867400000000004</v>
      </c>
      <c r="AG40" s="1">
        <v>36.866</v>
      </c>
      <c r="AH40" s="1">
        <v>28.697800000000001</v>
      </c>
      <c r="AI40" s="1"/>
      <c r="AJ40" s="1">
        <f t="shared" si="8"/>
        <v>209</v>
      </c>
      <c r="AK40" s="1">
        <f t="shared" si="9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41</v>
      </c>
      <c r="C41" s="1">
        <v>207</v>
      </c>
      <c r="D41" s="1">
        <v>424</v>
      </c>
      <c r="E41" s="1">
        <v>242</v>
      </c>
      <c r="F41" s="1">
        <v>296</v>
      </c>
      <c r="G41" s="8">
        <v>0.4</v>
      </c>
      <c r="H41" s="1">
        <v>40</v>
      </c>
      <c r="I41" s="1" t="s">
        <v>37</v>
      </c>
      <c r="J41" s="1"/>
      <c r="K41" s="1">
        <v>282</v>
      </c>
      <c r="L41" s="1">
        <f t="shared" si="20"/>
        <v>-40</v>
      </c>
      <c r="M41" s="1"/>
      <c r="N41" s="1"/>
      <c r="O41" s="1"/>
      <c r="P41" s="1">
        <f t="shared" si="4"/>
        <v>48.4</v>
      </c>
      <c r="Q41" s="5">
        <f t="shared" si="18"/>
        <v>188</v>
      </c>
      <c r="R41" s="28">
        <f t="shared" si="21"/>
        <v>152.184</v>
      </c>
      <c r="S41" s="5">
        <f t="shared" si="6"/>
        <v>152.184</v>
      </c>
      <c r="T41" s="28"/>
      <c r="U41" s="5"/>
      <c r="V41" s="1"/>
      <c r="W41" s="1">
        <f t="shared" si="10"/>
        <v>9.26</v>
      </c>
      <c r="X41" s="1">
        <f t="shared" si="7"/>
        <v>6.115702479338843</v>
      </c>
      <c r="Y41" s="1">
        <v>46.2</v>
      </c>
      <c r="Z41" s="1">
        <v>52.6</v>
      </c>
      <c r="AA41" s="1">
        <v>49.4</v>
      </c>
      <c r="AB41" s="1">
        <v>48.8</v>
      </c>
      <c r="AC41" s="1">
        <v>52.6</v>
      </c>
      <c r="AD41" s="1">
        <v>50.2</v>
      </c>
      <c r="AE41" s="1">
        <v>69.400000000000006</v>
      </c>
      <c r="AF41" s="1">
        <v>70.8</v>
      </c>
      <c r="AG41" s="1">
        <v>54.8</v>
      </c>
      <c r="AH41" s="1">
        <v>46</v>
      </c>
      <c r="AI41" s="1"/>
      <c r="AJ41" s="1">
        <f t="shared" si="8"/>
        <v>61</v>
      </c>
      <c r="AK41" s="1">
        <f t="shared" si="9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41</v>
      </c>
      <c r="C42" s="1">
        <v>464</v>
      </c>
      <c r="D42" s="1">
        <v>279</v>
      </c>
      <c r="E42" s="1">
        <v>261</v>
      </c>
      <c r="F42" s="1">
        <v>357</v>
      </c>
      <c r="G42" s="8">
        <v>0.4</v>
      </c>
      <c r="H42" s="1">
        <v>45</v>
      </c>
      <c r="I42" s="1" t="s">
        <v>37</v>
      </c>
      <c r="J42" s="1"/>
      <c r="K42" s="1">
        <v>272</v>
      </c>
      <c r="L42" s="1">
        <f t="shared" si="20"/>
        <v>-11</v>
      </c>
      <c r="M42" s="1"/>
      <c r="N42" s="1"/>
      <c r="O42" s="1"/>
      <c r="P42" s="1">
        <f t="shared" si="4"/>
        <v>52.2</v>
      </c>
      <c r="Q42" s="5">
        <f t="shared" si="18"/>
        <v>165</v>
      </c>
      <c r="R42" s="28">
        <f t="shared" si="21"/>
        <v>126.372</v>
      </c>
      <c r="S42" s="5">
        <f t="shared" si="6"/>
        <v>126.372</v>
      </c>
      <c r="T42" s="28"/>
      <c r="U42" s="5"/>
      <c r="V42" s="1"/>
      <c r="W42" s="1">
        <f t="shared" si="10"/>
        <v>9.26</v>
      </c>
      <c r="X42" s="1">
        <f t="shared" si="7"/>
        <v>6.8390804597701145</v>
      </c>
      <c r="Y42" s="1">
        <v>56</v>
      </c>
      <c r="Z42" s="1">
        <v>61</v>
      </c>
      <c r="AA42" s="1">
        <v>60.2</v>
      </c>
      <c r="AB42" s="1">
        <v>61.2</v>
      </c>
      <c r="AC42" s="1">
        <v>80</v>
      </c>
      <c r="AD42" s="1">
        <v>83.6</v>
      </c>
      <c r="AE42" s="1">
        <v>90.8</v>
      </c>
      <c r="AF42" s="1">
        <v>103.6</v>
      </c>
      <c r="AG42" s="1">
        <v>95</v>
      </c>
      <c r="AH42" s="1">
        <v>80.2</v>
      </c>
      <c r="AI42" s="1" t="s">
        <v>71</v>
      </c>
      <c r="AJ42" s="1">
        <f t="shared" si="8"/>
        <v>51</v>
      </c>
      <c r="AK42" s="1">
        <f t="shared" si="9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36</v>
      </c>
      <c r="C43" s="1">
        <v>316.89499999999998</v>
      </c>
      <c r="D43" s="1">
        <v>567.76599999999996</v>
      </c>
      <c r="E43" s="1">
        <v>261.88499999999999</v>
      </c>
      <c r="F43" s="1">
        <v>-5.82</v>
      </c>
      <c r="G43" s="8">
        <v>1</v>
      </c>
      <c r="H43" s="1">
        <v>40</v>
      </c>
      <c r="I43" s="1" t="s">
        <v>37</v>
      </c>
      <c r="J43" s="1"/>
      <c r="K43" s="1">
        <v>388.03199999999998</v>
      </c>
      <c r="L43" s="1">
        <f t="shared" si="20"/>
        <v>-126.14699999999999</v>
      </c>
      <c r="M43" s="1"/>
      <c r="N43" s="1"/>
      <c r="O43" s="1"/>
      <c r="P43" s="1">
        <f t="shared" si="4"/>
        <v>52.376999999999995</v>
      </c>
      <c r="Q43" s="5">
        <f>6*P43-F43</f>
        <v>320.08199999999994</v>
      </c>
      <c r="R43" s="28">
        <f t="shared" si="21"/>
        <v>281.32301999999993</v>
      </c>
      <c r="S43" s="5">
        <f t="shared" si="6"/>
        <v>281.32301999999993</v>
      </c>
      <c r="T43" s="28"/>
      <c r="U43" s="5"/>
      <c r="V43" s="1"/>
      <c r="W43" s="1">
        <f t="shared" si="10"/>
        <v>5.2599999999999989</v>
      </c>
      <c r="X43" s="1">
        <f t="shared" si="7"/>
        <v>-0.11111747522767629</v>
      </c>
      <c r="Y43" s="1">
        <v>35.209200000000003</v>
      </c>
      <c r="Z43" s="1">
        <v>36.601399999999998</v>
      </c>
      <c r="AA43" s="1">
        <v>57.978400000000001</v>
      </c>
      <c r="AB43" s="1">
        <v>59.913200000000003</v>
      </c>
      <c r="AC43" s="1">
        <v>35.720799999999997</v>
      </c>
      <c r="AD43" s="1">
        <v>37.177199999999999</v>
      </c>
      <c r="AE43" s="1">
        <v>53.872599999999998</v>
      </c>
      <c r="AF43" s="1">
        <v>57.818399999999997</v>
      </c>
      <c r="AG43" s="1">
        <v>52.229599999999998</v>
      </c>
      <c r="AH43" s="1">
        <v>43.837599999999988</v>
      </c>
      <c r="AI43" s="1"/>
      <c r="AJ43" s="1">
        <f t="shared" si="8"/>
        <v>281</v>
      </c>
      <c r="AK43" s="1">
        <f t="shared" si="9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41</v>
      </c>
      <c r="C44" s="1">
        <v>420</v>
      </c>
      <c r="D44" s="1">
        <v>1954</v>
      </c>
      <c r="E44" s="1">
        <v>823</v>
      </c>
      <c r="F44" s="1">
        <v>1209</v>
      </c>
      <c r="G44" s="8">
        <v>0.35</v>
      </c>
      <c r="H44" s="1">
        <v>40</v>
      </c>
      <c r="I44" s="1" t="s">
        <v>37</v>
      </c>
      <c r="J44" s="1"/>
      <c r="K44" s="1">
        <v>835</v>
      </c>
      <c r="L44" s="1">
        <f t="shared" si="20"/>
        <v>-12</v>
      </c>
      <c r="M44" s="1"/>
      <c r="N44" s="1"/>
      <c r="O44" s="1"/>
      <c r="P44" s="1">
        <f t="shared" si="4"/>
        <v>164.6</v>
      </c>
      <c r="Q44" s="5">
        <f t="shared" si="18"/>
        <v>437</v>
      </c>
      <c r="R44" s="28">
        <f t="shared" si="21"/>
        <v>315.19600000000003</v>
      </c>
      <c r="S44" s="5">
        <f t="shared" si="6"/>
        <v>315.19600000000003</v>
      </c>
      <c r="T44" s="28"/>
      <c r="U44" s="5"/>
      <c r="V44" s="1"/>
      <c r="W44" s="1">
        <f t="shared" si="10"/>
        <v>9.26</v>
      </c>
      <c r="X44" s="1">
        <f t="shared" si="7"/>
        <v>7.3450789793438638</v>
      </c>
      <c r="Y44" s="1">
        <v>159.19999999999999</v>
      </c>
      <c r="Z44" s="1">
        <v>166.2</v>
      </c>
      <c r="AA44" s="1">
        <v>166.6</v>
      </c>
      <c r="AB44" s="1">
        <v>159.6</v>
      </c>
      <c r="AC44" s="1">
        <v>148.6</v>
      </c>
      <c r="AD44" s="1">
        <v>141</v>
      </c>
      <c r="AE44" s="1">
        <v>154.4</v>
      </c>
      <c r="AF44" s="1">
        <v>158.4</v>
      </c>
      <c r="AG44" s="1">
        <v>171.4</v>
      </c>
      <c r="AH44" s="1">
        <v>174.2</v>
      </c>
      <c r="AI44" s="1"/>
      <c r="AJ44" s="1">
        <f t="shared" si="8"/>
        <v>110</v>
      </c>
      <c r="AK44" s="1">
        <f t="shared" si="9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41</v>
      </c>
      <c r="C45" s="1">
        <v>525</v>
      </c>
      <c r="D45" s="1">
        <v>1264</v>
      </c>
      <c r="E45" s="1">
        <v>710</v>
      </c>
      <c r="F45" s="1">
        <v>913</v>
      </c>
      <c r="G45" s="8">
        <v>0.4</v>
      </c>
      <c r="H45" s="1">
        <v>40</v>
      </c>
      <c r="I45" s="1" t="s">
        <v>37</v>
      </c>
      <c r="J45" s="1"/>
      <c r="K45" s="1">
        <v>754</v>
      </c>
      <c r="L45" s="1">
        <f t="shared" si="20"/>
        <v>-44</v>
      </c>
      <c r="M45" s="1"/>
      <c r="N45" s="1"/>
      <c r="O45" s="1"/>
      <c r="P45" s="1">
        <f t="shared" si="4"/>
        <v>142</v>
      </c>
      <c r="Q45" s="5">
        <f t="shared" si="18"/>
        <v>507</v>
      </c>
      <c r="R45" s="28">
        <f t="shared" si="21"/>
        <v>401.92</v>
      </c>
      <c r="S45" s="5">
        <f t="shared" si="6"/>
        <v>201.92000000000002</v>
      </c>
      <c r="T45" s="28">
        <v>200</v>
      </c>
      <c r="U45" s="5"/>
      <c r="V45" s="1"/>
      <c r="W45" s="1">
        <f t="shared" si="10"/>
        <v>9.26</v>
      </c>
      <c r="X45" s="1">
        <f t="shared" si="7"/>
        <v>6.429577464788732</v>
      </c>
      <c r="Y45" s="1">
        <v>138.4</v>
      </c>
      <c r="Z45" s="1">
        <v>118.2</v>
      </c>
      <c r="AA45" s="1">
        <v>106.4</v>
      </c>
      <c r="AB45" s="1">
        <v>114.8</v>
      </c>
      <c r="AC45" s="1">
        <v>129.19999999999999</v>
      </c>
      <c r="AD45" s="1">
        <v>136.6</v>
      </c>
      <c r="AE45" s="1">
        <v>132.4</v>
      </c>
      <c r="AF45" s="1">
        <v>134</v>
      </c>
      <c r="AG45" s="1">
        <v>141.80000000000001</v>
      </c>
      <c r="AH45" s="1">
        <v>129.80000000000001</v>
      </c>
      <c r="AI45" s="1"/>
      <c r="AJ45" s="1">
        <f t="shared" si="8"/>
        <v>81</v>
      </c>
      <c r="AK45" s="1">
        <f t="shared" si="9"/>
        <v>80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36</v>
      </c>
      <c r="C46" s="1">
        <v>281.53100000000001</v>
      </c>
      <c r="D46" s="1">
        <v>1034.0640000000001</v>
      </c>
      <c r="E46" s="1">
        <v>542.89800000000002</v>
      </c>
      <c r="F46" s="1">
        <v>583.24300000000005</v>
      </c>
      <c r="G46" s="8">
        <v>1</v>
      </c>
      <c r="H46" s="1">
        <v>50</v>
      </c>
      <c r="I46" s="1" t="s">
        <v>37</v>
      </c>
      <c r="J46" s="1"/>
      <c r="K46" s="1">
        <v>576.50900000000001</v>
      </c>
      <c r="L46" s="1">
        <f t="shared" si="20"/>
        <v>-33.61099999999999</v>
      </c>
      <c r="M46" s="1"/>
      <c r="N46" s="1"/>
      <c r="O46" s="1"/>
      <c r="P46" s="1">
        <f t="shared" si="4"/>
        <v>108.5796</v>
      </c>
      <c r="Q46" s="5">
        <f t="shared" si="18"/>
        <v>502.553</v>
      </c>
      <c r="R46" s="28">
        <f t="shared" si="21"/>
        <v>422.20409599999999</v>
      </c>
      <c r="S46" s="5">
        <f t="shared" si="6"/>
        <v>222.20409599999999</v>
      </c>
      <c r="T46" s="28">
        <v>200</v>
      </c>
      <c r="U46" s="5"/>
      <c r="V46" s="1"/>
      <c r="W46" s="1">
        <f t="shared" si="10"/>
        <v>9.2600000000000016</v>
      </c>
      <c r="X46" s="1">
        <f t="shared" si="7"/>
        <v>5.371570718624862</v>
      </c>
      <c r="Y46" s="1">
        <v>93.076800000000006</v>
      </c>
      <c r="Z46" s="1">
        <v>82.916600000000003</v>
      </c>
      <c r="AA46" s="1">
        <v>86.97999999999999</v>
      </c>
      <c r="AB46" s="1">
        <v>90.0792</v>
      </c>
      <c r="AC46" s="1">
        <v>87.429600000000008</v>
      </c>
      <c r="AD46" s="1">
        <v>89.888999999999996</v>
      </c>
      <c r="AE46" s="1">
        <v>102.539</v>
      </c>
      <c r="AF46" s="1">
        <v>105.4988</v>
      </c>
      <c r="AG46" s="1">
        <v>109.3158</v>
      </c>
      <c r="AH46" s="1">
        <v>108.29519999999999</v>
      </c>
      <c r="AI46" s="1"/>
      <c r="AJ46" s="1">
        <f t="shared" si="8"/>
        <v>222</v>
      </c>
      <c r="AK46" s="1">
        <f t="shared" si="9"/>
        <v>200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36</v>
      </c>
      <c r="C47" s="1">
        <v>290.63099999999997</v>
      </c>
      <c r="D47" s="1">
        <v>1905.9929999999999</v>
      </c>
      <c r="E47" s="1">
        <v>1013.428</v>
      </c>
      <c r="F47" s="1">
        <v>973.71199999999999</v>
      </c>
      <c r="G47" s="8">
        <v>1</v>
      </c>
      <c r="H47" s="1">
        <v>50</v>
      </c>
      <c r="I47" s="1" t="s">
        <v>37</v>
      </c>
      <c r="J47" s="1"/>
      <c r="K47" s="1">
        <v>1081.366</v>
      </c>
      <c r="L47" s="1">
        <f t="shared" si="20"/>
        <v>-67.937999999999988</v>
      </c>
      <c r="M47" s="1"/>
      <c r="N47" s="1"/>
      <c r="O47" s="1"/>
      <c r="P47" s="1">
        <f t="shared" si="4"/>
        <v>202.68559999999999</v>
      </c>
      <c r="Q47" s="5">
        <f t="shared" si="18"/>
        <v>1053.144</v>
      </c>
      <c r="R47" s="5">
        <f>U47</f>
        <v>700</v>
      </c>
      <c r="S47" s="5">
        <f t="shared" si="6"/>
        <v>250</v>
      </c>
      <c r="T47" s="5">
        <v>450</v>
      </c>
      <c r="U47" s="5">
        <v>700</v>
      </c>
      <c r="V47" s="1" t="s">
        <v>153</v>
      </c>
      <c r="W47" s="1">
        <f t="shared" si="10"/>
        <v>8.2576759276436018</v>
      </c>
      <c r="X47" s="1">
        <f t="shared" si="7"/>
        <v>4.8040512004799556</v>
      </c>
      <c r="Y47" s="1">
        <v>167.971</v>
      </c>
      <c r="Z47" s="1">
        <v>164.82939999999999</v>
      </c>
      <c r="AA47" s="1">
        <v>177.8854</v>
      </c>
      <c r="AB47" s="1">
        <v>169.166</v>
      </c>
      <c r="AC47" s="1">
        <v>196.88460000000001</v>
      </c>
      <c r="AD47" s="1">
        <v>223.25620000000001</v>
      </c>
      <c r="AE47" s="1">
        <v>273.16120000000001</v>
      </c>
      <c r="AF47" s="1">
        <v>280.4572</v>
      </c>
      <c r="AG47" s="1">
        <v>295.6884</v>
      </c>
      <c r="AH47" s="1">
        <v>291.38139999999999</v>
      </c>
      <c r="AI47" s="1"/>
      <c r="AJ47" s="1">
        <f t="shared" si="8"/>
        <v>250</v>
      </c>
      <c r="AK47" s="1">
        <f t="shared" si="9"/>
        <v>450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5" t="s">
        <v>89</v>
      </c>
      <c r="B48" s="15" t="s">
        <v>36</v>
      </c>
      <c r="C48" s="15"/>
      <c r="D48" s="15"/>
      <c r="E48" s="15"/>
      <c r="F48" s="15"/>
      <c r="G48" s="16">
        <v>0</v>
      </c>
      <c r="H48" s="15">
        <v>40</v>
      </c>
      <c r="I48" s="15" t="s">
        <v>37</v>
      </c>
      <c r="J48" s="15"/>
      <c r="K48" s="15"/>
      <c r="L48" s="15">
        <f t="shared" si="20"/>
        <v>0</v>
      </c>
      <c r="M48" s="15"/>
      <c r="N48" s="15"/>
      <c r="O48" s="15"/>
      <c r="P48" s="15">
        <f t="shared" si="4"/>
        <v>0</v>
      </c>
      <c r="Q48" s="17"/>
      <c r="R48" s="5">
        <f t="shared" si="11"/>
        <v>0</v>
      </c>
      <c r="S48" s="5">
        <f t="shared" si="6"/>
        <v>0</v>
      </c>
      <c r="T48" s="5"/>
      <c r="U48" s="17"/>
      <c r="V48" s="15"/>
      <c r="W48" s="1" t="e">
        <f t="shared" si="10"/>
        <v>#DIV/0!</v>
      </c>
      <c r="X48" s="15" t="e">
        <f t="shared" si="7"/>
        <v>#DIV/0!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 t="s">
        <v>50</v>
      </c>
      <c r="AJ48" s="1">
        <f t="shared" si="8"/>
        <v>0</v>
      </c>
      <c r="AK48" s="1">
        <f t="shared" si="9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41</v>
      </c>
      <c r="C49" s="1">
        <v>72</v>
      </c>
      <c r="D49" s="1">
        <v>1696</v>
      </c>
      <c r="E49" s="1">
        <v>800</v>
      </c>
      <c r="F49" s="1">
        <v>702</v>
      </c>
      <c r="G49" s="8">
        <v>0.45</v>
      </c>
      <c r="H49" s="1">
        <v>50</v>
      </c>
      <c r="I49" s="1" t="s">
        <v>37</v>
      </c>
      <c r="J49" s="1"/>
      <c r="K49" s="1">
        <v>810</v>
      </c>
      <c r="L49" s="1">
        <f t="shared" si="20"/>
        <v>-10</v>
      </c>
      <c r="M49" s="1"/>
      <c r="N49" s="1"/>
      <c r="O49" s="1"/>
      <c r="P49" s="1">
        <f t="shared" si="4"/>
        <v>160</v>
      </c>
      <c r="Q49" s="5">
        <f t="shared" ref="Q49:Q69" si="22">10*P49-F49</f>
        <v>898</v>
      </c>
      <c r="R49" s="28">
        <f>Q49-$R$1*P49</f>
        <v>779.6</v>
      </c>
      <c r="S49" s="5">
        <f t="shared" si="6"/>
        <v>479.6</v>
      </c>
      <c r="T49" s="28">
        <v>300</v>
      </c>
      <c r="U49" s="5"/>
      <c r="V49" s="1"/>
      <c r="W49" s="1">
        <f t="shared" si="10"/>
        <v>9.26</v>
      </c>
      <c r="X49" s="1">
        <f t="shared" si="7"/>
        <v>4.3875000000000002</v>
      </c>
      <c r="Y49" s="1">
        <v>137.4</v>
      </c>
      <c r="Z49" s="1">
        <v>134.6</v>
      </c>
      <c r="AA49" s="1">
        <v>136.4</v>
      </c>
      <c r="AB49" s="1">
        <v>137</v>
      </c>
      <c r="AC49" s="1">
        <v>101</v>
      </c>
      <c r="AD49" s="1">
        <v>97.2</v>
      </c>
      <c r="AE49" s="1">
        <v>94.8</v>
      </c>
      <c r="AF49" s="1">
        <v>86.6</v>
      </c>
      <c r="AG49" s="1">
        <v>86.6</v>
      </c>
      <c r="AH49" s="1">
        <v>96.2</v>
      </c>
      <c r="AI49" s="1" t="s">
        <v>91</v>
      </c>
      <c r="AJ49" s="1">
        <f t="shared" si="8"/>
        <v>216</v>
      </c>
      <c r="AK49" s="1">
        <f t="shared" si="9"/>
        <v>135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8" t="s">
        <v>92</v>
      </c>
      <c r="B50" s="1" t="s">
        <v>36</v>
      </c>
      <c r="C50" s="1"/>
      <c r="D50" s="1"/>
      <c r="E50" s="1"/>
      <c r="F50" s="1"/>
      <c r="G50" s="8">
        <v>1</v>
      </c>
      <c r="H50" s="1">
        <v>40</v>
      </c>
      <c r="I50" s="1" t="s">
        <v>37</v>
      </c>
      <c r="J50" s="1"/>
      <c r="K50" s="1"/>
      <c r="L50" s="1">
        <f t="shared" si="20"/>
        <v>0</v>
      </c>
      <c r="M50" s="1"/>
      <c r="N50" s="1"/>
      <c r="O50" s="1"/>
      <c r="P50" s="1">
        <f t="shared" si="4"/>
        <v>0</v>
      </c>
      <c r="Q50" s="19">
        <v>4</v>
      </c>
      <c r="R50" s="5">
        <f t="shared" si="11"/>
        <v>4</v>
      </c>
      <c r="S50" s="5">
        <f t="shared" si="6"/>
        <v>4</v>
      </c>
      <c r="T50" s="5"/>
      <c r="U50" s="5"/>
      <c r="V50" s="1"/>
      <c r="W50" s="1" t="e">
        <f t="shared" si="10"/>
        <v>#DIV/0!</v>
      </c>
      <c r="X50" s="1" t="e">
        <f t="shared" si="7"/>
        <v>#DIV/0!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8" t="s">
        <v>78</v>
      </c>
      <c r="AJ50" s="1">
        <f t="shared" si="8"/>
        <v>4</v>
      </c>
      <c r="AK50" s="1">
        <f t="shared" si="9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41</v>
      </c>
      <c r="C51" s="1">
        <v>99</v>
      </c>
      <c r="D51" s="1">
        <v>336</v>
      </c>
      <c r="E51" s="1">
        <v>130</v>
      </c>
      <c r="F51" s="1">
        <v>255</v>
      </c>
      <c r="G51" s="8">
        <v>0.4</v>
      </c>
      <c r="H51" s="1">
        <v>40</v>
      </c>
      <c r="I51" s="1" t="s">
        <v>37</v>
      </c>
      <c r="J51" s="1"/>
      <c r="K51" s="1">
        <v>140</v>
      </c>
      <c r="L51" s="1">
        <f t="shared" si="20"/>
        <v>-10</v>
      </c>
      <c r="M51" s="1"/>
      <c r="N51" s="1"/>
      <c r="O51" s="1"/>
      <c r="P51" s="1">
        <f t="shared" si="4"/>
        <v>26</v>
      </c>
      <c r="Q51" s="5">
        <f t="shared" si="22"/>
        <v>5</v>
      </c>
      <c r="R51" s="5">
        <f t="shared" si="11"/>
        <v>5</v>
      </c>
      <c r="S51" s="5">
        <f t="shared" si="6"/>
        <v>5</v>
      </c>
      <c r="T51" s="5"/>
      <c r="U51" s="5"/>
      <c r="V51" s="1"/>
      <c r="W51" s="1">
        <f t="shared" si="10"/>
        <v>10</v>
      </c>
      <c r="X51" s="1">
        <f t="shared" si="7"/>
        <v>9.8076923076923084</v>
      </c>
      <c r="Y51" s="1">
        <v>32.4</v>
      </c>
      <c r="Z51" s="1">
        <v>28.4</v>
      </c>
      <c r="AA51" s="1">
        <v>20.2</v>
      </c>
      <c r="AB51" s="1">
        <v>23.2</v>
      </c>
      <c r="AC51" s="1">
        <v>26.8</v>
      </c>
      <c r="AD51" s="1">
        <v>30.2</v>
      </c>
      <c r="AE51" s="1">
        <v>36.200000000000003</v>
      </c>
      <c r="AF51" s="1">
        <v>29</v>
      </c>
      <c r="AG51" s="1">
        <v>26.6</v>
      </c>
      <c r="AH51" s="1">
        <v>26.6</v>
      </c>
      <c r="AI51" s="1"/>
      <c r="AJ51" s="1">
        <f t="shared" si="8"/>
        <v>2</v>
      </c>
      <c r="AK51" s="1">
        <f t="shared" si="9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41</v>
      </c>
      <c r="C52" s="1">
        <v>40</v>
      </c>
      <c r="D52" s="1">
        <v>175</v>
      </c>
      <c r="E52" s="1">
        <v>50</v>
      </c>
      <c r="F52" s="1">
        <v>157</v>
      </c>
      <c r="G52" s="8">
        <v>0.4</v>
      </c>
      <c r="H52" s="1">
        <v>40</v>
      </c>
      <c r="I52" s="1" t="s">
        <v>37</v>
      </c>
      <c r="J52" s="1"/>
      <c r="K52" s="1">
        <v>62</v>
      </c>
      <c r="L52" s="1">
        <f t="shared" si="20"/>
        <v>-12</v>
      </c>
      <c r="M52" s="1"/>
      <c r="N52" s="1"/>
      <c r="O52" s="1"/>
      <c r="P52" s="1">
        <f t="shared" si="4"/>
        <v>10</v>
      </c>
      <c r="Q52" s="5"/>
      <c r="R52" s="5">
        <f t="shared" si="11"/>
        <v>0</v>
      </c>
      <c r="S52" s="5">
        <f t="shared" si="6"/>
        <v>0</v>
      </c>
      <c r="T52" s="5"/>
      <c r="U52" s="5"/>
      <c r="V52" s="1"/>
      <c r="W52" s="1">
        <f t="shared" si="10"/>
        <v>15.7</v>
      </c>
      <c r="X52" s="1">
        <f t="shared" si="7"/>
        <v>15.7</v>
      </c>
      <c r="Y52" s="1">
        <v>16</v>
      </c>
      <c r="Z52" s="1">
        <v>13.8</v>
      </c>
      <c r="AA52" s="1">
        <v>9.6</v>
      </c>
      <c r="AB52" s="1">
        <v>10.6</v>
      </c>
      <c r="AC52" s="1">
        <v>10</v>
      </c>
      <c r="AD52" s="1">
        <v>13.2</v>
      </c>
      <c r="AE52" s="1">
        <v>19.600000000000001</v>
      </c>
      <c r="AF52" s="1">
        <v>18.2</v>
      </c>
      <c r="AG52" s="1">
        <v>15.2</v>
      </c>
      <c r="AH52" s="1">
        <v>13</v>
      </c>
      <c r="AI52" s="1"/>
      <c r="AJ52" s="1">
        <f t="shared" si="8"/>
        <v>0</v>
      </c>
      <c r="AK52" s="1">
        <f t="shared" si="9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36</v>
      </c>
      <c r="C53" s="1">
        <v>173.97399999999999</v>
      </c>
      <c r="D53" s="1">
        <v>995.69600000000003</v>
      </c>
      <c r="E53" s="1">
        <v>539.24599999999998</v>
      </c>
      <c r="F53" s="1">
        <v>467.15899999999999</v>
      </c>
      <c r="G53" s="8">
        <v>1</v>
      </c>
      <c r="H53" s="1">
        <v>50</v>
      </c>
      <c r="I53" s="1" t="s">
        <v>37</v>
      </c>
      <c r="J53" s="1"/>
      <c r="K53" s="1">
        <v>595.452</v>
      </c>
      <c r="L53" s="1">
        <f t="shared" si="20"/>
        <v>-56.206000000000017</v>
      </c>
      <c r="M53" s="1"/>
      <c r="N53" s="1"/>
      <c r="O53" s="1"/>
      <c r="P53" s="1">
        <f t="shared" si="4"/>
        <v>107.8492</v>
      </c>
      <c r="Q53" s="5">
        <f t="shared" si="22"/>
        <v>611.33299999999997</v>
      </c>
      <c r="R53" s="28">
        <f>Q53-$R$1*P53</f>
        <v>531.52459199999998</v>
      </c>
      <c r="S53" s="5">
        <f t="shared" si="6"/>
        <v>331.52459199999998</v>
      </c>
      <c r="T53" s="28">
        <v>200</v>
      </c>
      <c r="U53" s="5"/>
      <c r="V53" s="1"/>
      <c r="W53" s="1">
        <f t="shared" si="10"/>
        <v>9.26</v>
      </c>
      <c r="X53" s="1">
        <f t="shared" si="7"/>
        <v>4.3315944856336444</v>
      </c>
      <c r="Y53" s="1">
        <v>85.61760000000001</v>
      </c>
      <c r="Z53" s="1">
        <v>81.871600000000001</v>
      </c>
      <c r="AA53" s="1">
        <v>81.736599999999996</v>
      </c>
      <c r="AB53" s="1">
        <v>81.217799999999997</v>
      </c>
      <c r="AC53" s="1">
        <v>76.424800000000005</v>
      </c>
      <c r="AD53" s="1">
        <v>77.135599999999997</v>
      </c>
      <c r="AE53" s="1">
        <v>82.7196</v>
      </c>
      <c r="AF53" s="1">
        <v>82.946600000000004</v>
      </c>
      <c r="AG53" s="1">
        <v>83.963400000000007</v>
      </c>
      <c r="AH53" s="1">
        <v>90.143200000000007</v>
      </c>
      <c r="AI53" s="1"/>
      <c r="AJ53" s="1">
        <f t="shared" si="8"/>
        <v>332</v>
      </c>
      <c r="AK53" s="1">
        <f t="shared" si="9"/>
        <v>200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96</v>
      </c>
      <c r="B54" s="1" t="s">
        <v>36</v>
      </c>
      <c r="C54" s="1">
        <v>528.33199999999999</v>
      </c>
      <c r="D54" s="1">
        <v>2122.3290000000002</v>
      </c>
      <c r="E54" s="1">
        <v>1154.7149999999999</v>
      </c>
      <c r="F54" s="1">
        <v>1170.0170000000001</v>
      </c>
      <c r="G54" s="8">
        <v>1</v>
      </c>
      <c r="H54" s="1">
        <v>50</v>
      </c>
      <c r="I54" s="1" t="s">
        <v>37</v>
      </c>
      <c r="J54" s="1"/>
      <c r="K54" s="1">
        <v>1266.7080000000001</v>
      </c>
      <c r="L54" s="1">
        <f t="shared" si="20"/>
        <v>-111.99300000000017</v>
      </c>
      <c r="M54" s="1"/>
      <c r="N54" s="1"/>
      <c r="O54" s="1"/>
      <c r="P54" s="1">
        <f t="shared" si="4"/>
        <v>230.94299999999998</v>
      </c>
      <c r="Q54" s="5">
        <f t="shared" si="22"/>
        <v>1139.4129999999998</v>
      </c>
      <c r="R54" s="5">
        <f>U54</f>
        <v>800</v>
      </c>
      <c r="S54" s="5">
        <f t="shared" si="6"/>
        <v>300</v>
      </c>
      <c r="T54" s="5">
        <v>500</v>
      </c>
      <c r="U54" s="5">
        <v>800</v>
      </c>
      <c r="V54" s="1" t="s">
        <v>153</v>
      </c>
      <c r="W54" s="1">
        <f t="shared" si="10"/>
        <v>8.5303170046288486</v>
      </c>
      <c r="X54" s="1">
        <f t="shared" si="7"/>
        <v>5.066258773809988</v>
      </c>
      <c r="Y54" s="1">
        <v>195.8074</v>
      </c>
      <c r="Z54" s="1">
        <v>186.40360000000001</v>
      </c>
      <c r="AA54" s="1">
        <v>196.16300000000001</v>
      </c>
      <c r="AB54" s="1">
        <v>193.13939999999999</v>
      </c>
      <c r="AC54" s="1">
        <v>236.197</v>
      </c>
      <c r="AD54" s="1">
        <v>266.8492</v>
      </c>
      <c r="AE54" s="1">
        <v>292.40820000000002</v>
      </c>
      <c r="AF54" s="1">
        <v>288.60539999999997</v>
      </c>
      <c r="AG54" s="1">
        <v>348.05799999999999</v>
      </c>
      <c r="AH54" s="1">
        <v>353.4794</v>
      </c>
      <c r="AI54" s="1"/>
      <c r="AJ54" s="1">
        <f t="shared" si="8"/>
        <v>300</v>
      </c>
      <c r="AK54" s="1">
        <f t="shared" si="9"/>
        <v>500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36</v>
      </c>
      <c r="C55" s="1">
        <v>10.128</v>
      </c>
      <c r="D55" s="1">
        <v>441.35300000000001</v>
      </c>
      <c r="E55" s="1">
        <v>164.24700000000001</v>
      </c>
      <c r="F55" s="1">
        <v>230.41399999999999</v>
      </c>
      <c r="G55" s="8">
        <v>1</v>
      </c>
      <c r="H55" s="1">
        <v>50</v>
      </c>
      <c r="I55" s="1" t="s">
        <v>37</v>
      </c>
      <c r="J55" s="1"/>
      <c r="K55" s="1">
        <v>202.54599999999999</v>
      </c>
      <c r="L55" s="1">
        <f t="shared" si="20"/>
        <v>-38.298999999999978</v>
      </c>
      <c r="M55" s="1"/>
      <c r="N55" s="1"/>
      <c r="O55" s="1"/>
      <c r="P55" s="1">
        <f t="shared" si="4"/>
        <v>32.849400000000003</v>
      </c>
      <c r="Q55" s="5">
        <f t="shared" si="22"/>
        <v>98.080000000000041</v>
      </c>
      <c r="R55" s="28">
        <f t="shared" ref="R55:R61" si="23">Q55-$R$1*P55</f>
        <v>73.771444000000031</v>
      </c>
      <c r="S55" s="5">
        <f t="shared" si="6"/>
        <v>73.771444000000031</v>
      </c>
      <c r="T55" s="28"/>
      <c r="U55" s="5"/>
      <c r="V55" s="1"/>
      <c r="W55" s="1">
        <f t="shared" si="10"/>
        <v>9.26</v>
      </c>
      <c r="X55" s="1">
        <f t="shared" si="7"/>
        <v>7.0142529239499041</v>
      </c>
      <c r="Y55" s="1">
        <v>29.9254</v>
      </c>
      <c r="Z55" s="1">
        <v>25.942399999999999</v>
      </c>
      <c r="AA55" s="1">
        <v>33.105800000000002</v>
      </c>
      <c r="AB55" s="1">
        <v>33.921799999999998</v>
      </c>
      <c r="AC55" s="1">
        <v>23.41</v>
      </c>
      <c r="AD55" s="1">
        <v>22.848600000000001</v>
      </c>
      <c r="AE55" s="1">
        <v>28.946000000000002</v>
      </c>
      <c r="AF55" s="1">
        <v>32.594799999999999</v>
      </c>
      <c r="AG55" s="1">
        <v>27.471800000000002</v>
      </c>
      <c r="AH55" s="1">
        <v>23.757400000000001</v>
      </c>
      <c r="AI55" s="1"/>
      <c r="AJ55" s="1">
        <f t="shared" si="8"/>
        <v>74</v>
      </c>
      <c r="AK55" s="1">
        <f t="shared" si="9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41</v>
      </c>
      <c r="C56" s="1">
        <v>328</v>
      </c>
      <c r="D56" s="1">
        <v>608</v>
      </c>
      <c r="E56" s="1">
        <v>330</v>
      </c>
      <c r="F56" s="1">
        <v>449</v>
      </c>
      <c r="G56" s="8">
        <v>0.4</v>
      </c>
      <c r="H56" s="1">
        <v>50</v>
      </c>
      <c r="I56" s="18" t="s">
        <v>99</v>
      </c>
      <c r="J56" s="1"/>
      <c r="K56" s="1">
        <v>353</v>
      </c>
      <c r="L56" s="1">
        <f t="shared" si="20"/>
        <v>-23</v>
      </c>
      <c r="M56" s="1"/>
      <c r="N56" s="1"/>
      <c r="O56" s="1"/>
      <c r="P56" s="1">
        <f t="shared" si="4"/>
        <v>66</v>
      </c>
      <c r="Q56" s="5">
        <f t="shared" si="22"/>
        <v>211</v>
      </c>
      <c r="R56" s="28">
        <f t="shared" si="23"/>
        <v>162.16</v>
      </c>
      <c r="S56" s="5">
        <f t="shared" si="6"/>
        <v>162.16</v>
      </c>
      <c r="T56" s="28"/>
      <c r="U56" s="5"/>
      <c r="V56" s="1"/>
      <c r="W56" s="1">
        <f t="shared" si="10"/>
        <v>9.26</v>
      </c>
      <c r="X56" s="1">
        <f t="shared" si="7"/>
        <v>6.8030303030303028</v>
      </c>
      <c r="Y56" s="1">
        <v>68.400000000000006</v>
      </c>
      <c r="Z56" s="1">
        <v>64.2</v>
      </c>
      <c r="AA56" s="1">
        <v>54.6</v>
      </c>
      <c r="AB56" s="1">
        <v>53.6</v>
      </c>
      <c r="AC56" s="1">
        <v>71.599999999999994</v>
      </c>
      <c r="AD56" s="1">
        <v>81.599999999999994</v>
      </c>
      <c r="AE56" s="1">
        <v>107.6</v>
      </c>
      <c r="AF56" s="1">
        <v>106.8</v>
      </c>
      <c r="AG56" s="1">
        <v>122.798</v>
      </c>
      <c r="AH56" s="1">
        <v>126.19799999999999</v>
      </c>
      <c r="AI56" s="1" t="s">
        <v>100</v>
      </c>
      <c r="AJ56" s="1">
        <f t="shared" si="8"/>
        <v>65</v>
      </c>
      <c r="AK56" s="1">
        <f t="shared" si="9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101</v>
      </c>
      <c r="B57" s="1" t="s">
        <v>41</v>
      </c>
      <c r="C57" s="1">
        <v>664</v>
      </c>
      <c r="D57" s="1">
        <v>1996</v>
      </c>
      <c r="E57" s="1">
        <v>1190</v>
      </c>
      <c r="F57" s="1">
        <v>1159</v>
      </c>
      <c r="G57" s="8">
        <v>0.4</v>
      </c>
      <c r="H57" s="1">
        <v>40</v>
      </c>
      <c r="I57" s="1" t="s">
        <v>37</v>
      </c>
      <c r="J57" s="1"/>
      <c r="K57" s="1">
        <v>1297</v>
      </c>
      <c r="L57" s="1">
        <f t="shared" si="20"/>
        <v>-107</v>
      </c>
      <c r="M57" s="1"/>
      <c r="N57" s="1"/>
      <c r="O57" s="1"/>
      <c r="P57" s="1">
        <f t="shared" si="4"/>
        <v>238</v>
      </c>
      <c r="Q57" s="5">
        <f t="shared" si="22"/>
        <v>1221</v>
      </c>
      <c r="R57" s="28">
        <f t="shared" si="23"/>
        <v>1044.8800000000001</v>
      </c>
      <c r="S57" s="5">
        <f t="shared" si="6"/>
        <v>544.88000000000011</v>
      </c>
      <c r="T57" s="28">
        <v>500</v>
      </c>
      <c r="U57" s="5"/>
      <c r="V57" s="1"/>
      <c r="W57" s="1">
        <f t="shared" si="10"/>
        <v>9.26</v>
      </c>
      <c r="X57" s="1">
        <f t="shared" si="7"/>
        <v>4.8697478991596634</v>
      </c>
      <c r="Y57" s="1">
        <v>201.8</v>
      </c>
      <c r="Z57" s="1">
        <v>190.4</v>
      </c>
      <c r="AA57" s="1">
        <v>212.2</v>
      </c>
      <c r="AB57" s="1">
        <v>209.2</v>
      </c>
      <c r="AC57" s="1">
        <v>210</v>
      </c>
      <c r="AD57" s="1">
        <v>224.2</v>
      </c>
      <c r="AE57" s="1">
        <v>250.6</v>
      </c>
      <c r="AF57" s="1">
        <v>252.8</v>
      </c>
      <c r="AG57" s="1">
        <v>251.4</v>
      </c>
      <c r="AH57" s="1">
        <v>248.8</v>
      </c>
      <c r="AI57" s="1"/>
      <c r="AJ57" s="1">
        <f t="shared" si="8"/>
        <v>218</v>
      </c>
      <c r="AK57" s="1">
        <f t="shared" si="9"/>
        <v>200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102</v>
      </c>
      <c r="B58" s="1" t="s">
        <v>41</v>
      </c>
      <c r="C58" s="1">
        <v>356</v>
      </c>
      <c r="D58" s="1">
        <v>1746</v>
      </c>
      <c r="E58" s="1">
        <v>999</v>
      </c>
      <c r="F58" s="1">
        <v>853</v>
      </c>
      <c r="G58" s="8">
        <v>0.4</v>
      </c>
      <c r="H58" s="1">
        <v>40</v>
      </c>
      <c r="I58" s="1" t="s">
        <v>37</v>
      </c>
      <c r="J58" s="1"/>
      <c r="K58" s="1">
        <v>1084</v>
      </c>
      <c r="L58" s="1">
        <f t="shared" si="20"/>
        <v>-85</v>
      </c>
      <c r="M58" s="1"/>
      <c r="N58" s="1"/>
      <c r="O58" s="1"/>
      <c r="P58" s="1">
        <f t="shared" si="4"/>
        <v>199.8</v>
      </c>
      <c r="Q58" s="5">
        <f t="shared" si="22"/>
        <v>1145</v>
      </c>
      <c r="R58" s="28">
        <f t="shared" si="23"/>
        <v>997.14800000000002</v>
      </c>
      <c r="S58" s="5">
        <f t="shared" si="6"/>
        <v>497.14800000000002</v>
      </c>
      <c r="T58" s="28">
        <v>500</v>
      </c>
      <c r="U58" s="5"/>
      <c r="V58" s="1"/>
      <c r="W58" s="1">
        <f t="shared" si="10"/>
        <v>9.26</v>
      </c>
      <c r="X58" s="1">
        <f t="shared" si="7"/>
        <v>4.2692692692692686</v>
      </c>
      <c r="Y58" s="1">
        <v>158.4</v>
      </c>
      <c r="Z58" s="1">
        <v>148</v>
      </c>
      <c r="AA58" s="1">
        <v>162</v>
      </c>
      <c r="AB58" s="1">
        <v>164.2</v>
      </c>
      <c r="AC58" s="1">
        <v>164</v>
      </c>
      <c r="AD58" s="1">
        <v>172.4</v>
      </c>
      <c r="AE58" s="1">
        <v>180.6</v>
      </c>
      <c r="AF58" s="1">
        <v>179.4</v>
      </c>
      <c r="AG58" s="1">
        <v>178</v>
      </c>
      <c r="AH58" s="1">
        <v>171.6</v>
      </c>
      <c r="AI58" s="1"/>
      <c r="AJ58" s="1">
        <f t="shared" si="8"/>
        <v>199</v>
      </c>
      <c r="AK58" s="1">
        <f t="shared" si="9"/>
        <v>200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36</v>
      </c>
      <c r="C59" s="1">
        <v>154.87799999999999</v>
      </c>
      <c r="D59" s="1">
        <v>1583.8869999999999</v>
      </c>
      <c r="E59" s="1">
        <v>500.50700000000001</v>
      </c>
      <c r="F59" s="1">
        <v>601.31299999999999</v>
      </c>
      <c r="G59" s="8">
        <v>1</v>
      </c>
      <c r="H59" s="1">
        <v>40</v>
      </c>
      <c r="I59" s="1" t="s">
        <v>37</v>
      </c>
      <c r="J59" s="1"/>
      <c r="K59" s="1">
        <v>573.55799999999999</v>
      </c>
      <c r="L59" s="1">
        <f t="shared" si="20"/>
        <v>-73.050999999999988</v>
      </c>
      <c r="M59" s="1"/>
      <c r="N59" s="1"/>
      <c r="O59" s="1"/>
      <c r="P59" s="1">
        <f t="shared" si="4"/>
        <v>100.1014</v>
      </c>
      <c r="Q59" s="5">
        <f t="shared" si="22"/>
        <v>399.70100000000002</v>
      </c>
      <c r="R59" s="28">
        <f t="shared" si="23"/>
        <v>325.62596400000001</v>
      </c>
      <c r="S59" s="5">
        <f t="shared" si="6"/>
        <v>325.62596400000001</v>
      </c>
      <c r="T59" s="28"/>
      <c r="U59" s="5"/>
      <c r="V59" s="1"/>
      <c r="W59" s="1">
        <f t="shared" si="10"/>
        <v>9.26</v>
      </c>
      <c r="X59" s="1">
        <f t="shared" si="7"/>
        <v>6.0070388625933306</v>
      </c>
      <c r="Y59" s="1">
        <v>90.679600000000008</v>
      </c>
      <c r="Z59" s="1">
        <v>80.326400000000007</v>
      </c>
      <c r="AA59" s="1">
        <v>89.883799999999994</v>
      </c>
      <c r="AB59" s="1">
        <v>94.256399999999999</v>
      </c>
      <c r="AC59" s="1">
        <v>79.353200000000001</v>
      </c>
      <c r="AD59" s="1">
        <v>91.826800000000006</v>
      </c>
      <c r="AE59" s="1">
        <v>103.32680000000001</v>
      </c>
      <c r="AF59" s="1">
        <v>103.5608</v>
      </c>
      <c r="AG59" s="1">
        <v>96.389200000000002</v>
      </c>
      <c r="AH59" s="1">
        <v>84.226199999999992</v>
      </c>
      <c r="AI59" s="1"/>
      <c r="AJ59" s="1">
        <f t="shared" si="8"/>
        <v>326</v>
      </c>
      <c r="AK59" s="1">
        <f t="shared" si="9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36</v>
      </c>
      <c r="C60" s="1">
        <v>211.36600000000001</v>
      </c>
      <c r="D60" s="1">
        <v>1254.8630000000001</v>
      </c>
      <c r="E60" s="1">
        <v>405.46300000000002</v>
      </c>
      <c r="F60" s="1">
        <v>480.53300000000002</v>
      </c>
      <c r="G60" s="8">
        <v>1</v>
      </c>
      <c r="H60" s="1">
        <v>40</v>
      </c>
      <c r="I60" s="1" t="s">
        <v>37</v>
      </c>
      <c r="J60" s="1"/>
      <c r="K60" s="1">
        <v>491.98200000000003</v>
      </c>
      <c r="L60" s="1">
        <f t="shared" si="20"/>
        <v>-86.519000000000005</v>
      </c>
      <c r="M60" s="1"/>
      <c r="N60" s="1"/>
      <c r="O60" s="1"/>
      <c r="P60" s="1">
        <f t="shared" si="4"/>
        <v>81.092600000000004</v>
      </c>
      <c r="Q60" s="5">
        <f t="shared" si="22"/>
        <v>330.39300000000003</v>
      </c>
      <c r="R60" s="28">
        <f t="shared" si="23"/>
        <v>270.38447600000001</v>
      </c>
      <c r="S60" s="5">
        <f t="shared" si="6"/>
        <v>270.38447600000001</v>
      </c>
      <c r="T60" s="28"/>
      <c r="U60" s="5"/>
      <c r="V60" s="1"/>
      <c r="W60" s="1">
        <f t="shared" si="10"/>
        <v>9.26</v>
      </c>
      <c r="X60" s="1">
        <f t="shared" si="7"/>
        <v>5.9257318176997655</v>
      </c>
      <c r="Y60" s="1">
        <v>72.393000000000001</v>
      </c>
      <c r="Z60" s="1">
        <v>64.517399999999995</v>
      </c>
      <c r="AA60" s="1">
        <v>68.82480000000001</v>
      </c>
      <c r="AB60" s="1">
        <v>67.721000000000004</v>
      </c>
      <c r="AC60" s="1">
        <v>56.809800000000003</v>
      </c>
      <c r="AD60" s="1">
        <v>73.904200000000003</v>
      </c>
      <c r="AE60" s="1">
        <v>89.609400000000008</v>
      </c>
      <c r="AF60" s="1">
        <v>84.45259999999999</v>
      </c>
      <c r="AG60" s="1">
        <v>82.134600000000006</v>
      </c>
      <c r="AH60" s="1">
        <v>70.836800000000011</v>
      </c>
      <c r="AI60" s="1"/>
      <c r="AJ60" s="1">
        <f t="shared" si="8"/>
        <v>270</v>
      </c>
      <c r="AK60" s="1">
        <f t="shared" si="9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36</v>
      </c>
      <c r="C61" s="1">
        <v>192.548</v>
      </c>
      <c r="D61" s="1">
        <v>1234.277</v>
      </c>
      <c r="E61" s="1">
        <v>413.98200000000003</v>
      </c>
      <c r="F61" s="1">
        <v>537.11400000000003</v>
      </c>
      <c r="G61" s="8">
        <v>1</v>
      </c>
      <c r="H61" s="1">
        <v>40</v>
      </c>
      <c r="I61" s="1" t="s">
        <v>37</v>
      </c>
      <c r="J61" s="1"/>
      <c r="K61" s="1">
        <v>478.14400000000001</v>
      </c>
      <c r="L61" s="1">
        <f t="shared" si="20"/>
        <v>-64.161999999999978</v>
      </c>
      <c r="M61" s="1"/>
      <c r="N61" s="1"/>
      <c r="O61" s="1"/>
      <c r="P61" s="1">
        <f t="shared" si="4"/>
        <v>82.796400000000006</v>
      </c>
      <c r="Q61" s="5">
        <f t="shared" si="22"/>
        <v>290.85000000000002</v>
      </c>
      <c r="R61" s="28">
        <f t="shared" si="23"/>
        <v>229.58066400000001</v>
      </c>
      <c r="S61" s="5">
        <f t="shared" si="6"/>
        <v>229.58066400000001</v>
      </c>
      <c r="T61" s="28"/>
      <c r="U61" s="5"/>
      <c r="V61" s="1"/>
      <c r="W61" s="1">
        <f t="shared" si="10"/>
        <v>9.26</v>
      </c>
      <c r="X61" s="1">
        <f t="shared" si="7"/>
        <v>6.4871661086713912</v>
      </c>
      <c r="Y61" s="1">
        <v>82.494399999999999</v>
      </c>
      <c r="Z61" s="1">
        <v>80.136600000000001</v>
      </c>
      <c r="AA61" s="1">
        <v>83.582000000000008</v>
      </c>
      <c r="AB61" s="1">
        <v>81.410600000000002</v>
      </c>
      <c r="AC61" s="1">
        <v>66.261200000000002</v>
      </c>
      <c r="AD61" s="1">
        <v>88.885199999999998</v>
      </c>
      <c r="AE61" s="1">
        <v>104.08459999999999</v>
      </c>
      <c r="AF61" s="1">
        <v>89.277799999999999</v>
      </c>
      <c r="AG61" s="1">
        <v>98.259</v>
      </c>
      <c r="AH61" s="1">
        <v>98.759799999999998</v>
      </c>
      <c r="AI61" s="1"/>
      <c r="AJ61" s="1">
        <f t="shared" si="8"/>
        <v>230</v>
      </c>
      <c r="AK61" s="1">
        <f t="shared" si="9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36</v>
      </c>
      <c r="C62" s="1">
        <v>6.02</v>
      </c>
      <c r="D62" s="1">
        <v>374.48700000000002</v>
      </c>
      <c r="E62" s="1">
        <v>70.497</v>
      </c>
      <c r="F62" s="1">
        <v>136.249</v>
      </c>
      <c r="G62" s="8">
        <v>1</v>
      </c>
      <c r="H62" s="1">
        <v>30</v>
      </c>
      <c r="I62" s="1" t="s">
        <v>37</v>
      </c>
      <c r="J62" s="1"/>
      <c r="K62" s="1">
        <v>92.55</v>
      </c>
      <c r="L62" s="1">
        <f t="shared" si="20"/>
        <v>-22.052999999999997</v>
      </c>
      <c r="M62" s="1"/>
      <c r="N62" s="1"/>
      <c r="O62" s="1"/>
      <c r="P62" s="1">
        <f t="shared" si="4"/>
        <v>14.099399999999999</v>
      </c>
      <c r="Q62" s="5">
        <f t="shared" si="22"/>
        <v>4.7450000000000045</v>
      </c>
      <c r="R62" s="5">
        <f t="shared" si="11"/>
        <v>4.7450000000000045</v>
      </c>
      <c r="S62" s="5">
        <f t="shared" si="6"/>
        <v>4.7450000000000045</v>
      </c>
      <c r="T62" s="5"/>
      <c r="U62" s="5"/>
      <c r="V62" s="1"/>
      <c r="W62" s="1">
        <f t="shared" si="10"/>
        <v>10</v>
      </c>
      <c r="X62" s="1">
        <f t="shared" si="7"/>
        <v>9.6634608564903477</v>
      </c>
      <c r="Y62" s="1">
        <v>18.239799999999999</v>
      </c>
      <c r="Z62" s="1">
        <v>22.315200000000001</v>
      </c>
      <c r="AA62" s="1">
        <v>20.334</v>
      </c>
      <c r="AB62" s="1">
        <v>18.422799999999999</v>
      </c>
      <c r="AC62" s="1">
        <v>16.247399999999999</v>
      </c>
      <c r="AD62" s="1">
        <v>16.120999999999999</v>
      </c>
      <c r="AE62" s="1">
        <v>25.696200000000001</v>
      </c>
      <c r="AF62" s="1">
        <v>28.555399999999999</v>
      </c>
      <c r="AG62" s="1">
        <v>26.5182</v>
      </c>
      <c r="AH62" s="1">
        <v>26.720800000000001</v>
      </c>
      <c r="AI62" s="1" t="s">
        <v>71</v>
      </c>
      <c r="AJ62" s="1">
        <f t="shared" si="8"/>
        <v>5</v>
      </c>
      <c r="AK62" s="1">
        <f t="shared" si="9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107</v>
      </c>
      <c r="B63" s="1" t="s">
        <v>41</v>
      </c>
      <c r="C63" s="1">
        <v>3</v>
      </c>
      <c r="D63" s="1">
        <v>280</v>
      </c>
      <c r="E63" s="1">
        <v>69</v>
      </c>
      <c r="F63" s="1">
        <v>117</v>
      </c>
      <c r="G63" s="8">
        <v>0.6</v>
      </c>
      <c r="H63" s="1">
        <v>60</v>
      </c>
      <c r="I63" s="18" t="s">
        <v>99</v>
      </c>
      <c r="J63" s="1"/>
      <c r="K63" s="1">
        <v>144</v>
      </c>
      <c r="L63" s="1">
        <f t="shared" si="20"/>
        <v>-75</v>
      </c>
      <c r="M63" s="1"/>
      <c r="N63" s="1"/>
      <c r="O63" s="1"/>
      <c r="P63" s="1">
        <f t="shared" si="4"/>
        <v>13.8</v>
      </c>
      <c r="Q63" s="5">
        <f t="shared" si="22"/>
        <v>21</v>
      </c>
      <c r="R63" s="5">
        <f t="shared" si="11"/>
        <v>21</v>
      </c>
      <c r="S63" s="5">
        <f t="shared" si="6"/>
        <v>21</v>
      </c>
      <c r="T63" s="5"/>
      <c r="U63" s="5"/>
      <c r="V63" s="1"/>
      <c r="W63" s="1">
        <f t="shared" si="10"/>
        <v>10</v>
      </c>
      <c r="X63" s="1">
        <f t="shared" si="7"/>
        <v>8.4782608695652169</v>
      </c>
      <c r="Y63" s="1">
        <v>15.2</v>
      </c>
      <c r="Z63" s="1">
        <v>27.6</v>
      </c>
      <c r="AA63" s="1">
        <v>26.8</v>
      </c>
      <c r="AB63" s="1">
        <v>25.4</v>
      </c>
      <c r="AC63" s="1">
        <v>25.4</v>
      </c>
      <c r="AD63" s="1">
        <v>31.8</v>
      </c>
      <c r="AE63" s="1">
        <v>27.6</v>
      </c>
      <c r="AF63" s="1">
        <v>30.2</v>
      </c>
      <c r="AG63" s="1">
        <v>38.4</v>
      </c>
      <c r="AH63" s="1">
        <v>31</v>
      </c>
      <c r="AI63" s="1" t="s">
        <v>100</v>
      </c>
      <c r="AJ63" s="1">
        <f t="shared" si="8"/>
        <v>13</v>
      </c>
      <c r="AK63" s="1">
        <f t="shared" si="9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108</v>
      </c>
      <c r="B64" s="1" t="s">
        <v>41</v>
      </c>
      <c r="C64" s="1">
        <v>84</v>
      </c>
      <c r="D64" s="1">
        <v>216</v>
      </c>
      <c r="E64" s="1">
        <v>153</v>
      </c>
      <c r="F64" s="1">
        <v>87</v>
      </c>
      <c r="G64" s="8">
        <v>0.35</v>
      </c>
      <c r="H64" s="1">
        <v>50</v>
      </c>
      <c r="I64" s="1" t="s">
        <v>37</v>
      </c>
      <c r="J64" s="1"/>
      <c r="K64" s="1">
        <v>154</v>
      </c>
      <c r="L64" s="1">
        <f t="shared" si="20"/>
        <v>-1</v>
      </c>
      <c r="M64" s="1"/>
      <c r="N64" s="1"/>
      <c r="O64" s="1"/>
      <c r="P64" s="1">
        <f t="shared" si="4"/>
        <v>30.6</v>
      </c>
      <c r="Q64" s="5">
        <f>9*P64-F64</f>
        <v>188.40000000000003</v>
      </c>
      <c r="R64" s="28">
        <f t="shared" ref="R64:R65" si="24">Q64-$R$1*P64</f>
        <v>165.75600000000003</v>
      </c>
      <c r="S64" s="5">
        <f t="shared" si="6"/>
        <v>165.75600000000003</v>
      </c>
      <c r="T64" s="28"/>
      <c r="U64" s="5"/>
      <c r="V64" s="1"/>
      <c r="W64" s="1">
        <f t="shared" si="10"/>
        <v>8.26</v>
      </c>
      <c r="X64" s="1">
        <f t="shared" si="7"/>
        <v>2.8431372549019605</v>
      </c>
      <c r="Y64" s="1">
        <v>26.6</v>
      </c>
      <c r="Z64" s="1">
        <v>24.8</v>
      </c>
      <c r="AA64" s="1">
        <v>19.2</v>
      </c>
      <c r="AB64" s="1">
        <v>20.399999999999999</v>
      </c>
      <c r="AC64" s="1">
        <v>21.4</v>
      </c>
      <c r="AD64" s="1">
        <v>24.8</v>
      </c>
      <c r="AE64" s="1">
        <v>29.2</v>
      </c>
      <c r="AF64" s="1">
        <v>26</v>
      </c>
      <c r="AG64" s="1">
        <v>24</v>
      </c>
      <c r="AH64" s="1">
        <v>23.2</v>
      </c>
      <c r="AI64" s="1"/>
      <c r="AJ64" s="1">
        <f t="shared" si="8"/>
        <v>58</v>
      </c>
      <c r="AK64" s="1">
        <f t="shared" si="9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109</v>
      </c>
      <c r="B65" s="1" t="s">
        <v>41</v>
      </c>
      <c r="C65" s="1">
        <v>55</v>
      </c>
      <c r="D65" s="1">
        <v>2481</v>
      </c>
      <c r="E65" s="1">
        <v>737</v>
      </c>
      <c r="F65" s="1">
        <v>617</v>
      </c>
      <c r="G65" s="8">
        <v>0.37</v>
      </c>
      <c r="H65" s="1">
        <v>50</v>
      </c>
      <c r="I65" s="1" t="s">
        <v>37</v>
      </c>
      <c r="J65" s="1"/>
      <c r="K65" s="1">
        <v>738</v>
      </c>
      <c r="L65" s="1">
        <f t="shared" si="20"/>
        <v>-1</v>
      </c>
      <c r="M65" s="1"/>
      <c r="N65" s="1"/>
      <c r="O65" s="1"/>
      <c r="P65" s="1">
        <f t="shared" si="4"/>
        <v>147.4</v>
      </c>
      <c r="Q65" s="5">
        <f t="shared" si="22"/>
        <v>857</v>
      </c>
      <c r="R65" s="28">
        <f t="shared" si="24"/>
        <v>747.92399999999998</v>
      </c>
      <c r="S65" s="5">
        <f t="shared" si="6"/>
        <v>247.92399999999998</v>
      </c>
      <c r="T65" s="28">
        <v>500</v>
      </c>
      <c r="U65" s="5"/>
      <c r="V65" s="1"/>
      <c r="W65" s="1">
        <f t="shared" si="10"/>
        <v>9.26</v>
      </c>
      <c r="X65" s="1">
        <f t="shared" si="7"/>
        <v>4.1858887381275443</v>
      </c>
      <c r="Y65" s="1">
        <v>123.4</v>
      </c>
      <c r="Z65" s="1">
        <v>111.4</v>
      </c>
      <c r="AA65" s="1">
        <v>133</v>
      </c>
      <c r="AB65" s="1">
        <v>139.4</v>
      </c>
      <c r="AC65" s="1">
        <v>89.6</v>
      </c>
      <c r="AD65" s="1">
        <v>75.400000000000006</v>
      </c>
      <c r="AE65" s="1">
        <v>72.2</v>
      </c>
      <c r="AF65" s="1">
        <v>73.400000000000006</v>
      </c>
      <c r="AG65" s="1">
        <v>74.599999999999994</v>
      </c>
      <c r="AH65" s="1">
        <v>74.599999999999994</v>
      </c>
      <c r="AI65" s="1" t="s">
        <v>91</v>
      </c>
      <c r="AJ65" s="1">
        <f t="shared" si="8"/>
        <v>92</v>
      </c>
      <c r="AK65" s="1">
        <f t="shared" si="9"/>
        <v>185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110</v>
      </c>
      <c r="B66" s="1" t="s">
        <v>41</v>
      </c>
      <c r="C66" s="1">
        <v>-1</v>
      </c>
      <c r="D66" s="1">
        <v>129</v>
      </c>
      <c r="E66" s="1">
        <v>67</v>
      </c>
      <c r="F66" s="1">
        <v>13</v>
      </c>
      <c r="G66" s="8">
        <v>0.4</v>
      </c>
      <c r="H66" s="1">
        <v>30</v>
      </c>
      <c r="I66" s="1" t="s">
        <v>37</v>
      </c>
      <c r="J66" s="1"/>
      <c r="K66" s="1">
        <v>77</v>
      </c>
      <c r="L66" s="1">
        <f t="shared" si="20"/>
        <v>-10</v>
      </c>
      <c r="M66" s="1"/>
      <c r="N66" s="1"/>
      <c r="O66" s="1"/>
      <c r="P66" s="1">
        <f t="shared" si="4"/>
        <v>13.4</v>
      </c>
      <c r="Q66" s="5">
        <f>7*P66-F66</f>
        <v>80.8</v>
      </c>
      <c r="R66" s="5">
        <f>U66</f>
        <v>50</v>
      </c>
      <c r="S66" s="5">
        <f t="shared" si="6"/>
        <v>50</v>
      </c>
      <c r="T66" s="5"/>
      <c r="U66" s="5">
        <v>50</v>
      </c>
      <c r="V66" s="1" t="s">
        <v>152</v>
      </c>
      <c r="W66" s="1">
        <f t="shared" si="10"/>
        <v>4.7014925373134329</v>
      </c>
      <c r="X66" s="1">
        <f t="shared" si="7"/>
        <v>0.97014925373134331</v>
      </c>
      <c r="Y66" s="1">
        <v>3.8</v>
      </c>
      <c r="Z66" s="1">
        <v>8.4</v>
      </c>
      <c r="AA66" s="1">
        <v>10.6</v>
      </c>
      <c r="AB66" s="1">
        <v>6.6</v>
      </c>
      <c r="AC66" s="1">
        <v>6.4</v>
      </c>
      <c r="AD66" s="1">
        <v>7.4</v>
      </c>
      <c r="AE66" s="1">
        <v>8</v>
      </c>
      <c r="AF66" s="1">
        <v>8</v>
      </c>
      <c r="AG66" s="1">
        <v>6.6</v>
      </c>
      <c r="AH66" s="1">
        <v>5.8</v>
      </c>
      <c r="AI66" s="1" t="s">
        <v>111</v>
      </c>
      <c r="AJ66" s="1">
        <f t="shared" si="8"/>
        <v>20</v>
      </c>
      <c r="AK66" s="1">
        <f t="shared" si="9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112</v>
      </c>
      <c r="B67" s="1" t="s">
        <v>41</v>
      </c>
      <c r="C67" s="1">
        <v>54</v>
      </c>
      <c r="D67" s="1">
        <v>172</v>
      </c>
      <c r="E67" s="1">
        <v>42</v>
      </c>
      <c r="F67" s="1">
        <v>55</v>
      </c>
      <c r="G67" s="8">
        <v>0.6</v>
      </c>
      <c r="H67" s="1">
        <v>55</v>
      </c>
      <c r="I67" s="18" t="s">
        <v>99</v>
      </c>
      <c r="J67" s="1"/>
      <c r="K67" s="1">
        <v>42</v>
      </c>
      <c r="L67" s="1">
        <f t="shared" si="20"/>
        <v>0</v>
      </c>
      <c r="M67" s="1"/>
      <c r="N67" s="1"/>
      <c r="O67" s="1"/>
      <c r="P67" s="1">
        <f t="shared" si="4"/>
        <v>8.4</v>
      </c>
      <c r="Q67" s="5">
        <f t="shared" si="22"/>
        <v>29</v>
      </c>
      <c r="R67" s="5">
        <f t="shared" si="11"/>
        <v>29</v>
      </c>
      <c r="S67" s="5">
        <f t="shared" si="6"/>
        <v>29</v>
      </c>
      <c r="T67" s="5"/>
      <c r="U67" s="5"/>
      <c r="V67" s="1"/>
      <c r="W67" s="1">
        <f t="shared" si="10"/>
        <v>10</v>
      </c>
      <c r="X67" s="1">
        <f t="shared" si="7"/>
        <v>6.5476190476190474</v>
      </c>
      <c r="Y67" s="1">
        <v>10</v>
      </c>
      <c r="Z67" s="1">
        <v>12</v>
      </c>
      <c r="AA67" s="1">
        <v>13</v>
      </c>
      <c r="AB67" s="1">
        <v>11.4</v>
      </c>
      <c r="AC67" s="1">
        <v>14.4</v>
      </c>
      <c r="AD67" s="1">
        <v>24.8</v>
      </c>
      <c r="AE67" s="1">
        <v>21.6</v>
      </c>
      <c r="AF67" s="1">
        <v>25.6</v>
      </c>
      <c r="AG67" s="1">
        <v>30.8</v>
      </c>
      <c r="AH67" s="1">
        <v>28.8</v>
      </c>
      <c r="AI67" s="1" t="s">
        <v>71</v>
      </c>
      <c r="AJ67" s="1">
        <f t="shared" si="8"/>
        <v>17</v>
      </c>
      <c r="AK67" s="1">
        <f t="shared" si="9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41</v>
      </c>
      <c r="C68" s="1">
        <v>31</v>
      </c>
      <c r="D68" s="1">
        <v>137</v>
      </c>
      <c r="E68" s="1">
        <v>35</v>
      </c>
      <c r="F68" s="1">
        <v>21</v>
      </c>
      <c r="G68" s="8">
        <v>0.45</v>
      </c>
      <c r="H68" s="1">
        <v>40</v>
      </c>
      <c r="I68" s="1" t="s">
        <v>37</v>
      </c>
      <c r="J68" s="1"/>
      <c r="K68" s="1">
        <v>60</v>
      </c>
      <c r="L68" s="1">
        <f t="shared" si="20"/>
        <v>-25</v>
      </c>
      <c r="M68" s="1"/>
      <c r="N68" s="1"/>
      <c r="O68" s="1"/>
      <c r="P68" s="1">
        <f t="shared" si="4"/>
        <v>7</v>
      </c>
      <c r="Q68" s="5">
        <f>9*P68-F68</f>
        <v>42</v>
      </c>
      <c r="R68" s="5">
        <f>U68</f>
        <v>60</v>
      </c>
      <c r="S68" s="5">
        <f t="shared" si="6"/>
        <v>60</v>
      </c>
      <c r="T68" s="5"/>
      <c r="U68" s="5">
        <v>60</v>
      </c>
      <c r="V68" s="1" t="s">
        <v>71</v>
      </c>
      <c r="W68" s="1">
        <f t="shared" si="10"/>
        <v>11.571428571428571</v>
      </c>
      <c r="X68" s="1">
        <f t="shared" si="7"/>
        <v>3</v>
      </c>
      <c r="Y68" s="1">
        <v>6</v>
      </c>
      <c r="Z68" s="1">
        <v>9</v>
      </c>
      <c r="AA68" s="1">
        <v>19.399999999999999</v>
      </c>
      <c r="AB68" s="1">
        <v>19.399999999999999</v>
      </c>
      <c r="AC68" s="1">
        <v>11.6</v>
      </c>
      <c r="AD68" s="1">
        <v>9</v>
      </c>
      <c r="AE68" s="1">
        <v>11.8</v>
      </c>
      <c r="AF68" s="1">
        <v>15.6</v>
      </c>
      <c r="AG68" s="1">
        <v>11.2</v>
      </c>
      <c r="AH68" s="1">
        <v>7.8</v>
      </c>
      <c r="AI68" s="1" t="s">
        <v>114</v>
      </c>
      <c r="AJ68" s="1">
        <f t="shared" si="8"/>
        <v>27</v>
      </c>
      <c r="AK68" s="1">
        <f t="shared" si="9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115</v>
      </c>
      <c r="B69" s="1" t="s">
        <v>41</v>
      </c>
      <c r="C69" s="1">
        <v>146</v>
      </c>
      <c r="D69" s="1">
        <v>490</v>
      </c>
      <c r="E69" s="1">
        <v>224</v>
      </c>
      <c r="F69" s="1">
        <v>301</v>
      </c>
      <c r="G69" s="8">
        <v>0.4</v>
      </c>
      <c r="H69" s="1">
        <v>50</v>
      </c>
      <c r="I69" s="18" t="s">
        <v>99</v>
      </c>
      <c r="J69" s="1"/>
      <c r="K69" s="1">
        <v>231</v>
      </c>
      <c r="L69" s="1">
        <f t="shared" si="20"/>
        <v>-7</v>
      </c>
      <c r="M69" s="1"/>
      <c r="N69" s="1"/>
      <c r="O69" s="1"/>
      <c r="P69" s="1">
        <f t="shared" si="4"/>
        <v>44.8</v>
      </c>
      <c r="Q69" s="5">
        <f t="shared" si="22"/>
        <v>147</v>
      </c>
      <c r="R69" s="28">
        <f>Q69-$R$1*P69</f>
        <v>113.848</v>
      </c>
      <c r="S69" s="5">
        <f t="shared" si="6"/>
        <v>113.848</v>
      </c>
      <c r="T69" s="28"/>
      <c r="U69" s="5"/>
      <c r="V69" s="1"/>
      <c r="W69" s="1">
        <f t="shared" si="10"/>
        <v>9.2600000000000016</v>
      </c>
      <c r="X69" s="1">
        <f t="shared" si="7"/>
        <v>6.71875</v>
      </c>
      <c r="Y69" s="1">
        <v>43.6</v>
      </c>
      <c r="Z69" s="1">
        <v>39.799999999999997</v>
      </c>
      <c r="AA69" s="1">
        <v>34.6</v>
      </c>
      <c r="AB69" s="1">
        <v>31.6</v>
      </c>
      <c r="AC69" s="1">
        <v>41.8</v>
      </c>
      <c r="AD69" s="1">
        <v>51.8</v>
      </c>
      <c r="AE69" s="1">
        <v>66.599999999999994</v>
      </c>
      <c r="AF69" s="1">
        <v>64.599999999999994</v>
      </c>
      <c r="AG69" s="1">
        <v>69.599999999999994</v>
      </c>
      <c r="AH69" s="1">
        <v>65</v>
      </c>
      <c r="AI69" s="1" t="s">
        <v>71</v>
      </c>
      <c r="AJ69" s="1">
        <f t="shared" si="8"/>
        <v>46</v>
      </c>
      <c r="AK69" s="1">
        <f t="shared" si="9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116</v>
      </c>
      <c r="B70" s="1" t="s">
        <v>41</v>
      </c>
      <c r="C70" s="1">
        <v>-3</v>
      </c>
      <c r="D70" s="1">
        <v>35</v>
      </c>
      <c r="E70" s="1">
        <v>15</v>
      </c>
      <c r="F70" s="1">
        <v>7</v>
      </c>
      <c r="G70" s="8">
        <v>0.4</v>
      </c>
      <c r="H70" s="1">
        <v>55</v>
      </c>
      <c r="I70" s="1" t="s">
        <v>37</v>
      </c>
      <c r="J70" s="1"/>
      <c r="K70" s="1">
        <v>22</v>
      </c>
      <c r="L70" s="1">
        <f t="shared" ref="L70:L94" si="25">E70-K70</f>
        <v>-7</v>
      </c>
      <c r="M70" s="1"/>
      <c r="N70" s="1"/>
      <c r="O70" s="1"/>
      <c r="P70" s="1">
        <f t="shared" si="4"/>
        <v>3</v>
      </c>
      <c r="Q70" s="5">
        <f>8*P70-F70</f>
        <v>17</v>
      </c>
      <c r="R70" s="5">
        <f t="shared" si="11"/>
        <v>17</v>
      </c>
      <c r="S70" s="5">
        <f t="shared" si="6"/>
        <v>17</v>
      </c>
      <c r="T70" s="5"/>
      <c r="U70" s="5"/>
      <c r="V70" s="1"/>
      <c r="W70" s="1">
        <f t="shared" si="10"/>
        <v>8</v>
      </c>
      <c r="X70" s="1">
        <f t="shared" si="7"/>
        <v>2.3333333333333335</v>
      </c>
      <c r="Y70" s="1">
        <v>1.4</v>
      </c>
      <c r="Z70" s="1">
        <v>1.4</v>
      </c>
      <c r="AA70" s="1">
        <v>4.2</v>
      </c>
      <c r="AB70" s="1">
        <v>4.2</v>
      </c>
      <c r="AC70" s="1">
        <v>4</v>
      </c>
      <c r="AD70" s="1">
        <v>5.4</v>
      </c>
      <c r="AE70" s="1">
        <v>1.8</v>
      </c>
      <c r="AF70" s="1">
        <v>1.2</v>
      </c>
      <c r="AG70" s="1">
        <v>4</v>
      </c>
      <c r="AH70" s="1">
        <v>3.8</v>
      </c>
      <c r="AI70" s="1" t="s">
        <v>65</v>
      </c>
      <c r="AJ70" s="1">
        <f t="shared" si="8"/>
        <v>7</v>
      </c>
      <c r="AK70" s="1">
        <f t="shared" si="9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117</v>
      </c>
      <c r="B71" s="1" t="s">
        <v>36</v>
      </c>
      <c r="C71" s="1">
        <v>-10.488</v>
      </c>
      <c r="D71" s="1">
        <v>740.53800000000001</v>
      </c>
      <c r="E71" s="1">
        <v>272.69400000000002</v>
      </c>
      <c r="F71" s="1">
        <v>142.19200000000001</v>
      </c>
      <c r="G71" s="8">
        <v>1</v>
      </c>
      <c r="H71" s="1">
        <v>55</v>
      </c>
      <c r="I71" s="18" t="s">
        <v>99</v>
      </c>
      <c r="J71" s="1"/>
      <c r="K71" s="1">
        <v>537.20000000000005</v>
      </c>
      <c r="L71" s="1">
        <f t="shared" si="25"/>
        <v>-264.50600000000003</v>
      </c>
      <c r="M71" s="1"/>
      <c r="N71" s="1"/>
      <c r="O71" s="1"/>
      <c r="P71" s="1">
        <f t="shared" ref="P71:P94" si="26">E71/5</f>
        <v>54.538800000000002</v>
      </c>
      <c r="Q71" s="5">
        <f>8*P71-F71</f>
        <v>294.11840000000001</v>
      </c>
      <c r="R71" s="28">
        <f>Q71-$R$1*P71</f>
        <v>253.75968800000001</v>
      </c>
      <c r="S71" s="5">
        <f t="shared" ref="S71:S94" si="27">R71-T71</f>
        <v>253.75968800000001</v>
      </c>
      <c r="T71" s="28"/>
      <c r="U71" s="5"/>
      <c r="V71" s="1"/>
      <c r="W71" s="1">
        <f t="shared" si="10"/>
        <v>7.26</v>
      </c>
      <c r="X71" s="1">
        <f t="shared" ref="X71:X94" si="28">F71/P71</f>
        <v>2.6071714082451392</v>
      </c>
      <c r="Y71" s="1">
        <v>48.595399999999998</v>
      </c>
      <c r="Z71" s="1">
        <v>81.037400000000005</v>
      </c>
      <c r="AA71" s="1">
        <v>67.064400000000006</v>
      </c>
      <c r="AB71" s="1">
        <v>64.867800000000003</v>
      </c>
      <c r="AC71" s="1">
        <v>61.046999999999997</v>
      </c>
      <c r="AD71" s="1">
        <v>60.282200000000003</v>
      </c>
      <c r="AE71" s="1">
        <v>38.133800000000001</v>
      </c>
      <c r="AF71" s="1">
        <v>29.094799999999999</v>
      </c>
      <c r="AG71" s="1">
        <v>38.340800000000002</v>
      </c>
      <c r="AH71" s="1">
        <v>44.564</v>
      </c>
      <c r="AI71" s="1" t="s">
        <v>118</v>
      </c>
      <c r="AJ71" s="1">
        <f t="shared" ref="AJ71:AJ94" si="29">ROUND(G71*S71,0)</f>
        <v>254</v>
      </c>
      <c r="AK71" s="1">
        <f t="shared" ref="AK71:AK94" si="30">ROUND(G71*T71,0)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119</v>
      </c>
      <c r="B72" s="15" t="s">
        <v>41</v>
      </c>
      <c r="C72" s="15"/>
      <c r="D72" s="15"/>
      <c r="E72" s="15"/>
      <c r="F72" s="15"/>
      <c r="G72" s="16">
        <v>0</v>
      </c>
      <c r="H72" s="15">
        <v>40</v>
      </c>
      <c r="I72" s="15" t="s">
        <v>37</v>
      </c>
      <c r="J72" s="15"/>
      <c r="K72" s="15"/>
      <c r="L72" s="15">
        <f t="shared" si="25"/>
        <v>0</v>
      </c>
      <c r="M72" s="15"/>
      <c r="N72" s="15"/>
      <c r="O72" s="15"/>
      <c r="P72" s="15">
        <f t="shared" si="26"/>
        <v>0</v>
      </c>
      <c r="Q72" s="17"/>
      <c r="R72" s="5">
        <f t="shared" ref="R72:R94" si="31">Q72</f>
        <v>0</v>
      </c>
      <c r="S72" s="5">
        <f t="shared" si="27"/>
        <v>0</v>
      </c>
      <c r="T72" s="5"/>
      <c r="U72" s="17"/>
      <c r="V72" s="15"/>
      <c r="W72" s="1" t="e">
        <f t="shared" ref="W72:W94" si="32">(F72+R72)/P72</f>
        <v>#DIV/0!</v>
      </c>
      <c r="X72" s="15" t="e">
        <f t="shared" si="28"/>
        <v>#DIV/0!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 t="s">
        <v>50</v>
      </c>
      <c r="AJ72" s="1">
        <f t="shared" si="29"/>
        <v>0</v>
      </c>
      <c r="AK72" s="1">
        <f t="shared" si="30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120</v>
      </c>
      <c r="B73" s="15" t="s">
        <v>41</v>
      </c>
      <c r="C73" s="15"/>
      <c r="D73" s="15"/>
      <c r="E73" s="15"/>
      <c r="F73" s="15"/>
      <c r="G73" s="16">
        <v>0</v>
      </c>
      <c r="H73" s="15">
        <v>35</v>
      </c>
      <c r="I73" s="15" t="s">
        <v>37</v>
      </c>
      <c r="J73" s="15"/>
      <c r="K73" s="15"/>
      <c r="L73" s="15">
        <f t="shared" si="25"/>
        <v>0</v>
      </c>
      <c r="M73" s="15"/>
      <c r="N73" s="15"/>
      <c r="O73" s="15"/>
      <c r="P73" s="15">
        <f t="shared" si="26"/>
        <v>0</v>
      </c>
      <c r="Q73" s="17"/>
      <c r="R73" s="5">
        <f t="shared" si="31"/>
        <v>0</v>
      </c>
      <c r="S73" s="5">
        <f t="shared" si="27"/>
        <v>0</v>
      </c>
      <c r="T73" s="5"/>
      <c r="U73" s="17"/>
      <c r="V73" s="15"/>
      <c r="W73" s="1" t="e">
        <f t="shared" si="32"/>
        <v>#DIV/0!</v>
      </c>
      <c r="X73" s="15" t="e">
        <f t="shared" si="28"/>
        <v>#DIV/0!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 t="s">
        <v>50</v>
      </c>
      <c r="AJ73" s="1">
        <f t="shared" si="29"/>
        <v>0</v>
      </c>
      <c r="AK73" s="1">
        <f t="shared" si="30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0" t="s">
        <v>121</v>
      </c>
      <c r="B74" s="20" t="s">
        <v>36</v>
      </c>
      <c r="C74" s="20">
        <v>621.80700000000002</v>
      </c>
      <c r="D74" s="20">
        <v>1663.7449999999999</v>
      </c>
      <c r="E74" s="20">
        <v>993.93700000000001</v>
      </c>
      <c r="F74" s="20">
        <v>1100.3150000000001</v>
      </c>
      <c r="G74" s="21">
        <v>1</v>
      </c>
      <c r="H74" s="20">
        <v>60</v>
      </c>
      <c r="I74" s="20" t="s">
        <v>37</v>
      </c>
      <c r="J74" s="20"/>
      <c r="K74" s="20">
        <v>1010.317</v>
      </c>
      <c r="L74" s="20">
        <f t="shared" si="25"/>
        <v>-16.379999999999995</v>
      </c>
      <c r="M74" s="20"/>
      <c r="N74" s="20"/>
      <c r="O74" s="20"/>
      <c r="P74" s="20">
        <f t="shared" si="26"/>
        <v>198.78739999999999</v>
      </c>
      <c r="Q74" s="22">
        <f>11*P74-F74</f>
        <v>1086.3463999999999</v>
      </c>
      <c r="R74" s="5">
        <f>U74</f>
        <v>600</v>
      </c>
      <c r="S74" s="5">
        <f t="shared" si="27"/>
        <v>600</v>
      </c>
      <c r="T74" s="5"/>
      <c r="U74" s="22">
        <v>600</v>
      </c>
      <c r="V74" s="20" t="s">
        <v>153</v>
      </c>
      <c r="W74" s="1">
        <f t="shared" si="32"/>
        <v>8.5534344732110803</v>
      </c>
      <c r="X74" s="20">
        <f t="shared" si="28"/>
        <v>5.5351345205983886</v>
      </c>
      <c r="Y74" s="20">
        <v>181.26300000000001</v>
      </c>
      <c r="Z74" s="20">
        <v>166.38159999999999</v>
      </c>
      <c r="AA74" s="20">
        <v>158.89080000000001</v>
      </c>
      <c r="AB74" s="20">
        <v>158.2362</v>
      </c>
      <c r="AC74" s="20">
        <v>146.083</v>
      </c>
      <c r="AD74" s="20">
        <v>156.6104</v>
      </c>
      <c r="AE74" s="20">
        <v>186.4162</v>
      </c>
      <c r="AF74" s="20">
        <v>186.21100000000001</v>
      </c>
      <c r="AG74" s="20">
        <v>191.25640000000001</v>
      </c>
      <c r="AH74" s="20">
        <v>196.71180000000001</v>
      </c>
      <c r="AI74" s="20" t="s">
        <v>149</v>
      </c>
      <c r="AJ74" s="1">
        <f t="shared" si="29"/>
        <v>600</v>
      </c>
      <c r="AK74" s="1">
        <f t="shared" si="30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122</v>
      </c>
      <c r="B75" s="1" t="s">
        <v>36</v>
      </c>
      <c r="C75" s="1">
        <v>586.947</v>
      </c>
      <c r="D75" s="1">
        <v>2141.069</v>
      </c>
      <c r="E75" s="1">
        <v>1145.789</v>
      </c>
      <c r="F75" s="1">
        <v>1254.7719999999999</v>
      </c>
      <c r="G75" s="8">
        <v>1</v>
      </c>
      <c r="H75" s="1">
        <v>60</v>
      </c>
      <c r="I75" s="1" t="s">
        <v>37</v>
      </c>
      <c r="J75" s="1"/>
      <c r="K75" s="1">
        <v>1172.2149999999999</v>
      </c>
      <c r="L75" s="1">
        <f t="shared" si="25"/>
        <v>-26.425999999999931</v>
      </c>
      <c r="M75" s="1"/>
      <c r="N75" s="1"/>
      <c r="O75" s="1"/>
      <c r="P75" s="1">
        <f t="shared" si="26"/>
        <v>229.15780000000001</v>
      </c>
      <c r="Q75" s="5">
        <f t="shared" ref="Q75" si="33">10*P75-F75</f>
        <v>1036.806</v>
      </c>
      <c r="R75" s="28">
        <f>Q75-$R$1*P75</f>
        <v>867.22922800000003</v>
      </c>
      <c r="S75" s="5">
        <f t="shared" si="27"/>
        <v>267.22922800000003</v>
      </c>
      <c r="T75" s="28">
        <v>600</v>
      </c>
      <c r="U75" s="5"/>
      <c r="V75" s="1"/>
      <c r="W75" s="1">
        <f t="shared" si="32"/>
        <v>9.26</v>
      </c>
      <c r="X75" s="1">
        <f t="shared" si="28"/>
        <v>5.4755805824632624</v>
      </c>
      <c r="Y75" s="1">
        <v>213.78</v>
      </c>
      <c r="Z75" s="1">
        <v>214.113</v>
      </c>
      <c r="AA75" s="1">
        <v>198.3366</v>
      </c>
      <c r="AB75" s="1">
        <v>202.23759999999999</v>
      </c>
      <c r="AC75" s="1">
        <v>277.66980000000001</v>
      </c>
      <c r="AD75" s="1">
        <v>307.99020000000002</v>
      </c>
      <c r="AE75" s="1">
        <v>360.37479999999999</v>
      </c>
      <c r="AF75" s="1">
        <v>354.14420000000001</v>
      </c>
      <c r="AG75" s="1">
        <v>375.2328</v>
      </c>
      <c r="AH75" s="1">
        <v>383.75400000000002</v>
      </c>
      <c r="AI75" s="10" t="s">
        <v>150</v>
      </c>
      <c r="AJ75" s="1">
        <f t="shared" si="29"/>
        <v>267</v>
      </c>
      <c r="AK75" s="1">
        <f t="shared" si="30"/>
        <v>600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0" t="s">
        <v>123</v>
      </c>
      <c r="B76" s="20" t="s">
        <v>36</v>
      </c>
      <c r="C76" s="20">
        <v>1728.7149999999999</v>
      </c>
      <c r="D76" s="20">
        <v>2139.8150000000001</v>
      </c>
      <c r="E76" s="20">
        <v>1269.893</v>
      </c>
      <c r="F76" s="20">
        <v>1897.1130000000001</v>
      </c>
      <c r="G76" s="21">
        <v>1</v>
      </c>
      <c r="H76" s="20">
        <v>60</v>
      </c>
      <c r="I76" s="20" t="s">
        <v>37</v>
      </c>
      <c r="J76" s="20"/>
      <c r="K76" s="20">
        <v>1664.4459999999999</v>
      </c>
      <c r="L76" s="20">
        <f t="shared" si="25"/>
        <v>-394.55299999999988</v>
      </c>
      <c r="M76" s="20"/>
      <c r="N76" s="20"/>
      <c r="O76" s="20"/>
      <c r="P76" s="20">
        <f t="shared" si="26"/>
        <v>253.9786</v>
      </c>
      <c r="Q76" s="22">
        <f t="shared" ref="Q76:Q77" si="34">11*P76-F76</f>
        <v>896.65159999999992</v>
      </c>
      <c r="R76" s="5">
        <f t="shared" ref="R76:R77" si="35">U76</f>
        <v>500</v>
      </c>
      <c r="S76" s="5">
        <f t="shared" si="27"/>
        <v>200</v>
      </c>
      <c r="T76" s="5">
        <v>300</v>
      </c>
      <c r="U76" s="22">
        <v>500</v>
      </c>
      <c r="V76" s="20" t="s">
        <v>153</v>
      </c>
      <c r="W76" s="1">
        <f t="shared" si="32"/>
        <v>9.4382479468742648</v>
      </c>
      <c r="X76" s="20">
        <f t="shared" si="28"/>
        <v>7.4695781455602956</v>
      </c>
      <c r="Y76" s="20">
        <v>271.63639999999998</v>
      </c>
      <c r="Z76" s="20">
        <v>252.3528</v>
      </c>
      <c r="AA76" s="20">
        <v>227.24379999999999</v>
      </c>
      <c r="AB76" s="20">
        <v>230.27</v>
      </c>
      <c r="AC76" s="20">
        <v>251.44059999999999</v>
      </c>
      <c r="AD76" s="20">
        <v>347.43939999999998</v>
      </c>
      <c r="AE76" s="20">
        <v>557.93280000000004</v>
      </c>
      <c r="AF76" s="20">
        <v>507.11059999999998</v>
      </c>
      <c r="AG76" s="20">
        <v>557.91300000000001</v>
      </c>
      <c r="AH76" s="20">
        <v>589.06540000000007</v>
      </c>
      <c r="AI76" s="23" t="s">
        <v>147</v>
      </c>
      <c r="AJ76" s="1">
        <f t="shared" si="29"/>
        <v>200</v>
      </c>
      <c r="AK76" s="1">
        <f t="shared" si="30"/>
        <v>300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0" t="s">
        <v>124</v>
      </c>
      <c r="B77" s="20" t="s">
        <v>36</v>
      </c>
      <c r="C77" s="20">
        <v>1283.0640000000001</v>
      </c>
      <c r="D77" s="20">
        <v>5953.96</v>
      </c>
      <c r="E77" s="20">
        <v>2975.797</v>
      </c>
      <c r="F77" s="20">
        <v>3450.7089999999998</v>
      </c>
      <c r="G77" s="21">
        <v>1</v>
      </c>
      <c r="H77" s="20">
        <v>60</v>
      </c>
      <c r="I77" s="20" t="s">
        <v>37</v>
      </c>
      <c r="J77" s="20"/>
      <c r="K77" s="20">
        <v>3128.4250000000002</v>
      </c>
      <c r="L77" s="20">
        <f t="shared" si="25"/>
        <v>-152.62800000000016</v>
      </c>
      <c r="M77" s="20"/>
      <c r="N77" s="20"/>
      <c r="O77" s="20"/>
      <c r="P77" s="20">
        <f t="shared" si="26"/>
        <v>595.15940000000001</v>
      </c>
      <c r="Q77" s="22">
        <f t="shared" si="34"/>
        <v>3096.0443999999998</v>
      </c>
      <c r="R77" s="5">
        <f t="shared" si="35"/>
        <v>1500</v>
      </c>
      <c r="S77" s="5">
        <f t="shared" si="27"/>
        <v>500</v>
      </c>
      <c r="T77" s="5">
        <v>1000</v>
      </c>
      <c r="U77" s="22">
        <v>1500</v>
      </c>
      <c r="V77" s="20" t="s">
        <v>153</v>
      </c>
      <c r="W77" s="1">
        <f t="shared" si="32"/>
        <v>8.3182908645986267</v>
      </c>
      <c r="X77" s="20">
        <f t="shared" si="28"/>
        <v>5.7979576563858348</v>
      </c>
      <c r="Y77" s="20">
        <v>566.16560000000004</v>
      </c>
      <c r="Z77" s="20">
        <v>551.14959999999996</v>
      </c>
      <c r="AA77" s="20">
        <v>461.31740000000002</v>
      </c>
      <c r="AB77" s="20">
        <v>474.56819999999999</v>
      </c>
      <c r="AC77" s="20">
        <v>420.96719999999999</v>
      </c>
      <c r="AD77" s="20">
        <v>383.43860000000001</v>
      </c>
      <c r="AE77" s="20">
        <v>271.30239999999998</v>
      </c>
      <c r="AF77" s="20">
        <v>251.2894</v>
      </c>
      <c r="AG77" s="20">
        <v>266.3974</v>
      </c>
      <c r="AH77" s="20">
        <v>292.23320000000001</v>
      </c>
      <c r="AI77" s="20" t="s">
        <v>147</v>
      </c>
      <c r="AJ77" s="1">
        <f t="shared" si="29"/>
        <v>500</v>
      </c>
      <c r="AK77" s="1">
        <f t="shared" si="30"/>
        <v>1000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5" t="s">
        <v>125</v>
      </c>
      <c r="B78" s="15" t="s">
        <v>36</v>
      </c>
      <c r="C78" s="15"/>
      <c r="D78" s="15"/>
      <c r="E78" s="15"/>
      <c r="F78" s="15"/>
      <c r="G78" s="16">
        <v>0</v>
      </c>
      <c r="H78" s="15">
        <v>55</v>
      </c>
      <c r="I78" s="15" t="s">
        <v>37</v>
      </c>
      <c r="J78" s="15"/>
      <c r="K78" s="15"/>
      <c r="L78" s="15">
        <f t="shared" si="25"/>
        <v>0</v>
      </c>
      <c r="M78" s="15"/>
      <c r="N78" s="15"/>
      <c r="O78" s="15"/>
      <c r="P78" s="15">
        <f t="shared" si="26"/>
        <v>0</v>
      </c>
      <c r="Q78" s="17"/>
      <c r="R78" s="5">
        <f t="shared" si="31"/>
        <v>0</v>
      </c>
      <c r="S78" s="5">
        <f t="shared" si="27"/>
        <v>0</v>
      </c>
      <c r="T78" s="5"/>
      <c r="U78" s="17"/>
      <c r="V78" s="15"/>
      <c r="W78" s="1" t="e">
        <f t="shared" si="32"/>
        <v>#DIV/0!</v>
      </c>
      <c r="X78" s="15" t="e">
        <f t="shared" si="28"/>
        <v>#DIV/0!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 t="s">
        <v>50</v>
      </c>
      <c r="AJ78" s="1">
        <f t="shared" si="29"/>
        <v>0</v>
      </c>
      <c r="AK78" s="1">
        <f t="shared" si="30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5" t="s">
        <v>126</v>
      </c>
      <c r="B79" s="15" t="s">
        <v>36</v>
      </c>
      <c r="C79" s="15"/>
      <c r="D79" s="15"/>
      <c r="E79" s="15"/>
      <c r="F79" s="15"/>
      <c r="G79" s="16">
        <v>0</v>
      </c>
      <c r="H79" s="15">
        <v>55</v>
      </c>
      <c r="I79" s="15" t="s">
        <v>37</v>
      </c>
      <c r="J79" s="15"/>
      <c r="K79" s="15"/>
      <c r="L79" s="15">
        <f t="shared" si="25"/>
        <v>0</v>
      </c>
      <c r="M79" s="15"/>
      <c r="N79" s="15"/>
      <c r="O79" s="15"/>
      <c r="P79" s="15">
        <f t="shared" si="26"/>
        <v>0</v>
      </c>
      <c r="Q79" s="17"/>
      <c r="R79" s="5">
        <f t="shared" si="31"/>
        <v>0</v>
      </c>
      <c r="S79" s="5">
        <f t="shared" si="27"/>
        <v>0</v>
      </c>
      <c r="T79" s="5"/>
      <c r="U79" s="17"/>
      <c r="V79" s="15"/>
      <c r="W79" s="1" t="e">
        <f t="shared" si="32"/>
        <v>#DIV/0!</v>
      </c>
      <c r="X79" s="15" t="e">
        <f t="shared" si="28"/>
        <v>#DIV/0!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 t="s">
        <v>50</v>
      </c>
      <c r="AJ79" s="1">
        <f t="shared" si="29"/>
        <v>0</v>
      </c>
      <c r="AK79" s="1">
        <f t="shared" si="30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5" t="s">
        <v>127</v>
      </c>
      <c r="B80" s="15" t="s">
        <v>36</v>
      </c>
      <c r="C80" s="15"/>
      <c r="D80" s="15"/>
      <c r="E80" s="15"/>
      <c r="F80" s="15"/>
      <c r="G80" s="16">
        <v>0</v>
      </c>
      <c r="H80" s="15">
        <v>55</v>
      </c>
      <c r="I80" s="15" t="s">
        <v>37</v>
      </c>
      <c r="J80" s="15"/>
      <c r="K80" s="15"/>
      <c r="L80" s="15">
        <f t="shared" si="25"/>
        <v>0</v>
      </c>
      <c r="M80" s="15"/>
      <c r="N80" s="15"/>
      <c r="O80" s="15"/>
      <c r="P80" s="15">
        <f t="shared" si="26"/>
        <v>0</v>
      </c>
      <c r="Q80" s="17"/>
      <c r="R80" s="5">
        <f t="shared" si="31"/>
        <v>0</v>
      </c>
      <c r="S80" s="5">
        <f t="shared" si="27"/>
        <v>0</v>
      </c>
      <c r="T80" s="5"/>
      <c r="U80" s="17"/>
      <c r="V80" s="15"/>
      <c r="W80" s="1" t="e">
        <f t="shared" si="32"/>
        <v>#DIV/0!</v>
      </c>
      <c r="X80" s="15" t="e">
        <f t="shared" si="28"/>
        <v>#DIV/0!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 t="s">
        <v>50</v>
      </c>
      <c r="AJ80" s="1">
        <f t="shared" si="29"/>
        <v>0</v>
      </c>
      <c r="AK80" s="1">
        <f t="shared" si="30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128</v>
      </c>
      <c r="B81" s="1" t="s">
        <v>36</v>
      </c>
      <c r="C81" s="1">
        <v>6.41</v>
      </c>
      <c r="D81" s="1">
        <v>137.38999999999999</v>
      </c>
      <c r="E81" s="1">
        <v>27.396000000000001</v>
      </c>
      <c r="F81" s="1">
        <v>107.489</v>
      </c>
      <c r="G81" s="8">
        <v>1</v>
      </c>
      <c r="H81" s="1">
        <v>60</v>
      </c>
      <c r="I81" s="1" t="s">
        <v>37</v>
      </c>
      <c r="J81" s="1"/>
      <c r="K81" s="1">
        <v>50.201000000000001</v>
      </c>
      <c r="L81" s="1">
        <f t="shared" si="25"/>
        <v>-22.805</v>
      </c>
      <c r="M81" s="1"/>
      <c r="N81" s="1"/>
      <c r="O81" s="1"/>
      <c r="P81" s="1">
        <f t="shared" si="26"/>
        <v>5.4792000000000005</v>
      </c>
      <c r="Q81" s="5"/>
      <c r="R81" s="5">
        <f t="shared" si="31"/>
        <v>0</v>
      </c>
      <c r="S81" s="5">
        <f t="shared" si="27"/>
        <v>0</v>
      </c>
      <c r="T81" s="5"/>
      <c r="U81" s="5"/>
      <c r="V81" s="1"/>
      <c r="W81" s="1">
        <f t="shared" si="32"/>
        <v>19.617644911665934</v>
      </c>
      <c r="X81" s="1">
        <f t="shared" si="28"/>
        <v>19.617644911665934</v>
      </c>
      <c r="Y81" s="1">
        <v>9.1391999999999989</v>
      </c>
      <c r="Z81" s="1">
        <v>9.4681999999999995</v>
      </c>
      <c r="AA81" s="1">
        <v>12.5298</v>
      </c>
      <c r="AB81" s="1">
        <v>11.406599999999999</v>
      </c>
      <c r="AC81" s="1">
        <v>4.9908000000000001</v>
      </c>
      <c r="AD81" s="1">
        <v>5.1497999999999999</v>
      </c>
      <c r="AE81" s="1">
        <v>11.708600000000001</v>
      </c>
      <c r="AF81" s="1">
        <v>14.925800000000001</v>
      </c>
      <c r="AG81" s="1">
        <v>13.073399999999999</v>
      </c>
      <c r="AH81" s="1">
        <v>11.6174</v>
      </c>
      <c r="AI81" s="1" t="s">
        <v>129</v>
      </c>
      <c r="AJ81" s="1">
        <f t="shared" si="29"/>
        <v>0</v>
      </c>
      <c r="AK81" s="1">
        <f t="shared" si="30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5" t="s">
        <v>130</v>
      </c>
      <c r="B82" s="15" t="s">
        <v>41</v>
      </c>
      <c r="C82" s="15"/>
      <c r="D82" s="15"/>
      <c r="E82" s="15"/>
      <c r="F82" s="15"/>
      <c r="G82" s="16">
        <v>0</v>
      </c>
      <c r="H82" s="15">
        <v>40</v>
      </c>
      <c r="I82" s="15" t="s">
        <v>37</v>
      </c>
      <c r="J82" s="15"/>
      <c r="K82" s="15"/>
      <c r="L82" s="15">
        <f t="shared" si="25"/>
        <v>0</v>
      </c>
      <c r="M82" s="15"/>
      <c r="N82" s="15"/>
      <c r="O82" s="15"/>
      <c r="P82" s="15">
        <f t="shared" si="26"/>
        <v>0</v>
      </c>
      <c r="Q82" s="17"/>
      <c r="R82" s="5">
        <f t="shared" si="31"/>
        <v>0</v>
      </c>
      <c r="S82" s="5">
        <f t="shared" si="27"/>
        <v>0</v>
      </c>
      <c r="T82" s="5"/>
      <c r="U82" s="17"/>
      <c r="V82" s="15"/>
      <c r="W82" s="1" t="e">
        <f t="shared" si="32"/>
        <v>#DIV/0!</v>
      </c>
      <c r="X82" s="15" t="e">
        <f t="shared" si="28"/>
        <v>#DIV/0!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 t="s">
        <v>50</v>
      </c>
      <c r="AJ82" s="1">
        <f t="shared" si="29"/>
        <v>0</v>
      </c>
      <c r="AK82" s="1">
        <f t="shared" si="30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5" t="s">
        <v>131</v>
      </c>
      <c r="B83" s="15" t="s">
        <v>41</v>
      </c>
      <c r="C83" s="15"/>
      <c r="D83" s="15"/>
      <c r="E83" s="15"/>
      <c r="F83" s="15"/>
      <c r="G83" s="16">
        <v>0</v>
      </c>
      <c r="H83" s="15">
        <v>40</v>
      </c>
      <c r="I83" s="15" t="s">
        <v>37</v>
      </c>
      <c r="J83" s="15"/>
      <c r="K83" s="15"/>
      <c r="L83" s="15">
        <f t="shared" si="25"/>
        <v>0</v>
      </c>
      <c r="M83" s="15"/>
      <c r="N83" s="15"/>
      <c r="O83" s="15"/>
      <c r="P83" s="15">
        <f t="shared" si="26"/>
        <v>0</v>
      </c>
      <c r="Q83" s="17"/>
      <c r="R83" s="5">
        <f t="shared" si="31"/>
        <v>0</v>
      </c>
      <c r="S83" s="5">
        <f t="shared" si="27"/>
        <v>0</v>
      </c>
      <c r="T83" s="5"/>
      <c r="U83" s="17"/>
      <c r="V83" s="15"/>
      <c r="W83" s="1" t="e">
        <f t="shared" si="32"/>
        <v>#DIV/0!</v>
      </c>
      <c r="X83" s="15" t="e">
        <f t="shared" si="28"/>
        <v>#DIV/0!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 t="s">
        <v>50</v>
      </c>
      <c r="AJ83" s="1">
        <f t="shared" si="29"/>
        <v>0</v>
      </c>
      <c r="AK83" s="1">
        <f t="shared" si="30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132</v>
      </c>
      <c r="B84" s="1" t="s">
        <v>41</v>
      </c>
      <c r="C84" s="1">
        <v>235</v>
      </c>
      <c r="D84" s="1">
        <v>646</v>
      </c>
      <c r="E84" s="1">
        <v>345</v>
      </c>
      <c r="F84" s="1">
        <v>437</v>
      </c>
      <c r="G84" s="8">
        <v>0.3</v>
      </c>
      <c r="H84" s="1">
        <v>40</v>
      </c>
      <c r="I84" s="1" t="s">
        <v>37</v>
      </c>
      <c r="J84" s="1"/>
      <c r="K84" s="1">
        <v>370</v>
      </c>
      <c r="L84" s="1">
        <f t="shared" si="25"/>
        <v>-25</v>
      </c>
      <c r="M84" s="1"/>
      <c r="N84" s="1"/>
      <c r="O84" s="1"/>
      <c r="P84" s="1">
        <f t="shared" si="26"/>
        <v>69</v>
      </c>
      <c r="Q84" s="5">
        <f>10*P84-F84</f>
        <v>253</v>
      </c>
      <c r="R84" s="28">
        <f>Q84-$R$1*P84</f>
        <v>201.94</v>
      </c>
      <c r="S84" s="5">
        <f t="shared" si="27"/>
        <v>201.94</v>
      </c>
      <c r="T84" s="28"/>
      <c r="U84" s="5"/>
      <c r="V84" s="1"/>
      <c r="W84" s="1">
        <f t="shared" si="32"/>
        <v>9.2600000000000016</v>
      </c>
      <c r="X84" s="1">
        <f t="shared" si="28"/>
        <v>6.333333333333333</v>
      </c>
      <c r="Y84" s="1">
        <v>68.8</v>
      </c>
      <c r="Z84" s="1">
        <v>69</v>
      </c>
      <c r="AA84" s="1">
        <v>63.2</v>
      </c>
      <c r="AB84" s="1">
        <v>62</v>
      </c>
      <c r="AC84" s="1">
        <v>72.2</v>
      </c>
      <c r="AD84" s="1">
        <v>77.599999999999994</v>
      </c>
      <c r="AE84" s="1">
        <v>75.400000000000006</v>
      </c>
      <c r="AF84" s="1">
        <v>66</v>
      </c>
      <c r="AG84" s="1">
        <v>67</v>
      </c>
      <c r="AH84" s="1">
        <v>74.599999999999994</v>
      </c>
      <c r="AI84" s="1"/>
      <c r="AJ84" s="1">
        <f t="shared" si="29"/>
        <v>61</v>
      </c>
      <c r="AK84" s="1">
        <f t="shared" si="30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5" t="s">
        <v>133</v>
      </c>
      <c r="B85" s="15" t="s">
        <v>41</v>
      </c>
      <c r="C85" s="15"/>
      <c r="D85" s="15"/>
      <c r="E85" s="15"/>
      <c r="F85" s="15"/>
      <c r="G85" s="16">
        <v>0</v>
      </c>
      <c r="H85" s="15">
        <v>120</v>
      </c>
      <c r="I85" s="15" t="s">
        <v>37</v>
      </c>
      <c r="J85" s="15"/>
      <c r="K85" s="15"/>
      <c r="L85" s="15">
        <f t="shared" si="25"/>
        <v>0</v>
      </c>
      <c r="M85" s="15"/>
      <c r="N85" s="15"/>
      <c r="O85" s="15"/>
      <c r="P85" s="15">
        <f t="shared" si="26"/>
        <v>0</v>
      </c>
      <c r="Q85" s="17"/>
      <c r="R85" s="5">
        <f t="shared" si="31"/>
        <v>0</v>
      </c>
      <c r="S85" s="5">
        <f t="shared" si="27"/>
        <v>0</v>
      </c>
      <c r="T85" s="5"/>
      <c r="U85" s="17"/>
      <c r="V85" s="15"/>
      <c r="W85" s="1" t="e">
        <f t="shared" si="32"/>
        <v>#DIV/0!</v>
      </c>
      <c r="X85" s="15" t="e">
        <f t="shared" si="28"/>
        <v>#DIV/0!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7</v>
      </c>
      <c r="AH85" s="15">
        <v>8</v>
      </c>
      <c r="AI85" s="15" t="s">
        <v>50</v>
      </c>
      <c r="AJ85" s="1">
        <f t="shared" si="29"/>
        <v>0</v>
      </c>
      <c r="AK85" s="1">
        <f t="shared" si="30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0" t="s">
        <v>134</v>
      </c>
      <c r="B86" s="20" t="s">
        <v>36</v>
      </c>
      <c r="C86" s="20">
        <v>2097.2159999999999</v>
      </c>
      <c r="D86" s="20">
        <v>2715.6509999999998</v>
      </c>
      <c r="E86" s="20">
        <v>2227.3429999999998</v>
      </c>
      <c r="F86" s="20">
        <v>2202.0970000000002</v>
      </c>
      <c r="G86" s="21">
        <v>1</v>
      </c>
      <c r="H86" s="20">
        <v>40</v>
      </c>
      <c r="I86" s="20" t="s">
        <v>37</v>
      </c>
      <c r="J86" s="20"/>
      <c r="K86" s="20">
        <v>2139.5819999999999</v>
      </c>
      <c r="L86" s="20">
        <f t="shared" si="25"/>
        <v>87.760999999999967</v>
      </c>
      <c r="M86" s="20"/>
      <c r="N86" s="20"/>
      <c r="O86" s="20"/>
      <c r="P86" s="20">
        <f t="shared" si="26"/>
        <v>445.46859999999998</v>
      </c>
      <c r="Q86" s="22">
        <f>11*P86-F86</f>
        <v>2698.0575999999996</v>
      </c>
      <c r="R86" s="5">
        <f>U86</f>
        <v>2000</v>
      </c>
      <c r="S86" s="5">
        <f t="shared" si="27"/>
        <v>500</v>
      </c>
      <c r="T86" s="5">
        <v>1500</v>
      </c>
      <c r="U86" s="22">
        <v>2000</v>
      </c>
      <c r="V86" s="20" t="s">
        <v>153</v>
      </c>
      <c r="W86" s="1">
        <f t="shared" si="32"/>
        <v>9.4329813594044563</v>
      </c>
      <c r="X86" s="20">
        <f t="shared" si="28"/>
        <v>4.9433270942104572</v>
      </c>
      <c r="Y86" s="20">
        <v>394.48439999999999</v>
      </c>
      <c r="Z86" s="20">
        <v>406.58960000000002</v>
      </c>
      <c r="AA86" s="20">
        <v>421.00439999999998</v>
      </c>
      <c r="AB86" s="20">
        <v>417.96220000000011</v>
      </c>
      <c r="AC86" s="20">
        <v>465.18299999999999</v>
      </c>
      <c r="AD86" s="20">
        <v>460.20740000000001</v>
      </c>
      <c r="AE86" s="20">
        <v>504.17599999999999</v>
      </c>
      <c r="AF86" s="20">
        <v>499.03219999999999</v>
      </c>
      <c r="AG86" s="20">
        <v>455.71580000000012</v>
      </c>
      <c r="AH86" s="20">
        <v>471.0188</v>
      </c>
      <c r="AI86" s="20" t="s">
        <v>149</v>
      </c>
      <c r="AJ86" s="1">
        <f t="shared" si="29"/>
        <v>500</v>
      </c>
      <c r="AK86" s="1">
        <f t="shared" si="30"/>
        <v>1500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135</v>
      </c>
      <c r="B87" s="1" t="s">
        <v>41</v>
      </c>
      <c r="C87" s="1">
        <v>258</v>
      </c>
      <c r="D87" s="1">
        <v>813</v>
      </c>
      <c r="E87" s="1">
        <v>431</v>
      </c>
      <c r="F87" s="1">
        <v>511</v>
      </c>
      <c r="G87" s="8">
        <v>0.3</v>
      </c>
      <c r="H87" s="1">
        <v>40</v>
      </c>
      <c r="I87" s="1" t="s">
        <v>37</v>
      </c>
      <c r="J87" s="1"/>
      <c r="K87" s="1">
        <v>448</v>
      </c>
      <c r="L87" s="1">
        <f t="shared" si="25"/>
        <v>-17</v>
      </c>
      <c r="M87" s="1"/>
      <c r="N87" s="1"/>
      <c r="O87" s="1"/>
      <c r="P87" s="1">
        <f t="shared" si="26"/>
        <v>86.2</v>
      </c>
      <c r="Q87" s="5">
        <f t="shared" ref="Q87:Q90" si="36">10*P87-F87</f>
        <v>351</v>
      </c>
      <c r="R87" s="28">
        <f t="shared" ref="R87:R88" si="37">Q87-$R$1*P87</f>
        <v>287.21199999999999</v>
      </c>
      <c r="S87" s="5">
        <f t="shared" si="27"/>
        <v>287.21199999999999</v>
      </c>
      <c r="T87" s="28"/>
      <c r="U87" s="5"/>
      <c r="V87" s="1"/>
      <c r="W87" s="1">
        <f t="shared" si="32"/>
        <v>9.26</v>
      </c>
      <c r="X87" s="1">
        <f t="shared" si="28"/>
        <v>5.9280742459396754</v>
      </c>
      <c r="Y87" s="1">
        <v>84</v>
      </c>
      <c r="Z87" s="1">
        <v>83.6</v>
      </c>
      <c r="AA87" s="1">
        <v>80.400000000000006</v>
      </c>
      <c r="AB87" s="1">
        <v>80</v>
      </c>
      <c r="AC87" s="1">
        <v>85</v>
      </c>
      <c r="AD87" s="1">
        <v>91.2</v>
      </c>
      <c r="AE87" s="1">
        <v>92</v>
      </c>
      <c r="AF87" s="1">
        <v>80.599999999999994</v>
      </c>
      <c r="AG87" s="1">
        <v>77.2</v>
      </c>
      <c r="AH87" s="1">
        <v>86</v>
      </c>
      <c r="AI87" s="1"/>
      <c r="AJ87" s="1">
        <f t="shared" si="29"/>
        <v>86</v>
      </c>
      <c r="AK87" s="1">
        <f t="shared" si="30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136</v>
      </c>
      <c r="B88" s="1" t="s">
        <v>41</v>
      </c>
      <c r="C88" s="1">
        <v>153</v>
      </c>
      <c r="D88" s="1">
        <v>698</v>
      </c>
      <c r="E88" s="1">
        <v>318</v>
      </c>
      <c r="F88" s="1">
        <v>422</v>
      </c>
      <c r="G88" s="8">
        <v>0.3</v>
      </c>
      <c r="H88" s="1">
        <v>40</v>
      </c>
      <c r="I88" s="1" t="s">
        <v>37</v>
      </c>
      <c r="J88" s="1"/>
      <c r="K88" s="1">
        <v>350</v>
      </c>
      <c r="L88" s="1">
        <f t="shared" si="25"/>
        <v>-32</v>
      </c>
      <c r="M88" s="1"/>
      <c r="N88" s="1"/>
      <c r="O88" s="1"/>
      <c r="P88" s="1">
        <f t="shared" si="26"/>
        <v>63.6</v>
      </c>
      <c r="Q88" s="5">
        <f t="shared" si="36"/>
        <v>214</v>
      </c>
      <c r="R88" s="28">
        <f t="shared" si="37"/>
        <v>166.93600000000001</v>
      </c>
      <c r="S88" s="5">
        <f t="shared" si="27"/>
        <v>166.93600000000001</v>
      </c>
      <c r="T88" s="28"/>
      <c r="U88" s="5"/>
      <c r="V88" s="1"/>
      <c r="W88" s="1">
        <f t="shared" si="32"/>
        <v>9.26</v>
      </c>
      <c r="X88" s="1">
        <f t="shared" si="28"/>
        <v>6.6352201257861632</v>
      </c>
      <c r="Y88" s="1">
        <v>65.400000000000006</v>
      </c>
      <c r="Z88" s="1">
        <v>68.8</v>
      </c>
      <c r="AA88" s="1">
        <v>64.599999999999994</v>
      </c>
      <c r="AB88" s="1">
        <v>64</v>
      </c>
      <c r="AC88" s="1">
        <v>65</v>
      </c>
      <c r="AD88" s="1">
        <v>64.400000000000006</v>
      </c>
      <c r="AE88" s="1">
        <v>61.8</v>
      </c>
      <c r="AF88" s="1">
        <v>55.8</v>
      </c>
      <c r="AG88" s="1">
        <v>74.400000000000006</v>
      </c>
      <c r="AH88" s="1">
        <v>82.2</v>
      </c>
      <c r="AI88" s="1"/>
      <c r="AJ88" s="1">
        <f t="shared" si="29"/>
        <v>50</v>
      </c>
      <c r="AK88" s="1">
        <f t="shared" si="30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137</v>
      </c>
      <c r="B89" s="1" t="s">
        <v>36</v>
      </c>
      <c r="C89" s="1">
        <v>21.423999999999999</v>
      </c>
      <c r="D89" s="1">
        <v>224.07</v>
      </c>
      <c r="E89" s="1">
        <v>65.228999999999999</v>
      </c>
      <c r="F89" s="1">
        <v>146.91499999999999</v>
      </c>
      <c r="G89" s="8">
        <v>1</v>
      </c>
      <c r="H89" s="1">
        <v>45</v>
      </c>
      <c r="I89" s="1" t="s">
        <v>37</v>
      </c>
      <c r="J89" s="1"/>
      <c r="K89" s="1">
        <v>65.849999999999994</v>
      </c>
      <c r="L89" s="1">
        <f t="shared" si="25"/>
        <v>-0.62099999999999511</v>
      </c>
      <c r="M89" s="1"/>
      <c r="N89" s="1"/>
      <c r="O89" s="1"/>
      <c r="P89" s="1">
        <f t="shared" si="26"/>
        <v>13.0458</v>
      </c>
      <c r="Q89" s="5"/>
      <c r="R89" s="5">
        <f t="shared" si="31"/>
        <v>0</v>
      </c>
      <c r="S89" s="5">
        <f t="shared" si="27"/>
        <v>0</v>
      </c>
      <c r="T89" s="5"/>
      <c r="U89" s="5"/>
      <c r="V89" s="1"/>
      <c r="W89" s="1">
        <f t="shared" si="32"/>
        <v>11.261478790108693</v>
      </c>
      <c r="X89" s="1">
        <f t="shared" si="28"/>
        <v>11.261478790108693</v>
      </c>
      <c r="Y89" s="1">
        <v>17.034199999999998</v>
      </c>
      <c r="Z89" s="1">
        <v>18.535399999999999</v>
      </c>
      <c r="AA89" s="1">
        <v>16.570799999999998</v>
      </c>
      <c r="AB89" s="1">
        <v>15.2254</v>
      </c>
      <c r="AC89" s="1">
        <v>15.668799999999999</v>
      </c>
      <c r="AD89" s="1">
        <v>15.5898</v>
      </c>
      <c r="AE89" s="1">
        <v>19.713999999999999</v>
      </c>
      <c r="AF89" s="1">
        <v>23.058399999999999</v>
      </c>
      <c r="AG89" s="1">
        <v>20.036999999999999</v>
      </c>
      <c r="AH89" s="1">
        <v>17.111799999999999</v>
      </c>
      <c r="AI89" s="1" t="s">
        <v>138</v>
      </c>
      <c r="AJ89" s="1">
        <f t="shared" si="29"/>
        <v>0</v>
      </c>
      <c r="AK89" s="1">
        <f t="shared" si="30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139</v>
      </c>
      <c r="B90" s="1" t="s">
        <v>36</v>
      </c>
      <c r="C90" s="1">
        <v>104.131</v>
      </c>
      <c r="D90" s="1">
        <v>769.04100000000005</v>
      </c>
      <c r="E90" s="1">
        <v>308.20100000000002</v>
      </c>
      <c r="F90" s="1">
        <v>444.67700000000002</v>
      </c>
      <c r="G90" s="8">
        <v>1</v>
      </c>
      <c r="H90" s="1">
        <v>50</v>
      </c>
      <c r="I90" s="1" t="s">
        <v>37</v>
      </c>
      <c r="J90" s="1"/>
      <c r="K90" s="1">
        <v>325.86599999999999</v>
      </c>
      <c r="L90" s="1">
        <f t="shared" si="25"/>
        <v>-17.664999999999964</v>
      </c>
      <c r="M90" s="1"/>
      <c r="N90" s="1"/>
      <c r="O90" s="1"/>
      <c r="P90" s="1">
        <f t="shared" si="26"/>
        <v>61.640200000000007</v>
      </c>
      <c r="Q90" s="5">
        <f t="shared" si="36"/>
        <v>171.72500000000002</v>
      </c>
      <c r="R90" s="28">
        <f>Q90-$R$1*P90</f>
        <v>126.11125200000001</v>
      </c>
      <c r="S90" s="5">
        <f t="shared" si="27"/>
        <v>126.11125200000001</v>
      </c>
      <c r="T90" s="28"/>
      <c r="U90" s="5"/>
      <c r="V90" s="1"/>
      <c r="W90" s="1">
        <f t="shared" si="32"/>
        <v>9.26</v>
      </c>
      <c r="X90" s="1">
        <f t="shared" si="28"/>
        <v>7.2140745811986324</v>
      </c>
      <c r="Y90" s="1">
        <v>62.127200000000002</v>
      </c>
      <c r="Z90" s="1">
        <v>55.024800000000013</v>
      </c>
      <c r="AA90" s="1">
        <v>62.885000000000012</v>
      </c>
      <c r="AB90" s="1">
        <v>65.785200000000003</v>
      </c>
      <c r="AC90" s="1">
        <v>50.124200000000002</v>
      </c>
      <c r="AD90" s="1">
        <v>49.3048</v>
      </c>
      <c r="AE90" s="1">
        <v>55.650399999999998</v>
      </c>
      <c r="AF90" s="1">
        <v>69.890799999999999</v>
      </c>
      <c r="AG90" s="1">
        <v>82.622600000000006</v>
      </c>
      <c r="AH90" s="1">
        <v>71.217399999999998</v>
      </c>
      <c r="AI90" s="1"/>
      <c r="AJ90" s="1">
        <f t="shared" si="29"/>
        <v>126</v>
      </c>
      <c r="AK90" s="1">
        <f t="shared" si="30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5" t="s">
        <v>140</v>
      </c>
      <c r="B91" s="15" t="s">
        <v>41</v>
      </c>
      <c r="C91" s="15"/>
      <c r="D91" s="15"/>
      <c r="E91" s="15"/>
      <c r="F91" s="15"/>
      <c r="G91" s="16">
        <v>0</v>
      </c>
      <c r="H91" s="15">
        <v>40</v>
      </c>
      <c r="I91" s="15" t="s">
        <v>37</v>
      </c>
      <c r="J91" s="15"/>
      <c r="K91" s="15"/>
      <c r="L91" s="15">
        <f t="shared" si="25"/>
        <v>0</v>
      </c>
      <c r="M91" s="15"/>
      <c r="N91" s="15"/>
      <c r="O91" s="15"/>
      <c r="P91" s="15">
        <f t="shared" si="26"/>
        <v>0</v>
      </c>
      <c r="Q91" s="17"/>
      <c r="R91" s="5">
        <f t="shared" si="31"/>
        <v>0</v>
      </c>
      <c r="S91" s="5">
        <f t="shared" si="27"/>
        <v>0</v>
      </c>
      <c r="T91" s="5"/>
      <c r="U91" s="17"/>
      <c r="V91" s="15"/>
      <c r="W91" s="1" t="e">
        <f t="shared" si="32"/>
        <v>#DIV/0!</v>
      </c>
      <c r="X91" s="15" t="e">
        <f t="shared" si="28"/>
        <v>#DIV/0!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 t="s">
        <v>50</v>
      </c>
      <c r="AJ91" s="1">
        <f t="shared" si="29"/>
        <v>0</v>
      </c>
      <c r="AK91" s="1">
        <f t="shared" si="30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141</v>
      </c>
      <c r="B92" s="1" t="s">
        <v>41</v>
      </c>
      <c r="C92" s="1">
        <v>76</v>
      </c>
      <c r="D92" s="1">
        <v>589</v>
      </c>
      <c r="E92" s="1">
        <v>224</v>
      </c>
      <c r="F92" s="1">
        <v>369</v>
      </c>
      <c r="G92" s="8">
        <v>0.3</v>
      </c>
      <c r="H92" s="1">
        <v>40</v>
      </c>
      <c r="I92" s="1" t="s">
        <v>37</v>
      </c>
      <c r="J92" s="1"/>
      <c r="K92" s="1">
        <v>233</v>
      </c>
      <c r="L92" s="1">
        <f t="shared" si="25"/>
        <v>-9</v>
      </c>
      <c r="M92" s="1"/>
      <c r="N92" s="1"/>
      <c r="O92" s="1"/>
      <c r="P92" s="1">
        <f t="shared" si="26"/>
        <v>44.8</v>
      </c>
      <c r="Q92" s="5">
        <f>10*P92-F92</f>
        <v>79</v>
      </c>
      <c r="R92" s="28">
        <f>Q92-$R$1*P92</f>
        <v>45.847999999999999</v>
      </c>
      <c r="S92" s="5">
        <f t="shared" si="27"/>
        <v>45.847999999999999</v>
      </c>
      <c r="T92" s="28"/>
      <c r="U92" s="5"/>
      <c r="V92" s="1"/>
      <c r="W92" s="1">
        <f t="shared" si="32"/>
        <v>9.2600000000000016</v>
      </c>
      <c r="X92" s="1">
        <f t="shared" si="28"/>
        <v>8.2366071428571441</v>
      </c>
      <c r="Y92" s="1">
        <v>53</v>
      </c>
      <c r="Z92" s="1">
        <v>55</v>
      </c>
      <c r="AA92" s="1">
        <v>52.8</v>
      </c>
      <c r="AB92" s="1">
        <v>50.4</v>
      </c>
      <c r="AC92" s="1">
        <v>46.2</v>
      </c>
      <c r="AD92" s="1">
        <v>47.6</v>
      </c>
      <c r="AE92" s="1">
        <v>50.8</v>
      </c>
      <c r="AF92" s="1">
        <v>56.6</v>
      </c>
      <c r="AG92" s="1">
        <v>63</v>
      </c>
      <c r="AH92" s="1">
        <v>59</v>
      </c>
      <c r="AI92" s="1"/>
      <c r="AJ92" s="1">
        <f t="shared" si="29"/>
        <v>14</v>
      </c>
      <c r="AK92" s="1">
        <f t="shared" si="30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5" t="s">
        <v>142</v>
      </c>
      <c r="B93" s="15" t="s">
        <v>41</v>
      </c>
      <c r="C93" s="15"/>
      <c r="D93" s="15"/>
      <c r="E93" s="15">
        <v>-1</v>
      </c>
      <c r="F93" s="15"/>
      <c r="G93" s="16">
        <v>0</v>
      </c>
      <c r="H93" s="15">
        <v>45</v>
      </c>
      <c r="I93" s="15" t="s">
        <v>37</v>
      </c>
      <c r="J93" s="15"/>
      <c r="K93" s="15"/>
      <c r="L93" s="15">
        <f t="shared" si="25"/>
        <v>-1</v>
      </c>
      <c r="M93" s="15"/>
      <c r="N93" s="15"/>
      <c r="O93" s="15"/>
      <c r="P93" s="15">
        <f t="shared" si="26"/>
        <v>-0.2</v>
      </c>
      <c r="Q93" s="17"/>
      <c r="R93" s="5">
        <f t="shared" si="31"/>
        <v>0</v>
      </c>
      <c r="S93" s="5">
        <f t="shared" si="27"/>
        <v>0</v>
      </c>
      <c r="T93" s="5"/>
      <c r="U93" s="17"/>
      <c r="V93" s="15"/>
      <c r="W93" s="1">
        <f t="shared" si="32"/>
        <v>0</v>
      </c>
      <c r="X93" s="15">
        <f t="shared" si="28"/>
        <v>0</v>
      </c>
      <c r="Y93" s="15">
        <v>0.2</v>
      </c>
      <c r="Z93" s="15">
        <v>-0.4</v>
      </c>
      <c r="AA93" s="15">
        <v>1.4</v>
      </c>
      <c r="AB93" s="15">
        <v>4</v>
      </c>
      <c r="AC93" s="15">
        <v>9</v>
      </c>
      <c r="AD93" s="15">
        <v>7.2</v>
      </c>
      <c r="AE93" s="15">
        <v>0.4</v>
      </c>
      <c r="AF93" s="15">
        <v>1.2</v>
      </c>
      <c r="AG93" s="15">
        <v>8.4</v>
      </c>
      <c r="AH93" s="15">
        <v>7.8</v>
      </c>
      <c r="AI93" s="15" t="s">
        <v>50</v>
      </c>
      <c r="AJ93" s="1">
        <f t="shared" si="29"/>
        <v>0</v>
      </c>
      <c r="AK93" s="1">
        <f t="shared" si="30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5" t="s">
        <v>143</v>
      </c>
      <c r="B94" s="15" t="s">
        <v>36</v>
      </c>
      <c r="C94" s="15"/>
      <c r="D94" s="15"/>
      <c r="E94" s="15"/>
      <c r="F94" s="15"/>
      <c r="G94" s="16">
        <v>0</v>
      </c>
      <c r="H94" s="15">
        <v>180</v>
      </c>
      <c r="I94" s="15" t="s">
        <v>37</v>
      </c>
      <c r="J94" s="15"/>
      <c r="K94" s="15"/>
      <c r="L94" s="15">
        <f t="shared" si="25"/>
        <v>0</v>
      </c>
      <c r="M94" s="15"/>
      <c r="N94" s="15"/>
      <c r="O94" s="15"/>
      <c r="P94" s="15">
        <f t="shared" si="26"/>
        <v>0</v>
      </c>
      <c r="Q94" s="17"/>
      <c r="R94" s="5">
        <f t="shared" si="31"/>
        <v>0</v>
      </c>
      <c r="S94" s="5">
        <f t="shared" si="27"/>
        <v>0</v>
      </c>
      <c r="T94" s="5"/>
      <c r="U94" s="17"/>
      <c r="V94" s="15"/>
      <c r="W94" s="1" t="e">
        <f t="shared" si="32"/>
        <v>#DIV/0!</v>
      </c>
      <c r="X94" s="15" t="e">
        <f t="shared" si="28"/>
        <v>#DIV/0!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0.38059999999999999</v>
      </c>
      <c r="AH94" s="15">
        <v>0.38059999999999999</v>
      </c>
      <c r="AI94" s="15" t="s">
        <v>144</v>
      </c>
      <c r="AJ94" s="1">
        <f t="shared" si="29"/>
        <v>0</v>
      </c>
      <c r="AK94" s="1">
        <f t="shared" si="30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J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2025-07-23T15:33:43Z</dcterms:created>
  <dcterms:modified xsi:type="dcterms:W3CDTF">2025-07-24T08:41:26Z</dcterms:modified>
</cp:coreProperties>
</file>