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6,25\02,06,25 Ост СЫР филиалы\"/>
    </mc:Choice>
  </mc:AlternateContent>
  <xr:revisionPtr revIDLastSave="0" documentId="13_ncr:1_{879DE11F-27EE-4223-AB2D-5B81F69A30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S42" i="1" l="1"/>
  <c r="O42" i="1"/>
  <c r="T42" i="1" s="1"/>
  <c r="O41" i="1"/>
  <c r="S41" i="1" s="1"/>
  <c r="S40" i="1"/>
  <c r="O40" i="1"/>
  <c r="T40" i="1" s="1"/>
  <c r="P37" i="1"/>
  <c r="AF37" i="1" s="1"/>
  <c r="P29" i="1"/>
  <c r="P18" i="1"/>
  <c r="AF18" i="1" s="1"/>
  <c r="P15" i="1"/>
  <c r="S15" i="1" s="1"/>
  <c r="P10" i="1"/>
  <c r="P7" i="1"/>
  <c r="AF7" i="1" s="1"/>
  <c r="AF35" i="1"/>
  <c r="AF33" i="1"/>
  <c r="P31" i="1"/>
  <c r="AF31" i="1" s="1"/>
  <c r="AF29" i="1"/>
  <c r="P20" i="1"/>
  <c r="P19" i="1"/>
  <c r="P17" i="1"/>
  <c r="S11" i="1"/>
  <c r="P8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S7" i="1"/>
  <c r="S8" i="1"/>
  <c r="S9" i="1"/>
  <c r="S10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8" i="1"/>
  <c r="T6" i="1"/>
  <c r="S6" i="1"/>
  <c r="O7" i="1"/>
  <c r="O8" i="1"/>
  <c r="O9" i="1"/>
  <c r="O10" i="1"/>
  <c r="O11" i="1"/>
  <c r="O14" i="1"/>
  <c r="O12" i="1"/>
  <c r="O13" i="1"/>
  <c r="O15" i="1"/>
  <c r="O16" i="1"/>
  <c r="O17" i="1"/>
  <c r="O18" i="1"/>
  <c r="O19" i="1"/>
  <c r="O20" i="1"/>
  <c r="O21" i="1"/>
  <c r="O22" i="1"/>
  <c r="O23" i="1"/>
  <c r="O24" i="1"/>
  <c r="O26" i="1"/>
  <c r="O28" i="1"/>
  <c r="O29" i="1"/>
  <c r="O30" i="1"/>
  <c r="O31" i="1"/>
  <c r="O25" i="1"/>
  <c r="O32" i="1"/>
  <c r="O27" i="1"/>
  <c r="O33" i="1"/>
  <c r="O34" i="1"/>
  <c r="O35" i="1"/>
  <c r="O36" i="1"/>
  <c r="O37" i="1"/>
  <c r="O38" i="1"/>
  <c r="O6" i="1"/>
  <c r="AF38" i="1"/>
  <c r="K38" i="1"/>
  <c r="K37" i="1"/>
  <c r="AF36" i="1"/>
  <c r="K36" i="1"/>
  <c r="K35" i="1"/>
  <c r="AF34" i="1"/>
  <c r="K34" i="1"/>
  <c r="K33" i="1"/>
  <c r="K27" i="1"/>
  <c r="AF32" i="1"/>
  <c r="K32" i="1"/>
  <c r="K25" i="1"/>
  <c r="K31" i="1"/>
  <c r="AF30" i="1"/>
  <c r="K30" i="1"/>
  <c r="K29" i="1"/>
  <c r="AF28" i="1"/>
  <c r="K28" i="1"/>
  <c r="AF26" i="1"/>
  <c r="K26" i="1"/>
  <c r="AF24" i="1"/>
  <c r="K24" i="1"/>
  <c r="AF23" i="1"/>
  <c r="K23" i="1"/>
  <c r="AF22" i="1"/>
  <c r="K22" i="1"/>
  <c r="AF21" i="1"/>
  <c r="K21" i="1"/>
  <c r="AF20" i="1"/>
  <c r="K20" i="1"/>
  <c r="AF19" i="1"/>
  <c r="K19" i="1"/>
  <c r="K18" i="1"/>
  <c r="AF17" i="1"/>
  <c r="K17" i="1"/>
  <c r="AF16" i="1"/>
  <c r="K16" i="1"/>
  <c r="K15" i="1"/>
  <c r="AF13" i="1"/>
  <c r="K13" i="1"/>
  <c r="AF12" i="1"/>
  <c r="K12" i="1"/>
  <c r="K14" i="1"/>
  <c r="K11" i="1"/>
  <c r="AF10" i="1"/>
  <c r="K10" i="1"/>
  <c r="K42" i="1"/>
  <c r="K40" i="1"/>
  <c r="K9" i="1"/>
  <c r="AF8" i="1"/>
  <c r="K8" i="1"/>
  <c r="K7" i="1"/>
  <c r="AF6" i="1"/>
  <c r="K6" i="1"/>
  <c r="K41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41" i="1" l="1"/>
  <c r="S37" i="1"/>
  <c r="AF15" i="1"/>
  <c r="AF5" i="1" s="1"/>
  <c r="AF11" i="1"/>
  <c r="K5" i="1"/>
  <c r="O5" i="1"/>
</calcChain>
</file>

<file path=xl/sharedStrings.xml><?xml version="1.0" encoding="utf-8"?>
<sst xmlns="http://schemas.openxmlformats.org/spreadsheetml/2006/main" count="141" uniqueCount="89">
  <si>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</si>
  <si>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</si>
  <si>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</si>
  <si>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</si>
  <si>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</si>
  <si>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</si>
  <si>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</si>
  <si>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</si>
  <si>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</si>
  <si>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</si>
  <si>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</si>
  <si>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</si>
  <si>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</si>
  <si>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</si>
  <si>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</si>
  <si>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</si>
  <si>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</si>
  <si>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</si>
  <si>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</si>
  <si>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</si>
  <si>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</si>
  <si>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</si>
  <si>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</si>
  <si>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26,05,</t>
  </si>
  <si>
    <t>02,06,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</si>
  <si>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</si>
  <si>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</si>
  <si>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</si>
  <si>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</si>
  <si>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</si>
  <si>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</si>
  <si>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</si>
  <si>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</si>
  <si>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3534796 Масло сливочное ж.82,5% 180г фольга ТМ Папа может(вл 12)  Останкино</t>
  </si>
  <si>
    <t>шт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</si>
  <si>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</si>
  <si>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</si>
  <si>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</si>
  <si>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</si>
  <si>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копченый 40% 100гр (8шт)  Останкино</t>
  </si>
  <si>
    <t>не в матрице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</si>
  <si>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</si>
  <si>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</si>
  <si>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</si>
  <si>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</si>
  <si>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</si>
  <si>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</si>
  <si>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дубль</t>
  </si>
  <si>
    <t>нужно увеличить продажи!!! (до 26,07,25)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</si>
  <si>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</si>
  <si>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</si>
  <si>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</si>
  <si>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</si>
  <si>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нужно увеличить продажи!!! (до 21,06,25)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</si>
  <si>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</si>
  <si>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</si>
  <si>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завод не отгрузил</t>
  </si>
  <si>
    <t>Сыр ПАПА МОЖЕТ "Министерский" 180 г фасованный массовая  Останкино</t>
  </si>
  <si>
    <t>нужно увеличить продажи!!! (до 13,06,25)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</si>
  <si>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</si>
  <si>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</si>
  <si>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</si>
  <si>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</si>
  <si>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</si>
  <si>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</si>
  <si>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</si>
  <si>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</si>
  <si>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нужно увеличить продажи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</si>
  <si>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</si>
  <si>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</si>
  <si>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</si>
  <si>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</si>
  <si>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</si>
  <si>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</si>
  <si>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</si>
  <si>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</si>
  <si>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</si>
  <si>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</si>
  <si>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 / 13,01,25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</si>
  <si>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</si>
  <si>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</si>
  <si>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нужно увеличить продажи (до 27,07,25) / 13,01,25 завод не отгрузил</t>
  </si>
  <si>
    <t>Сыч/Прод Коровино Тильзитер Оригин 50% ВЕС (3,5 кг брус) СЗМЖ  Останкино</t>
  </si>
  <si>
    <t>нужно увеличить продажи (до 23,07,25) / 17,03,25 завод не отгрузил / 17,02,25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</si>
  <si>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03,03,25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</si>
  <si>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13,01,25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</si>
  <si>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 (до 26,07,25)</t>
    </r>
    <r>
      <rPr>
        <sz val="10"/>
        <rFont val="Arial"/>
      </rPr>
      <t xml:space="preserve"> / 13,01,25 завод не отгрузил</t>
    </r>
  </si>
  <si>
    <t>заказ</t>
  </si>
  <si>
    <t>16,06,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</si>
</sst>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1" xfId="1" applyNumberFormat="1" applyFill="1"/>
    <xf numFmtId="0" fontId="0" fillId="0" borderId="0" xfId="0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4.710937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87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 t="s">
        <v>88</v>
      </c>
      <c r="Q4" s="1"/>
      <c r="R4" s="1"/>
      <c r="S4" s="1"/>
      <c r="T4" s="1"/>
      <c r="U4" s="1" t="s">
        <v>23</v>
      </c>
      <c r="V4" s="1" t="s">
        <v>22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5814.518</v>
      </c>
      <c r="F5" s="4">
        <f>SUM(F6:F498)</f>
        <v>14113</v>
      </c>
      <c r="G5" s="7"/>
      <c r="H5" s="1"/>
      <c r="I5" s="1"/>
      <c r="J5" s="4">
        <f t="shared" ref="J5:Q5" si="0">SUM(J6:J498)</f>
        <v>6021.0999999999995</v>
      </c>
      <c r="K5" s="4">
        <f t="shared" si="0"/>
        <v>-206.58200000000002</v>
      </c>
      <c r="L5" s="4">
        <f t="shared" si="0"/>
        <v>0</v>
      </c>
      <c r="M5" s="4">
        <f t="shared" si="0"/>
        <v>0</v>
      </c>
      <c r="N5" s="4">
        <f t="shared" si="0"/>
        <v>5599.7960000000003</v>
      </c>
      <c r="O5" s="4">
        <f t="shared" si="0"/>
        <v>1162.9036000000001</v>
      </c>
      <c r="P5" s="4">
        <f>SUM(P6:P38)</f>
        <v>3038.4175999999998</v>
      </c>
      <c r="Q5" s="4">
        <f t="shared" si="0"/>
        <v>0</v>
      </c>
      <c r="R5" s="1"/>
      <c r="S5" s="1"/>
      <c r="T5" s="1"/>
      <c r="U5" s="4">
        <f t="shared" ref="U5:AD5" si="1">SUM(U6:U498)</f>
        <v>1277.1076000000003</v>
      </c>
      <c r="V5" s="4">
        <f t="shared" si="1"/>
        <v>1298.1440000000002</v>
      </c>
      <c r="W5" s="4">
        <f t="shared" si="1"/>
        <v>1044.5232000000001</v>
      </c>
      <c r="X5" s="4">
        <f t="shared" si="1"/>
        <v>1158.9134000000004</v>
      </c>
      <c r="Y5" s="4">
        <f t="shared" si="1"/>
        <v>985.33639999999991</v>
      </c>
      <c r="Z5" s="4">
        <f t="shared" si="1"/>
        <v>1788.6390000000001</v>
      </c>
      <c r="AA5" s="4">
        <f t="shared" si="1"/>
        <v>1781.9564</v>
      </c>
      <c r="AB5" s="4">
        <f t="shared" si="1"/>
        <v>1196.7842000000001</v>
      </c>
      <c r="AC5" s="4">
        <f t="shared" si="1"/>
        <v>1286.5581999999999</v>
      </c>
      <c r="AD5" s="4">
        <f t="shared" si="1"/>
        <v>1341.2426</v>
      </c>
      <c r="AE5" s="1"/>
      <c r="AF5" s="4">
        <f>SUM(AF6:AF498)</f>
        <v>642.6576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34</v>
      </c>
      <c r="C6" s="1">
        <v>20</v>
      </c>
      <c r="D6" s="1">
        <v>112</v>
      </c>
      <c r="E6" s="1">
        <v>25</v>
      </c>
      <c r="F6" s="1">
        <v>107</v>
      </c>
      <c r="G6" s="7">
        <v>0.14000000000000001</v>
      </c>
      <c r="H6" s="1">
        <v>180</v>
      </c>
      <c r="I6" s="1">
        <v>9988421</v>
      </c>
      <c r="J6" s="1">
        <v>25</v>
      </c>
      <c r="K6" s="1">
        <f t="shared" ref="K6:K38" si="2">E6-J6</f>
        <v>0</v>
      </c>
      <c r="L6" s="1"/>
      <c r="M6" s="1"/>
      <c r="N6" s="1">
        <v>100</v>
      </c>
      <c r="O6" s="1">
        <f>E6/5</f>
        <v>5</v>
      </c>
      <c r="P6" s="5"/>
      <c r="Q6" s="5"/>
      <c r="R6" s="1"/>
      <c r="S6" s="1">
        <f>(F6+N6+P6)/O6</f>
        <v>41.4</v>
      </c>
      <c r="T6" s="1">
        <f>(F6+N6)/O6</f>
        <v>41.4</v>
      </c>
      <c r="U6" s="1">
        <v>11.4</v>
      </c>
      <c r="V6" s="1">
        <v>8.4</v>
      </c>
      <c r="W6" s="1">
        <v>11.6</v>
      </c>
      <c r="X6" s="1">
        <v>9.4</v>
      </c>
      <c r="Y6" s="1">
        <v>3.6</v>
      </c>
      <c r="Z6" s="1">
        <v>9.8000000000000007</v>
      </c>
      <c r="AA6" s="1">
        <v>9.8000000000000007</v>
      </c>
      <c r="AB6" s="1">
        <v>2.4</v>
      </c>
      <c r="AC6" s="1">
        <v>6</v>
      </c>
      <c r="AD6" s="1">
        <v>8.4</v>
      </c>
      <c r="AE6" s="1" t="s">
        <v>36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34</v>
      </c>
      <c r="C7" s="1">
        <v>281</v>
      </c>
      <c r="D7" s="1"/>
      <c r="E7" s="1">
        <v>70</v>
      </c>
      <c r="F7" s="1">
        <v>210</v>
      </c>
      <c r="G7" s="7">
        <v>0.18</v>
      </c>
      <c r="H7" s="1">
        <v>270</v>
      </c>
      <c r="I7" s="1">
        <v>9988438</v>
      </c>
      <c r="J7" s="1">
        <v>71</v>
      </c>
      <c r="K7" s="1">
        <f t="shared" si="2"/>
        <v>-1</v>
      </c>
      <c r="L7" s="1"/>
      <c r="M7" s="1"/>
      <c r="N7" s="1">
        <v>30</v>
      </c>
      <c r="O7" s="1">
        <f t="shared" ref="O7:O38" si="3">E7/5</f>
        <v>14</v>
      </c>
      <c r="P7" s="5">
        <f>19*O7-N7-F7</f>
        <v>26</v>
      </c>
      <c r="Q7" s="5"/>
      <c r="R7" s="1"/>
      <c r="S7" s="1">
        <f t="shared" ref="S7:S38" si="4">(F7+N7+P7)/O7</f>
        <v>19</v>
      </c>
      <c r="T7" s="1">
        <f t="shared" ref="T7:T38" si="5">(F7+N7)/O7</f>
        <v>17.142857142857142</v>
      </c>
      <c r="U7" s="1">
        <v>14.4</v>
      </c>
      <c r="V7" s="1">
        <v>17.600000000000001</v>
      </c>
      <c r="W7" s="1">
        <v>12.4</v>
      </c>
      <c r="X7" s="1">
        <v>11.6</v>
      </c>
      <c r="Y7" s="1">
        <v>7.6</v>
      </c>
      <c r="Z7" s="1">
        <v>27.8</v>
      </c>
      <c r="AA7" s="1">
        <v>28.4</v>
      </c>
      <c r="AB7" s="1">
        <v>11.2</v>
      </c>
      <c r="AC7" s="1">
        <v>17</v>
      </c>
      <c r="AD7" s="1">
        <v>23.8</v>
      </c>
      <c r="AE7" s="34" t="s">
        <v>67</v>
      </c>
      <c r="AF7" s="1">
        <f>G7*P7</f>
        <v>4.68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34</v>
      </c>
      <c r="C8" s="1">
        <v>153</v>
      </c>
      <c r="D8" s="1">
        <v>160</v>
      </c>
      <c r="E8" s="1">
        <v>94</v>
      </c>
      <c r="F8" s="1">
        <v>219</v>
      </c>
      <c r="G8" s="7">
        <v>0.18</v>
      </c>
      <c r="H8" s="1">
        <v>270</v>
      </c>
      <c r="I8" s="1">
        <v>9988445</v>
      </c>
      <c r="J8" s="1">
        <v>94</v>
      </c>
      <c r="K8" s="1">
        <f t="shared" si="2"/>
        <v>0</v>
      </c>
      <c r="L8" s="1"/>
      <c r="M8" s="1"/>
      <c r="N8" s="1">
        <v>50</v>
      </c>
      <c r="O8" s="1">
        <f t="shared" si="3"/>
        <v>18.8</v>
      </c>
      <c r="P8" s="5">
        <f t="shared" ref="P8" si="6">20*O8-N8-F8</f>
        <v>107</v>
      </c>
      <c r="Q8" s="5"/>
      <c r="R8" s="1"/>
      <c r="S8" s="1">
        <f t="shared" si="4"/>
        <v>20</v>
      </c>
      <c r="T8" s="1">
        <f t="shared" si="5"/>
        <v>14.308510638297872</v>
      </c>
      <c r="U8" s="1">
        <v>17.399999999999999</v>
      </c>
      <c r="V8" s="1">
        <v>20.2</v>
      </c>
      <c r="W8" s="1">
        <v>12.2</v>
      </c>
      <c r="X8" s="1">
        <v>14.2</v>
      </c>
      <c r="Y8" s="1">
        <v>8.6</v>
      </c>
      <c r="Z8" s="1">
        <v>23.2</v>
      </c>
      <c r="AA8" s="1">
        <v>28.2</v>
      </c>
      <c r="AB8" s="1">
        <v>10.8</v>
      </c>
      <c r="AC8" s="1">
        <v>14.4</v>
      </c>
      <c r="AD8" s="1">
        <v>23.6</v>
      </c>
      <c r="AE8" s="1"/>
      <c r="AF8" s="1">
        <f>G8*P8</f>
        <v>19.259999999999998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7" t="s">
        <v>39</v>
      </c>
      <c r="B9" s="17" t="s">
        <v>34</v>
      </c>
      <c r="C9" s="17">
        <v>3</v>
      </c>
      <c r="D9" s="17"/>
      <c r="E9" s="17">
        <v>3</v>
      </c>
      <c r="F9" s="17"/>
      <c r="G9" s="18">
        <v>0</v>
      </c>
      <c r="H9" s="17" t="e">
        <v>#N/A</v>
      </c>
      <c r="I9" s="17" t="s">
        <v>40</v>
      </c>
      <c r="J9" s="17">
        <v>3</v>
      </c>
      <c r="K9" s="17">
        <f t="shared" si="2"/>
        <v>0</v>
      </c>
      <c r="L9" s="17"/>
      <c r="M9" s="17"/>
      <c r="N9" s="17"/>
      <c r="O9" s="17">
        <f t="shared" si="3"/>
        <v>0.6</v>
      </c>
      <c r="P9" s="19"/>
      <c r="Q9" s="19"/>
      <c r="R9" s="17"/>
      <c r="S9" s="17">
        <f t="shared" si="4"/>
        <v>0</v>
      </c>
      <c r="T9" s="17">
        <f t="shared" si="5"/>
        <v>0</v>
      </c>
      <c r="U9" s="17">
        <v>0.4</v>
      </c>
      <c r="V9" s="17">
        <v>0.4</v>
      </c>
      <c r="W9" s="17">
        <v>0</v>
      </c>
      <c r="X9" s="17">
        <v>1.4</v>
      </c>
      <c r="Y9" s="17">
        <v>1.8</v>
      </c>
      <c r="Z9" s="17">
        <v>1.2</v>
      </c>
      <c r="AA9" s="17">
        <v>0</v>
      </c>
      <c r="AB9" s="17">
        <v>0</v>
      </c>
      <c r="AC9" s="17">
        <v>0</v>
      </c>
      <c r="AD9" s="17">
        <v>0</v>
      </c>
      <c r="AE9" s="17"/>
      <c r="AF9" s="17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34</v>
      </c>
      <c r="C10" s="1">
        <v>188</v>
      </c>
      <c r="D10" s="1"/>
      <c r="E10" s="1">
        <v>48</v>
      </c>
      <c r="F10" s="1">
        <v>140</v>
      </c>
      <c r="G10" s="7">
        <v>0.4</v>
      </c>
      <c r="H10" s="1">
        <v>270</v>
      </c>
      <c r="I10" s="1">
        <v>9988452</v>
      </c>
      <c r="J10" s="1">
        <v>48</v>
      </c>
      <c r="K10" s="1">
        <f t="shared" si="2"/>
        <v>0</v>
      </c>
      <c r="L10" s="1"/>
      <c r="M10" s="1"/>
      <c r="N10" s="1">
        <v>0</v>
      </c>
      <c r="O10" s="1">
        <f t="shared" si="3"/>
        <v>9.6</v>
      </c>
      <c r="P10" s="5">
        <f>19*O10-N10-F10</f>
        <v>42.400000000000006</v>
      </c>
      <c r="Q10" s="5"/>
      <c r="R10" s="1"/>
      <c r="S10" s="1">
        <f t="shared" si="4"/>
        <v>19</v>
      </c>
      <c r="T10" s="1">
        <f t="shared" si="5"/>
        <v>14.583333333333334</v>
      </c>
      <c r="U10" s="1">
        <v>4.5999999999999996</v>
      </c>
      <c r="V10" s="1">
        <v>8.4</v>
      </c>
      <c r="W10" s="1">
        <v>6.6</v>
      </c>
      <c r="X10" s="1">
        <v>5.8</v>
      </c>
      <c r="Y10" s="1">
        <v>2.4</v>
      </c>
      <c r="Z10" s="1">
        <v>20</v>
      </c>
      <c r="AA10" s="1">
        <v>8.4</v>
      </c>
      <c r="AB10" s="1">
        <v>2.8</v>
      </c>
      <c r="AC10" s="1">
        <v>8.1999999999999993</v>
      </c>
      <c r="AD10" s="1">
        <v>10.199999999999999</v>
      </c>
      <c r="AE10" s="34" t="s">
        <v>67</v>
      </c>
      <c r="AF10" s="1">
        <f>G10*P10</f>
        <v>16.960000000000004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34</v>
      </c>
      <c r="C11" s="1">
        <v>127</v>
      </c>
      <c r="D11" s="1">
        <v>56</v>
      </c>
      <c r="E11" s="1">
        <v>23</v>
      </c>
      <c r="F11" s="1">
        <v>159</v>
      </c>
      <c r="G11" s="7">
        <v>0.4</v>
      </c>
      <c r="H11" s="1">
        <v>270</v>
      </c>
      <c r="I11" s="1">
        <v>9988476</v>
      </c>
      <c r="J11" s="1">
        <v>23</v>
      </c>
      <c r="K11" s="1">
        <f t="shared" si="2"/>
        <v>0</v>
      </c>
      <c r="L11" s="1"/>
      <c r="M11" s="1"/>
      <c r="N11" s="1">
        <v>0</v>
      </c>
      <c r="O11" s="1">
        <f t="shared" si="3"/>
        <v>4.5999999999999996</v>
      </c>
      <c r="P11" s="5"/>
      <c r="Q11" s="5"/>
      <c r="R11" s="1"/>
      <c r="S11" s="1">
        <f t="shared" si="4"/>
        <v>34.565217391304351</v>
      </c>
      <c r="T11" s="1">
        <f t="shared" si="5"/>
        <v>34.565217391304351</v>
      </c>
      <c r="U11" s="1">
        <v>0</v>
      </c>
      <c r="V11" s="1">
        <v>5</v>
      </c>
      <c r="W11" s="1">
        <v>9.8000000000000007</v>
      </c>
      <c r="X11" s="1">
        <v>12.2</v>
      </c>
      <c r="Y11" s="1">
        <v>1.4</v>
      </c>
      <c r="Z11" s="1">
        <v>14.8</v>
      </c>
      <c r="AA11" s="1">
        <v>6</v>
      </c>
      <c r="AB11" s="1">
        <v>2.6</v>
      </c>
      <c r="AC11" s="1">
        <v>2.8</v>
      </c>
      <c r="AD11" s="1">
        <v>0</v>
      </c>
      <c r="AE11" s="34" t="s">
        <v>84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ht="15.75" thickBot="1" x14ac:dyDescent="0.3">
      <c r="A12" s="1" t="s">
        <v>49</v>
      </c>
      <c r="B12" s="1" t="s">
        <v>34</v>
      </c>
      <c r="C12" s="1"/>
      <c r="D12" s="1">
        <v>439</v>
      </c>
      <c r="E12" s="1">
        <v>55</v>
      </c>
      <c r="F12" s="1">
        <v>381</v>
      </c>
      <c r="G12" s="7">
        <v>0.18</v>
      </c>
      <c r="H12" s="1">
        <v>150</v>
      </c>
      <c r="I12" s="1">
        <v>5034819</v>
      </c>
      <c r="J12" s="1">
        <v>53</v>
      </c>
      <c r="K12" s="1">
        <f t="shared" si="2"/>
        <v>2</v>
      </c>
      <c r="L12" s="1"/>
      <c r="M12" s="1"/>
      <c r="N12" s="1">
        <v>100</v>
      </c>
      <c r="O12" s="1">
        <f t="shared" si="3"/>
        <v>11</v>
      </c>
      <c r="P12" s="5"/>
      <c r="Q12" s="5"/>
      <c r="R12" s="1"/>
      <c r="S12" s="1">
        <f t="shared" si="4"/>
        <v>43.727272727272727</v>
      </c>
      <c r="T12" s="1">
        <f t="shared" si="5"/>
        <v>43.727272727272727</v>
      </c>
      <c r="U12" s="1">
        <v>-0.2</v>
      </c>
      <c r="V12" s="1">
        <v>18.8</v>
      </c>
      <c r="W12" s="1">
        <v>30.4</v>
      </c>
      <c r="X12" s="1">
        <v>19.2</v>
      </c>
      <c r="Y12" s="1">
        <v>-1</v>
      </c>
      <c r="Z12" s="1">
        <v>-0.2</v>
      </c>
      <c r="AA12" s="1">
        <v>11.8</v>
      </c>
      <c r="AB12" s="1">
        <v>24.4</v>
      </c>
      <c r="AC12" s="1">
        <v>40.200000000000003</v>
      </c>
      <c r="AD12" s="1">
        <v>40.799999999999997</v>
      </c>
      <c r="AE12" s="1" t="s">
        <v>50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20" t="s">
        <v>51</v>
      </c>
      <c r="B13" s="21" t="s">
        <v>46</v>
      </c>
      <c r="C13" s="21"/>
      <c r="D13" s="21"/>
      <c r="E13" s="21"/>
      <c r="F13" s="22"/>
      <c r="G13" s="7">
        <v>1</v>
      </c>
      <c r="H13" s="1">
        <v>150</v>
      </c>
      <c r="I13" s="1">
        <v>5041251</v>
      </c>
      <c r="J13" s="1"/>
      <c r="K13" s="1">
        <f t="shared" si="2"/>
        <v>0</v>
      </c>
      <c r="L13" s="1"/>
      <c r="M13" s="1"/>
      <c r="N13" s="1">
        <v>0</v>
      </c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36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thickBot="1" x14ac:dyDescent="0.3">
      <c r="A14" s="29" t="s">
        <v>45</v>
      </c>
      <c r="B14" s="30" t="s">
        <v>46</v>
      </c>
      <c r="C14" s="30">
        <v>82.936000000000007</v>
      </c>
      <c r="D14" s="30">
        <v>0.14000000000000001</v>
      </c>
      <c r="E14" s="30">
        <v>2.3759999999999999</v>
      </c>
      <c r="F14" s="31">
        <v>80.7</v>
      </c>
      <c r="G14" s="18">
        <v>0</v>
      </c>
      <c r="H14" s="17" t="e">
        <v>#N/A</v>
      </c>
      <c r="I14" s="17" t="s">
        <v>47</v>
      </c>
      <c r="J14" s="17">
        <v>3.5</v>
      </c>
      <c r="K14" s="17">
        <f>E14-J14</f>
        <v>-1.1240000000000001</v>
      </c>
      <c r="L14" s="17"/>
      <c r="M14" s="17"/>
      <c r="N14" s="17"/>
      <c r="O14" s="17">
        <f>E14/5</f>
        <v>0.47519999999999996</v>
      </c>
      <c r="P14" s="19"/>
      <c r="Q14" s="19"/>
      <c r="R14" s="17"/>
      <c r="S14" s="17">
        <f t="shared" si="4"/>
        <v>169.82323232323233</v>
      </c>
      <c r="T14" s="17">
        <f t="shared" si="5"/>
        <v>169.82323232323233</v>
      </c>
      <c r="U14" s="17">
        <v>1.5528</v>
      </c>
      <c r="V14" s="17">
        <v>0</v>
      </c>
      <c r="W14" s="17">
        <v>1.8912</v>
      </c>
      <c r="X14" s="17">
        <v>2.9769999999999999</v>
      </c>
      <c r="Y14" s="17">
        <v>0</v>
      </c>
      <c r="Z14" s="17">
        <v>0.97560000000000002</v>
      </c>
      <c r="AA14" s="17">
        <v>2.3740000000000001</v>
      </c>
      <c r="AB14" s="17">
        <v>0.51680000000000004</v>
      </c>
      <c r="AC14" s="17">
        <v>0.90879999999999994</v>
      </c>
      <c r="AD14" s="17">
        <v>1.9148000000000001</v>
      </c>
      <c r="AE14" s="33" t="s">
        <v>48</v>
      </c>
      <c r="AF14" s="17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34</v>
      </c>
      <c r="C15" s="1">
        <v>66</v>
      </c>
      <c r="D15" s="1">
        <v>40</v>
      </c>
      <c r="E15" s="1">
        <v>31</v>
      </c>
      <c r="F15" s="1">
        <v>70</v>
      </c>
      <c r="G15" s="7">
        <v>0.1</v>
      </c>
      <c r="H15" s="1">
        <v>90</v>
      </c>
      <c r="I15" s="1">
        <v>8444163</v>
      </c>
      <c r="J15" s="1">
        <v>36</v>
      </c>
      <c r="K15" s="1">
        <f t="shared" si="2"/>
        <v>-5</v>
      </c>
      <c r="L15" s="1"/>
      <c r="M15" s="1"/>
      <c r="N15" s="1">
        <v>0</v>
      </c>
      <c r="O15" s="1">
        <f t="shared" si="3"/>
        <v>6.2</v>
      </c>
      <c r="P15" s="5">
        <f>16*O15-N15-F15</f>
        <v>29.200000000000003</v>
      </c>
      <c r="Q15" s="5"/>
      <c r="R15" s="1"/>
      <c r="S15" s="1">
        <f t="shared" si="4"/>
        <v>16</v>
      </c>
      <c r="T15" s="1">
        <f t="shared" si="5"/>
        <v>11.29032258064516</v>
      </c>
      <c r="U15" s="1">
        <v>5.8</v>
      </c>
      <c r="V15" s="1">
        <v>8.4</v>
      </c>
      <c r="W15" s="1">
        <v>5.2</v>
      </c>
      <c r="X15" s="1">
        <v>6.8</v>
      </c>
      <c r="Y15" s="1">
        <v>8.4</v>
      </c>
      <c r="Z15" s="1">
        <v>8.4</v>
      </c>
      <c r="AA15" s="1">
        <v>17</v>
      </c>
      <c r="AB15" s="1">
        <v>7.2</v>
      </c>
      <c r="AC15" s="1">
        <v>10.4</v>
      </c>
      <c r="AD15" s="1">
        <v>10.4</v>
      </c>
      <c r="AE15" s="33" t="s">
        <v>53</v>
      </c>
      <c r="AF15" s="1">
        <f t="shared" ref="AF15:AF24" si="7">G15*P15</f>
        <v>2.9200000000000004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34</v>
      </c>
      <c r="C16" s="1">
        <v>520</v>
      </c>
      <c r="D16" s="1">
        <v>840</v>
      </c>
      <c r="E16" s="1">
        <v>252</v>
      </c>
      <c r="F16" s="1">
        <v>1103</v>
      </c>
      <c r="G16" s="7">
        <v>0.18</v>
      </c>
      <c r="H16" s="1">
        <v>150</v>
      </c>
      <c r="I16" s="1">
        <v>5038411</v>
      </c>
      <c r="J16" s="1">
        <v>264</v>
      </c>
      <c r="K16" s="1">
        <f t="shared" si="2"/>
        <v>-12</v>
      </c>
      <c r="L16" s="1"/>
      <c r="M16" s="1"/>
      <c r="N16" s="1">
        <v>0</v>
      </c>
      <c r="O16" s="1">
        <f t="shared" si="3"/>
        <v>50.4</v>
      </c>
      <c r="P16" s="5"/>
      <c r="Q16" s="5"/>
      <c r="R16" s="1"/>
      <c r="S16" s="1">
        <f t="shared" si="4"/>
        <v>21.884920634920636</v>
      </c>
      <c r="T16" s="1">
        <f t="shared" si="5"/>
        <v>21.884920634920636</v>
      </c>
      <c r="U16" s="1">
        <v>66</v>
      </c>
      <c r="V16" s="1">
        <v>84.4</v>
      </c>
      <c r="W16" s="1">
        <v>62.8</v>
      </c>
      <c r="X16" s="1">
        <v>69.599999999999994</v>
      </c>
      <c r="Y16" s="1">
        <v>65</v>
      </c>
      <c r="Z16" s="1">
        <v>122.2</v>
      </c>
      <c r="AA16" s="1">
        <v>85.8</v>
      </c>
      <c r="AB16" s="1">
        <v>64.599999999999994</v>
      </c>
      <c r="AC16" s="1">
        <v>76.400000000000006</v>
      </c>
      <c r="AD16" s="1">
        <v>72.599999999999994</v>
      </c>
      <c r="AE16" s="1"/>
      <c r="AF16" s="1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34</v>
      </c>
      <c r="C17" s="1">
        <v>733</v>
      </c>
      <c r="D17" s="1">
        <v>570</v>
      </c>
      <c r="E17" s="1">
        <v>383</v>
      </c>
      <c r="F17" s="1">
        <v>912</v>
      </c>
      <c r="G17" s="7">
        <v>0.18</v>
      </c>
      <c r="H17" s="1">
        <v>150</v>
      </c>
      <c r="I17" s="1">
        <v>5038459</v>
      </c>
      <c r="J17" s="1">
        <v>389</v>
      </c>
      <c r="K17" s="1">
        <f t="shared" si="2"/>
        <v>-6</v>
      </c>
      <c r="L17" s="1"/>
      <c r="M17" s="1"/>
      <c r="N17" s="1">
        <v>94</v>
      </c>
      <c r="O17" s="1">
        <f t="shared" si="3"/>
        <v>76.599999999999994</v>
      </c>
      <c r="P17" s="5">
        <f t="shared" ref="P17:P20" si="8">20*O17-N17-F17</f>
        <v>526</v>
      </c>
      <c r="Q17" s="5"/>
      <c r="R17" s="1"/>
      <c r="S17" s="1">
        <f t="shared" si="4"/>
        <v>20</v>
      </c>
      <c r="T17" s="1">
        <f t="shared" si="5"/>
        <v>13.133159268929505</v>
      </c>
      <c r="U17" s="1">
        <v>70</v>
      </c>
      <c r="V17" s="1">
        <v>83</v>
      </c>
      <c r="W17" s="1">
        <v>70.599999999999994</v>
      </c>
      <c r="X17" s="1">
        <v>77.599999999999994</v>
      </c>
      <c r="Y17" s="1">
        <v>60.8</v>
      </c>
      <c r="Z17" s="1">
        <v>131.80000000000001</v>
      </c>
      <c r="AA17" s="1">
        <v>110</v>
      </c>
      <c r="AB17" s="1">
        <v>76</v>
      </c>
      <c r="AC17" s="1">
        <v>68.8</v>
      </c>
      <c r="AD17" s="1">
        <v>92.2</v>
      </c>
      <c r="AE17" s="1" t="s">
        <v>56</v>
      </c>
      <c r="AF17" s="1">
        <f t="shared" si="7"/>
        <v>94.679999999999993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34</v>
      </c>
      <c r="C18" s="1">
        <v>894</v>
      </c>
      <c r="D18" s="1">
        <v>2</v>
      </c>
      <c r="E18" s="1">
        <v>206</v>
      </c>
      <c r="F18" s="1">
        <v>651</v>
      </c>
      <c r="G18" s="7">
        <v>0.18</v>
      </c>
      <c r="H18" s="1">
        <v>150</v>
      </c>
      <c r="I18" s="1">
        <v>5038831</v>
      </c>
      <c r="J18" s="1">
        <v>209</v>
      </c>
      <c r="K18" s="1">
        <f t="shared" si="2"/>
        <v>-3</v>
      </c>
      <c r="L18" s="1"/>
      <c r="M18" s="1"/>
      <c r="N18" s="1">
        <v>0</v>
      </c>
      <c r="O18" s="1">
        <f t="shared" si="3"/>
        <v>41.2</v>
      </c>
      <c r="P18" s="5">
        <f>18*O18-N18-F18</f>
        <v>90.600000000000023</v>
      </c>
      <c r="Q18" s="5"/>
      <c r="R18" s="1"/>
      <c r="S18" s="1">
        <f t="shared" si="4"/>
        <v>18</v>
      </c>
      <c r="T18" s="1">
        <f t="shared" si="5"/>
        <v>15.800970873786406</v>
      </c>
      <c r="U18" s="1">
        <v>47.2</v>
      </c>
      <c r="V18" s="1">
        <v>41.6</v>
      </c>
      <c r="W18" s="1">
        <v>26.2</v>
      </c>
      <c r="X18" s="1">
        <v>39.799999999999997</v>
      </c>
      <c r="Y18" s="1">
        <v>25.6</v>
      </c>
      <c r="Z18" s="1">
        <v>98.8</v>
      </c>
      <c r="AA18" s="1">
        <v>74.599999999999994</v>
      </c>
      <c r="AB18" s="1">
        <v>46.4</v>
      </c>
      <c r="AC18" s="1">
        <v>50</v>
      </c>
      <c r="AD18" s="1">
        <v>44.8</v>
      </c>
      <c r="AE18" s="33" t="s">
        <v>58</v>
      </c>
      <c r="AF18" s="1">
        <f t="shared" si="7"/>
        <v>16.308000000000003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59</v>
      </c>
      <c r="B19" s="1" t="s">
        <v>34</v>
      </c>
      <c r="C19" s="1">
        <v>617</v>
      </c>
      <c r="D19" s="1">
        <v>21</v>
      </c>
      <c r="E19" s="1">
        <v>240</v>
      </c>
      <c r="F19" s="1">
        <v>392</v>
      </c>
      <c r="G19" s="7">
        <v>0.18</v>
      </c>
      <c r="H19" s="1">
        <v>120</v>
      </c>
      <c r="I19" s="1">
        <v>5038855</v>
      </c>
      <c r="J19" s="1">
        <v>244</v>
      </c>
      <c r="K19" s="1">
        <f t="shared" si="2"/>
        <v>-4</v>
      </c>
      <c r="L19" s="1"/>
      <c r="M19" s="1"/>
      <c r="N19" s="1">
        <v>44</v>
      </c>
      <c r="O19" s="1">
        <f t="shared" si="3"/>
        <v>48</v>
      </c>
      <c r="P19" s="5">
        <f t="shared" si="8"/>
        <v>524</v>
      </c>
      <c r="Q19" s="5"/>
      <c r="R19" s="1"/>
      <c r="S19" s="1">
        <f t="shared" si="4"/>
        <v>20</v>
      </c>
      <c r="T19" s="1">
        <f t="shared" si="5"/>
        <v>9.0833333333333339</v>
      </c>
      <c r="U19" s="1">
        <v>34</v>
      </c>
      <c r="V19" s="1">
        <v>42.2</v>
      </c>
      <c r="W19" s="1">
        <v>55.4</v>
      </c>
      <c r="X19" s="1">
        <v>49.6</v>
      </c>
      <c r="Y19" s="1">
        <v>17.600000000000001</v>
      </c>
      <c r="Z19" s="1">
        <v>86</v>
      </c>
      <c r="AA19" s="1">
        <v>67</v>
      </c>
      <c r="AB19" s="1">
        <v>41.4</v>
      </c>
      <c r="AC19" s="1">
        <v>26.4</v>
      </c>
      <c r="AD19" s="1">
        <v>22.6</v>
      </c>
      <c r="AE19" s="1"/>
      <c r="AF19" s="1">
        <f t="shared" si="7"/>
        <v>94.32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60</v>
      </c>
      <c r="B20" s="1" t="s">
        <v>34</v>
      </c>
      <c r="C20" s="1">
        <v>448</v>
      </c>
      <c r="D20" s="1">
        <v>1361</v>
      </c>
      <c r="E20" s="1">
        <v>622</v>
      </c>
      <c r="F20" s="1">
        <v>1183</v>
      </c>
      <c r="G20" s="7">
        <v>0.18</v>
      </c>
      <c r="H20" s="1">
        <v>150</v>
      </c>
      <c r="I20" s="1">
        <v>5038435</v>
      </c>
      <c r="J20" s="1">
        <v>629</v>
      </c>
      <c r="K20" s="1">
        <f t="shared" si="2"/>
        <v>-7</v>
      </c>
      <c r="L20" s="1"/>
      <c r="M20" s="1"/>
      <c r="N20" s="1">
        <v>401</v>
      </c>
      <c r="O20" s="1">
        <f t="shared" si="3"/>
        <v>124.4</v>
      </c>
      <c r="P20" s="5">
        <f t="shared" si="8"/>
        <v>904</v>
      </c>
      <c r="Q20" s="5"/>
      <c r="R20" s="1"/>
      <c r="S20" s="1">
        <f t="shared" si="4"/>
        <v>20</v>
      </c>
      <c r="T20" s="1">
        <f t="shared" si="5"/>
        <v>12.733118971061092</v>
      </c>
      <c r="U20" s="1">
        <v>110.2</v>
      </c>
      <c r="V20" s="1">
        <v>117.8</v>
      </c>
      <c r="W20" s="1">
        <v>101.6</v>
      </c>
      <c r="X20" s="1">
        <v>116.2</v>
      </c>
      <c r="Y20" s="1">
        <v>86</v>
      </c>
      <c r="Z20" s="1">
        <v>170.6</v>
      </c>
      <c r="AA20" s="1">
        <v>141.6</v>
      </c>
      <c r="AB20" s="1">
        <v>102.4</v>
      </c>
      <c r="AC20" s="1">
        <v>110.2</v>
      </c>
      <c r="AD20" s="1">
        <v>126.4</v>
      </c>
      <c r="AE20" s="1"/>
      <c r="AF20" s="1">
        <f t="shared" si="7"/>
        <v>162.72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61</v>
      </c>
      <c r="B21" s="1" t="s">
        <v>34</v>
      </c>
      <c r="C21" s="1">
        <v>152</v>
      </c>
      <c r="D21" s="1">
        <v>720</v>
      </c>
      <c r="E21" s="1">
        <v>187</v>
      </c>
      <c r="F21" s="1">
        <v>684</v>
      </c>
      <c r="G21" s="7">
        <v>0.18</v>
      </c>
      <c r="H21" s="1">
        <v>120</v>
      </c>
      <c r="I21" s="1">
        <v>5038398</v>
      </c>
      <c r="J21" s="1">
        <v>191</v>
      </c>
      <c r="K21" s="1">
        <f t="shared" si="2"/>
        <v>-4</v>
      </c>
      <c r="L21" s="1"/>
      <c r="M21" s="1"/>
      <c r="N21" s="1">
        <v>150</v>
      </c>
      <c r="O21" s="1">
        <f t="shared" si="3"/>
        <v>37.4</v>
      </c>
      <c r="P21" s="5"/>
      <c r="Q21" s="5"/>
      <c r="R21" s="1"/>
      <c r="S21" s="1">
        <f t="shared" si="4"/>
        <v>22.299465240641712</v>
      </c>
      <c r="T21" s="1">
        <f t="shared" si="5"/>
        <v>22.299465240641712</v>
      </c>
      <c r="U21" s="1">
        <v>49.6</v>
      </c>
      <c r="V21" s="1">
        <v>56.4</v>
      </c>
      <c r="W21" s="1">
        <v>47.2</v>
      </c>
      <c r="X21" s="1">
        <v>60.6</v>
      </c>
      <c r="Y21" s="1">
        <v>39.200000000000003</v>
      </c>
      <c r="Z21" s="1">
        <v>67.8</v>
      </c>
      <c r="AA21" s="1">
        <v>68.8</v>
      </c>
      <c r="AB21" s="1">
        <v>54.6</v>
      </c>
      <c r="AC21" s="1">
        <v>42.4</v>
      </c>
      <c r="AD21" s="1">
        <v>50.2</v>
      </c>
      <c r="AE21" s="1"/>
      <c r="AF21" s="1">
        <f t="shared" si="7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62</v>
      </c>
      <c r="B22" s="1" t="s">
        <v>46</v>
      </c>
      <c r="C22" s="1">
        <v>108.372</v>
      </c>
      <c r="D22" s="1">
        <v>0.76300000000000001</v>
      </c>
      <c r="E22" s="1">
        <v>44.41</v>
      </c>
      <c r="F22" s="1">
        <v>60</v>
      </c>
      <c r="G22" s="7">
        <v>1</v>
      </c>
      <c r="H22" s="1">
        <v>150</v>
      </c>
      <c r="I22" s="1">
        <v>5038572</v>
      </c>
      <c r="J22" s="1">
        <v>50.2</v>
      </c>
      <c r="K22" s="1">
        <f t="shared" si="2"/>
        <v>-5.7900000000000063</v>
      </c>
      <c r="L22" s="1"/>
      <c r="M22" s="1"/>
      <c r="N22" s="1">
        <v>166.512</v>
      </c>
      <c r="O22" s="1">
        <f t="shared" si="3"/>
        <v>8.8819999999999997</v>
      </c>
      <c r="P22" s="5"/>
      <c r="Q22" s="5"/>
      <c r="R22" s="1"/>
      <c r="S22" s="1">
        <f t="shared" si="4"/>
        <v>25.50236433235758</v>
      </c>
      <c r="T22" s="1">
        <f t="shared" si="5"/>
        <v>25.50236433235758</v>
      </c>
      <c r="U22" s="1">
        <v>18.325600000000001</v>
      </c>
      <c r="V22" s="1">
        <v>9.1067999999999998</v>
      </c>
      <c r="W22" s="1">
        <v>7.6242000000000001</v>
      </c>
      <c r="X22" s="1">
        <v>6.1372</v>
      </c>
      <c r="Y22" s="1">
        <v>12.8978</v>
      </c>
      <c r="Z22" s="1">
        <v>19.7638</v>
      </c>
      <c r="AA22" s="1">
        <v>13.5702</v>
      </c>
      <c r="AB22" s="1">
        <v>8.004999999999999</v>
      </c>
      <c r="AC22" s="1">
        <v>0</v>
      </c>
      <c r="AD22" s="1">
        <v>0</v>
      </c>
      <c r="AE22" s="1" t="s">
        <v>36</v>
      </c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1" t="s">
        <v>63</v>
      </c>
      <c r="B23" s="1" t="s">
        <v>46</v>
      </c>
      <c r="C23" s="1">
        <v>142.02699999999999</v>
      </c>
      <c r="D23" s="1"/>
      <c r="E23" s="1">
        <v>19.18</v>
      </c>
      <c r="F23" s="1">
        <v>122</v>
      </c>
      <c r="G23" s="7">
        <v>1</v>
      </c>
      <c r="H23" s="1">
        <v>150</v>
      </c>
      <c r="I23" s="1">
        <v>5038596</v>
      </c>
      <c r="J23" s="1">
        <v>21</v>
      </c>
      <c r="K23" s="1">
        <f t="shared" si="2"/>
        <v>-1.8200000000000003</v>
      </c>
      <c r="L23" s="1"/>
      <c r="M23" s="1"/>
      <c r="N23" s="1">
        <v>0</v>
      </c>
      <c r="O23" s="1">
        <f t="shared" si="3"/>
        <v>3.8359999999999999</v>
      </c>
      <c r="P23" s="5"/>
      <c r="Q23" s="5"/>
      <c r="R23" s="1"/>
      <c r="S23" s="1">
        <f t="shared" si="4"/>
        <v>31.80396246089677</v>
      </c>
      <c r="T23" s="1">
        <f t="shared" si="5"/>
        <v>31.80396246089677</v>
      </c>
      <c r="U23" s="1">
        <v>4.8802000000000003</v>
      </c>
      <c r="V23" s="1">
        <v>6.3159999999999998</v>
      </c>
      <c r="W23" s="1">
        <v>7.9831999999999992</v>
      </c>
      <c r="X23" s="1">
        <v>7.1159999999999997</v>
      </c>
      <c r="Y23" s="1">
        <v>10.288</v>
      </c>
      <c r="Z23" s="1">
        <v>9.5207999999999995</v>
      </c>
      <c r="AA23" s="1">
        <v>6.2939999999999996</v>
      </c>
      <c r="AB23" s="1">
        <v>2.0529999999999999</v>
      </c>
      <c r="AC23" s="1">
        <v>7.4847999999999999</v>
      </c>
      <c r="AD23" s="1">
        <v>18.3734</v>
      </c>
      <c r="AE23" s="34" t="s">
        <v>85</v>
      </c>
      <c r="AF23" s="1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6" t="s">
        <v>64</v>
      </c>
      <c r="B24" s="27" t="s">
        <v>46</v>
      </c>
      <c r="C24" s="27"/>
      <c r="D24" s="27"/>
      <c r="E24" s="27"/>
      <c r="F24" s="28"/>
      <c r="G24" s="24">
        <v>1</v>
      </c>
      <c r="H24" s="23">
        <v>120</v>
      </c>
      <c r="I24" s="23">
        <v>8785204</v>
      </c>
      <c r="J24" s="23"/>
      <c r="K24" s="23">
        <f t="shared" si="2"/>
        <v>0</v>
      </c>
      <c r="L24" s="23"/>
      <c r="M24" s="23"/>
      <c r="N24" s="23">
        <v>200</v>
      </c>
      <c r="O24" s="23">
        <f t="shared" si="3"/>
        <v>0</v>
      </c>
      <c r="P24" s="25"/>
      <c r="Q24" s="25"/>
      <c r="R24" s="23"/>
      <c r="S24" s="23" t="e">
        <f t="shared" si="4"/>
        <v>#DIV/0!</v>
      </c>
      <c r="T24" s="23" t="e">
        <f t="shared" si="5"/>
        <v>#DIV/0!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-0.5776</v>
      </c>
      <c r="AD24" s="23">
        <v>0</v>
      </c>
      <c r="AE24" s="23" t="s">
        <v>65</v>
      </c>
      <c r="AF24" s="23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29" t="s">
        <v>72</v>
      </c>
      <c r="B25" s="30" t="s">
        <v>46</v>
      </c>
      <c r="C25" s="30">
        <v>0.98099999999999998</v>
      </c>
      <c r="D25" s="30"/>
      <c r="E25" s="30"/>
      <c r="F25" s="31"/>
      <c r="G25" s="18">
        <v>0</v>
      </c>
      <c r="H25" s="17" t="e">
        <v>#N/A</v>
      </c>
      <c r="I25" s="17" t="s">
        <v>47</v>
      </c>
      <c r="J25" s="17">
        <v>5</v>
      </c>
      <c r="K25" s="17">
        <f>E25-J25</f>
        <v>-5</v>
      </c>
      <c r="L25" s="17"/>
      <c r="M25" s="17"/>
      <c r="N25" s="17"/>
      <c r="O25" s="17">
        <f>E25/5</f>
        <v>0</v>
      </c>
      <c r="P25" s="19"/>
      <c r="Q25" s="19"/>
      <c r="R25" s="17"/>
      <c r="S25" s="17" t="e">
        <f t="shared" si="4"/>
        <v>#DIV/0!</v>
      </c>
      <c r="T25" s="17" t="e">
        <f t="shared" si="5"/>
        <v>#DIV/0!</v>
      </c>
      <c r="U25" s="17">
        <v>19.023800000000001</v>
      </c>
      <c r="V25" s="17">
        <v>22.2422</v>
      </c>
      <c r="W25" s="17">
        <v>9.0191999999999997</v>
      </c>
      <c r="X25" s="17">
        <v>10.777200000000001</v>
      </c>
      <c r="Y25" s="17">
        <v>0</v>
      </c>
      <c r="Z25" s="17">
        <v>0</v>
      </c>
      <c r="AA25" s="17">
        <v>32.8934</v>
      </c>
      <c r="AB25" s="17">
        <v>14.801600000000001</v>
      </c>
      <c r="AC25" s="17">
        <v>16.104199999999999</v>
      </c>
      <c r="AD25" s="17">
        <v>0</v>
      </c>
      <c r="AE25" s="17"/>
      <c r="AF25" s="17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4" t="s">
        <v>66</v>
      </c>
      <c r="B26" s="15" t="s">
        <v>46</v>
      </c>
      <c r="C26" s="15">
        <v>55.039000000000001</v>
      </c>
      <c r="D26" s="15">
        <v>31.516999999999999</v>
      </c>
      <c r="E26" s="15">
        <v>17.863</v>
      </c>
      <c r="F26" s="16">
        <v>65</v>
      </c>
      <c r="G26" s="7">
        <v>1</v>
      </c>
      <c r="H26" s="1">
        <v>180</v>
      </c>
      <c r="I26" s="1">
        <v>5038619</v>
      </c>
      <c r="J26" s="1">
        <v>35</v>
      </c>
      <c r="K26" s="1">
        <f t="shared" si="2"/>
        <v>-17.137</v>
      </c>
      <c r="L26" s="1"/>
      <c r="M26" s="1"/>
      <c r="N26" s="1">
        <v>100</v>
      </c>
      <c r="O26" s="1">
        <f t="shared" si="3"/>
        <v>3.5726</v>
      </c>
      <c r="P26" s="5"/>
      <c r="Q26" s="5"/>
      <c r="R26" s="1"/>
      <c r="S26" s="1">
        <f t="shared" si="4"/>
        <v>46.184851368751048</v>
      </c>
      <c r="T26" s="1">
        <f t="shared" si="5"/>
        <v>46.184851368751048</v>
      </c>
      <c r="U26" s="1">
        <v>6.3921999999999999</v>
      </c>
      <c r="V26" s="1">
        <v>3.0973999999999999</v>
      </c>
      <c r="W26" s="1">
        <v>2.6960000000000002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29" t="s">
        <v>74</v>
      </c>
      <c r="B27" s="30" t="s">
        <v>46</v>
      </c>
      <c r="C27" s="30">
        <v>68.176000000000002</v>
      </c>
      <c r="D27" s="30"/>
      <c r="E27" s="30">
        <v>38.743000000000002</v>
      </c>
      <c r="F27" s="31"/>
      <c r="G27" s="18">
        <v>0</v>
      </c>
      <c r="H27" s="17" t="e">
        <v>#N/A</v>
      </c>
      <c r="I27" s="17" t="s">
        <v>47</v>
      </c>
      <c r="J27" s="17">
        <v>52.2</v>
      </c>
      <c r="K27" s="17">
        <f>E27-J27</f>
        <v>-13.457000000000001</v>
      </c>
      <c r="L27" s="17"/>
      <c r="M27" s="17"/>
      <c r="N27" s="17"/>
      <c r="O27" s="17">
        <f>E27/5</f>
        <v>7.7486000000000006</v>
      </c>
      <c r="P27" s="19"/>
      <c r="Q27" s="19"/>
      <c r="R27" s="17"/>
      <c r="S27" s="17">
        <f t="shared" si="4"/>
        <v>0</v>
      </c>
      <c r="T27" s="17">
        <f t="shared" si="5"/>
        <v>0</v>
      </c>
      <c r="U27" s="17">
        <v>15.364800000000001</v>
      </c>
      <c r="V27" s="17">
        <v>3.9628000000000001</v>
      </c>
      <c r="W27" s="17">
        <v>2.8923999999999999</v>
      </c>
      <c r="X27" s="17">
        <v>5.3404000000000007</v>
      </c>
      <c r="Y27" s="17">
        <v>9.5449999999999999</v>
      </c>
      <c r="Z27" s="17">
        <v>16.442</v>
      </c>
      <c r="AA27" s="17">
        <v>8.0256000000000007</v>
      </c>
      <c r="AB27" s="17">
        <v>5.3906000000000001</v>
      </c>
      <c r="AC27" s="17">
        <v>8.855599999999999</v>
      </c>
      <c r="AD27" s="17">
        <v>20.479199999999999</v>
      </c>
      <c r="AE27" s="17"/>
      <c r="AF27" s="17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68</v>
      </c>
      <c r="B28" s="1" t="s">
        <v>34</v>
      </c>
      <c r="C28" s="1">
        <v>21</v>
      </c>
      <c r="D28" s="1">
        <v>96</v>
      </c>
      <c r="E28" s="1">
        <v>15</v>
      </c>
      <c r="F28" s="1">
        <v>96</v>
      </c>
      <c r="G28" s="7">
        <v>0.1</v>
      </c>
      <c r="H28" s="1">
        <v>60</v>
      </c>
      <c r="I28" s="1">
        <v>8444170</v>
      </c>
      <c r="J28" s="1">
        <v>32</v>
      </c>
      <c r="K28" s="1">
        <f t="shared" si="2"/>
        <v>-17</v>
      </c>
      <c r="L28" s="1"/>
      <c r="M28" s="1"/>
      <c r="N28" s="1">
        <v>60</v>
      </c>
      <c r="O28" s="1">
        <f t="shared" si="3"/>
        <v>3</v>
      </c>
      <c r="P28" s="5"/>
      <c r="Q28" s="5"/>
      <c r="R28" s="1"/>
      <c r="S28" s="1">
        <f t="shared" si="4"/>
        <v>52</v>
      </c>
      <c r="T28" s="1">
        <f t="shared" si="5"/>
        <v>52</v>
      </c>
      <c r="U28" s="1">
        <v>10.8</v>
      </c>
      <c r="V28" s="1">
        <v>11.2</v>
      </c>
      <c r="W28" s="1">
        <v>5.6</v>
      </c>
      <c r="X28" s="1">
        <v>8</v>
      </c>
      <c r="Y28" s="1">
        <v>-2</v>
      </c>
      <c r="Z28" s="1">
        <v>6.8</v>
      </c>
      <c r="AA28" s="1">
        <v>18.2</v>
      </c>
      <c r="AB28" s="1">
        <v>5.8</v>
      </c>
      <c r="AC28" s="1">
        <v>9.1999999999999993</v>
      </c>
      <c r="AD28" s="1">
        <v>12.6</v>
      </c>
      <c r="AE28" s="1"/>
      <c r="AF28" s="1">
        <f t="shared" ref="AF28:AF38" si="9"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46</v>
      </c>
      <c r="C29" s="1">
        <v>363.83100000000002</v>
      </c>
      <c r="D29" s="1">
        <v>4.4999999999999998E-2</v>
      </c>
      <c r="E29" s="1">
        <v>100.866</v>
      </c>
      <c r="F29" s="1">
        <v>262.3</v>
      </c>
      <c r="G29" s="7">
        <v>1</v>
      </c>
      <c r="H29" s="1">
        <v>120</v>
      </c>
      <c r="I29" s="1">
        <v>5522704</v>
      </c>
      <c r="J29" s="1">
        <v>100.5</v>
      </c>
      <c r="K29" s="1">
        <f t="shared" si="2"/>
        <v>0.36599999999999966</v>
      </c>
      <c r="L29" s="1"/>
      <c r="M29" s="1"/>
      <c r="N29" s="1">
        <v>0</v>
      </c>
      <c r="O29" s="1">
        <f t="shared" si="3"/>
        <v>20.173200000000001</v>
      </c>
      <c r="P29" s="5">
        <f>18*O29-N29-F29</f>
        <v>100.81760000000003</v>
      </c>
      <c r="Q29" s="5"/>
      <c r="R29" s="1"/>
      <c r="S29" s="1">
        <f t="shared" si="4"/>
        <v>18</v>
      </c>
      <c r="T29" s="1">
        <f t="shared" si="5"/>
        <v>13.002399222731148</v>
      </c>
      <c r="U29" s="1">
        <v>14.6778</v>
      </c>
      <c r="V29" s="1">
        <v>19.623000000000001</v>
      </c>
      <c r="W29" s="1">
        <v>17.326000000000001</v>
      </c>
      <c r="X29" s="1">
        <v>24.252400000000002</v>
      </c>
      <c r="Y29" s="1">
        <v>19.9162</v>
      </c>
      <c r="Z29" s="1">
        <v>38.097799999999999</v>
      </c>
      <c r="AA29" s="1">
        <v>34.113999999999997</v>
      </c>
      <c r="AB29" s="1">
        <v>30.2958</v>
      </c>
      <c r="AC29" s="1">
        <v>20.64</v>
      </c>
      <c r="AD29" s="1">
        <v>19.345199999999998</v>
      </c>
      <c r="AE29" s="34" t="s">
        <v>67</v>
      </c>
      <c r="AF29" s="1">
        <f t="shared" si="9"/>
        <v>100.81760000000003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34</v>
      </c>
      <c r="C30" s="1">
        <v>108</v>
      </c>
      <c r="D30" s="1">
        <v>48</v>
      </c>
      <c r="E30" s="1">
        <v>67</v>
      </c>
      <c r="F30" s="1">
        <v>89</v>
      </c>
      <c r="G30" s="7">
        <v>0.14000000000000001</v>
      </c>
      <c r="H30" s="1">
        <v>180</v>
      </c>
      <c r="I30" s="1">
        <v>9988391</v>
      </c>
      <c r="J30" s="1">
        <v>67</v>
      </c>
      <c r="K30" s="1">
        <f t="shared" si="2"/>
        <v>0</v>
      </c>
      <c r="L30" s="1"/>
      <c r="M30" s="1"/>
      <c r="N30" s="1">
        <v>200</v>
      </c>
      <c r="O30" s="1">
        <f t="shared" si="3"/>
        <v>13.4</v>
      </c>
      <c r="P30" s="5"/>
      <c r="Q30" s="5"/>
      <c r="R30" s="1"/>
      <c r="S30" s="1">
        <f t="shared" si="4"/>
        <v>21.567164179104477</v>
      </c>
      <c r="T30" s="1">
        <f t="shared" si="5"/>
        <v>21.567164179104477</v>
      </c>
      <c r="U30" s="1">
        <v>16.399999999999999</v>
      </c>
      <c r="V30" s="1">
        <v>12.2</v>
      </c>
      <c r="W30" s="1">
        <v>11</v>
      </c>
      <c r="X30" s="1">
        <v>8</v>
      </c>
      <c r="Y30" s="1">
        <v>10.199999999999999</v>
      </c>
      <c r="Z30" s="1">
        <v>18.2</v>
      </c>
      <c r="AA30" s="1">
        <v>21.8</v>
      </c>
      <c r="AB30" s="1">
        <v>11.8</v>
      </c>
      <c r="AC30" s="1">
        <v>10.6</v>
      </c>
      <c r="AD30" s="1">
        <v>11</v>
      </c>
      <c r="AE30" s="1"/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34</v>
      </c>
      <c r="C31" s="1">
        <v>326</v>
      </c>
      <c r="D31" s="1">
        <v>336</v>
      </c>
      <c r="E31" s="1">
        <v>234</v>
      </c>
      <c r="F31" s="1">
        <v>428</v>
      </c>
      <c r="G31" s="7">
        <v>0.18</v>
      </c>
      <c r="H31" s="1">
        <v>270</v>
      </c>
      <c r="I31" s="1">
        <v>9988681</v>
      </c>
      <c r="J31" s="1">
        <v>234</v>
      </c>
      <c r="K31" s="1">
        <f t="shared" si="2"/>
        <v>0</v>
      </c>
      <c r="L31" s="1"/>
      <c r="M31" s="1"/>
      <c r="N31" s="1">
        <v>123.6</v>
      </c>
      <c r="O31" s="1">
        <f t="shared" si="3"/>
        <v>46.8</v>
      </c>
      <c r="P31" s="5">
        <f t="shared" ref="P31" si="10">20*O31-N31-F31</f>
        <v>384.4</v>
      </c>
      <c r="Q31" s="5"/>
      <c r="R31" s="1"/>
      <c r="S31" s="1">
        <f t="shared" si="4"/>
        <v>20</v>
      </c>
      <c r="T31" s="1">
        <f t="shared" si="5"/>
        <v>11.786324786324787</v>
      </c>
      <c r="U31" s="1">
        <v>39.6</v>
      </c>
      <c r="V31" s="1">
        <v>45.6</v>
      </c>
      <c r="W31" s="1">
        <v>36</v>
      </c>
      <c r="X31" s="1">
        <v>32</v>
      </c>
      <c r="Y31" s="1">
        <v>30</v>
      </c>
      <c r="Z31" s="1">
        <v>63.2</v>
      </c>
      <c r="AA31" s="1">
        <v>46.8</v>
      </c>
      <c r="AB31" s="1">
        <v>41.2</v>
      </c>
      <c r="AC31" s="1">
        <v>30.6</v>
      </c>
      <c r="AD31" s="1">
        <v>34.799999999999997</v>
      </c>
      <c r="AE31" s="1"/>
      <c r="AF31" s="1">
        <f t="shared" si="9"/>
        <v>69.191999999999993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73</v>
      </c>
      <c r="B32" s="1" t="s">
        <v>46</v>
      </c>
      <c r="C32" s="1">
        <v>152.65899999999999</v>
      </c>
      <c r="D32" s="1">
        <v>208.83799999999999</v>
      </c>
      <c r="E32" s="1">
        <v>60.497</v>
      </c>
      <c r="F32" s="1">
        <v>301</v>
      </c>
      <c r="G32" s="7">
        <v>1</v>
      </c>
      <c r="H32" s="1">
        <v>120</v>
      </c>
      <c r="I32" s="1">
        <v>8785198</v>
      </c>
      <c r="J32" s="1">
        <v>55.7</v>
      </c>
      <c r="K32" s="1">
        <f t="shared" si="2"/>
        <v>4.796999999999997</v>
      </c>
      <c r="L32" s="1"/>
      <c r="M32" s="1"/>
      <c r="N32" s="1">
        <v>50</v>
      </c>
      <c r="O32" s="1">
        <f t="shared" si="3"/>
        <v>12.099399999999999</v>
      </c>
      <c r="P32" s="5"/>
      <c r="Q32" s="5"/>
      <c r="R32" s="1"/>
      <c r="S32" s="1">
        <f t="shared" si="4"/>
        <v>29.00970296047738</v>
      </c>
      <c r="T32" s="1">
        <f t="shared" si="5"/>
        <v>29.00970296047738</v>
      </c>
      <c r="U32" s="1">
        <v>17.868200000000002</v>
      </c>
      <c r="V32" s="1">
        <v>22.085000000000001</v>
      </c>
      <c r="W32" s="1">
        <v>13.0434</v>
      </c>
      <c r="X32" s="1">
        <v>18.978200000000001</v>
      </c>
      <c r="Y32" s="1">
        <v>17.318000000000001</v>
      </c>
      <c r="Z32" s="1">
        <v>29.2422</v>
      </c>
      <c r="AA32" s="1">
        <v>25.956399999999999</v>
      </c>
      <c r="AB32" s="1">
        <v>13.663</v>
      </c>
      <c r="AC32" s="1">
        <v>16.5136</v>
      </c>
      <c r="AD32" s="1">
        <v>15.784800000000001</v>
      </c>
      <c r="AE32" s="34" t="s">
        <v>67</v>
      </c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75</v>
      </c>
      <c r="B33" s="1" t="s">
        <v>34</v>
      </c>
      <c r="C33" s="1">
        <v>45</v>
      </c>
      <c r="D33" s="1">
        <v>168</v>
      </c>
      <c r="E33" s="1">
        <v>55</v>
      </c>
      <c r="F33" s="1">
        <v>150</v>
      </c>
      <c r="G33" s="7">
        <v>0.1</v>
      </c>
      <c r="H33" s="1">
        <v>60</v>
      </c>
      <c r="I33" s="1">
        <v>8444187</v>
      </c>
      <c r="J33" s="1">
        <v>73</v>
      </c>
      <c r="K33" s="1">
        <f t="shared" si="2"/>
        <v>-18</v>
      </c>
      <c r="L33" s="1"/>
      <c r="M33" s="1"/>
      <c r="N33" s="1">
        <v>70</v>
      </c>
      <c r="O33" s="1">
        <f t="shared" si="3"/>
        <v>11</v>
      </c>
      <c r="P33" s="5"/>
      <c r="Q33" s="5"/>
      <c r="R33" s="1"/>
      <c r="S33" s="1">
        <f t="shared" si="4"/>
        <v>20</v>
      </c>
      <c r="T33" s="1">
        <f t="shared" si="5"/>
        <v>20</v>
      </c>
      <c r="U33" s="1">
        <v>16.8</v>
      </c>
      <c r="V33" s="1">
        <v>17.600000000000001</v>
      </c>
      <c r="W33" s="1">
        <v>12</v>
      </c>
      <c r="X33" s="1">
        <v>20.2</v>
      </c>
      <c r="Y33" s="1">
        <v>20.8</v>
      </c>
      <c r="Z33" s="1">
        <v>27.6</v>
      </c>
      <c r="AA33" s="1">
        <v>26</v>
      </c>
      <c r="AB33" s="1">
        <v>13.8</v>
      </c>
      <c r="AC33" s="1">
        <v>9</v>
      </c>
      <c r="AD33" s="1">
        <v>30.6</v>
      </c>
      <c r="AE33" s="1"/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76</v>
      </c>
      <c r="B34" s="1" t="s">
        <v>34</v>
      </c>
      <c r="C34" s="1">
        <v>39</v>
      </c>
      <c r="D34" s="1">
        <v>198</v>
      </c>
      <c r="E34" s="1">
        <v>43</v>
      </c>
      <c r="F34" s="1">
        <v>171</v>
      </c>
      <c r="G34" s="7">
        <v>0.1</v>
      </c>
      <c r="H34" s="1">
        <v>90</v>
      </c>
      <c r="I34" s="1">
        <v>8444194</v>
      </c>
      <c r="J34" s="1">
        <v>88</v>
      </c>
      <c r="K34" s="1">
        <f t="shared" si="2"/>
        <v>-45</v>
      </c>
      <c r="L34" s="1"/>
      <c r="M34" s="1"/>
      <c r="N34" s="1">
        <v>40</v>
      </c>
      <c r="O34" s="1">
        <f t="shared" si="3"/>
        <v>8.6</v>
      </c>
      <c r="P34" s="5"/>
      <c r="Q34" s="5"/>
      <c r="R34" s="1"/>
      <c r="S34" s="1">
        <f t="shared" si="4"/>
        <v>24.534883720930235</v>
      </c>
      <c r="T34" s="1">
        <f t="shared" si="5"/>
        <v>24.534883720930235</v>
      </c>
      <c r="U34" s="1">
        <v>16</v>
      </c>
      <c r="V34" s="1">
        <v>18</v>
      </c>
      <c r="W34" s="1">
        <v>14.4</v>
      </c>
      <c r="X34" s="1">
        <v>22</v>
      </c>
      <c r="Y34" s="1">
        <v>18.399999999999999</v>
      </c>
      <c r="Z34" s="1">
        <v>24.2</v>
      </c>
      <c r="AA34" s="1">
        <v>28.8</v>
      </c>
      <c r="AB34" s="1">
        <v>19.600000000000001</v>
      </c>
      <c r="AC34" s="1">
        <v>26.4</v>
      </c>
      <c r="AD34" s="1">
        <v>35.200000000000003</v>
      </c>
      <c r="AE34" s="1"/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77</v>
      </c>
      <c r="B35" s="1" t="s">
        <v>34</v>
      </c>
      <c r="C35" s="1">
        <v>1</v>
      </c>
      <c r="D35" s="1">
        <v>480</v>
      </c>
      <c r="E35" s="1">
        <v>56</v>
      </c>
      <c r="F35" s="1">
        <v>419</v>
      </c>
      <c r="G35" s="7">
        <v>0.2</v>
      </c>
      <c r="H35" s="1">
        <v>120</v>
      </c>
      <c r="I35" s="1">
        <v>783798</v>
      </c>
      <c r="J35" s="1">
        <v>103</v>
      </c>
      <c r="K35" s="1">
        <f t="shared" si="2"/>
        <v>-47</v>
      </c>
      <c r="L35" s="1"/>
      <c r="M35" s="1"/>
      <c r="N35" s="1">
        <v>425</v>
      </c>
      <c r="O35" s="1">
        <f t="shared" si="3"/>
        <v>11.2</v>
      </c>
      <c r="P35" s="5"/>
      <c r="Q35" s="5"/>
      <c r="R35" s="1"/>
      <c r="S35" s="1">
        <f t="shared" si="4"/>
        <v>75.357142857142861</v>
      </c>
      <c r="T35" s="1">
        <f t="shared" si="5"/>
        <v>75.357142857142861</v>
      </c>
      <c r="U35" s="1">
        <v>45</v>
      </c>
      <c r="V35" s="1">
        <v>35</v>
      </c>
      <c r="W35" s="1">
        <v>29.6</v>
      </c>
      <c r="X35" s="1">
        <v>40.200000000000003</v>
      </c>
      <c r="Y35" s="1">
        <v>36.200000000000003</v>
      </c>
      <c r="Z35" s="1">
        <v>42.4</v>
      </c>
      <c r="AA35" s="1">
        <v>45</v>
      </c>
      <c r="AB35" s="1">
        <v>39</v>
      </c>
      <c r="AC35" s="1">
        <v>33.4</v>
      </c>
      <c r="AD35" s="1">
        <v>39.799999999999997</v>
      </c>
      <c r="AE35" s="1" t="s">
        <v>78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79</v>
      </c>
      <c r="B36" s="1" t="s">
        <v>46</v>
      </c>
      <c r="C36" s="1">
        <v>427.36900000000003</v>
      </c>
      <c r="D36" s="1">
        <v>2.661</v>
      </c>
      <c r="E36" s="1">
        <v>68.03</v>
      </c>
      <c r="F36" s="1">
        <v>362</v>
      </c>
      <c r="G36" s="7">
        <v>1</v>
      </c>
      <c r="H36" s="1">
        <v>120</v>
      </c>
      <c r="I36" s="1">
        <v>783811</v>
      </c>
      <c r="J36" s="1">
        <v>71.5</v>
      </c>
      <c r="K36" s="1">
        <f t="shared" si="2"/>
        <v>-3.4699999999999989</v>
      </c>
      <c r="L36" s="1"/>
      <c r="M36" s="1"/>
      <c r="N36" s="1">
        <v>0</v>
      </c>
      <c r="O36" s="1">
        <f t="shared" si="3"/>
        <v>13.606</v>
      </c>
      <c r="P36" s="5"/>
      <c r="Q36" s="5"/>
      <c r="R36" s="1"/>
      <c r="S36" s="1">
        <f t="shared" si="4"/>
        <v>26.605909157724533</v>
      </c>
      <c r="T36" s="1">
        <f t="shared" si="5"/>
        <v>26.605909157724533</v>
      </c>
      <c r="U36" s="1">
        <v>13.818199999999999</v>
      </c>
      <c r="V36" s="1">
        <v>19.9694</v>
      </c>
      <c r="W36" s="1">
        <v>6.3895999999999997</v>
      </c>
      <c r="X36" s="1">
        <v>10.301</v>
      </c>
      <c r="Y36" s="1">
        <v>15.679600000000001</v>
      </c>
      <c r="Z36" s="1">
        <v>17.388200000000001</v>
      </c>
      <c r="AA36" s="1">
        <v>19.626000000000001</v>
      </c>
      <c r="AB36" s="1">
        <v>18.836400000000001</v>
      </c>
      <c r="AC36" s="1">
        <v>24.780999999999999</v>
      </c>
      <c r="AD36" s="1">
        <v>23.311199999999999</v>
      </c>
      <c r="AE36" s="34" t="s">
        <v>86</v>
      </c>
      <c r="AF36" s="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80</v>
      </c>
      <c r="B37" s="1" t="s">
        <v>34</v>
      </c>
      <c r="C37" s="1">
        <v>296</v>
      </c>
      <c r="D37" s="1"/>
      <c r="E37" s="1">
        <v>165</v>
      </c>
      <c r="F37" s="1">
        <v>127</v>
      </c>
      <c r="G37" s="7">
        <v>0.2</v>
      </c>
      <c r="H37" s="1">
        <v>120</v>
      </c>
      <c r="I37" s="1">
        <v>783804</v>
      </c>
      <c r="J37" s="1">
        <v>165</v>
      </c>
      <c r="K37" s="1">
        <f t="shared" si="2"/>
        <v>0</v>
      </c>
      <c r="L37" s="1"/>
      <c r="M37" s="1"/>
      <c r="N37" s="1">
        <v>130</v>
      </c>
      <c r="O37" s="1">
        <f t="shared" si="3"/>
        <v>33</v>
      </c>
      <c r="P37" s="5">
        <f>17*O37-N37-F37</f>
        <v>304</v>
      </c>
      <c r="Q37" s="5"/>
      <c r="R37" s="1"/>
      <c r="S37" s="1">
        <f t="shared" si="4"/>
        <v>17</v>
      </c>
      <c r="T37" s="1">
        <f t="shared" si="5"/>
        <v>7.7878787878787881</v>
      </c>
      <c r="U37" s="1">
        <v>25.6</v>
      </c>
      <c r="V37" s="1">
        <v>18.8</v>
      </c>
      <c r="W37" s="1">
        <v>18.8</v>
      </c>
      <c r="X37" s="1">
        <v>18.399999999999999</v>
      </c>
      <c r="Y37" s="1">
        <v>12.6</v>
      </c>
      <c r="Z37" s="1">
        <v>36.4</v>
      </c>
      <c r="AA37" s="1">
        <v>26.6</v>
      </c>
      <c r="AB37" s="1">
        <v>18.2</v>
      </c>
      <c r="AC37" s="1">
        <v>18.399999999999999</v>
      </c>
      <c r="AD37" s="1">
        <v>28.4</v>
      </c>
      <c r="AE37" s="32" t="s">
        <v>81</v>
      </c>
      <c r="AF37" s="1">
        <f t="shared" si="9"/>
        <v>60.800000000000004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82</v>
      </c>
      <c r="B38" s="1" t="s">
        <v>46</v>
      </c>
      <c r="C38" s="1">
        <v>759.98</v>
      </c>
      <c r="D38" s="1">
        <v>1.573</v>
      </c>
      <c r="E38" s="1">
        <v>266.553</v>
      </c>
      <c r="F38" s="1">
        <v>495</v>
      </c>
      <c r="G38" s="7">
        <v>1</v>
      </c>
      <c r="H38" s="1">
        <v>120</v>
      </c>
      <c r="I38" s="1">
        <v>783828</v>
      </c>
      <c r="J38" s="1">
        <v>260.5</v>
      </c>
      <c r="K38" s="1">
        <f t="shared" si="2"/>
        <v>6.0529999999999973</v>
      </c>
      <c r="L38" s="1"/>
      <c r="M38" s="1"/>
      <c r="N38" s="1">
        <v>465.68400000000003</v>
      </c>
      <c r="O38" s="1">
        <f t="shared" si="3"/>
        <v>53.310600000000001</v>
      </c>
      <c r="P38" s="5"/>
      <c r="Q38" s="5"/>
      <c r="R38" s="1"/>
      <c r="S38" s="1">
        <f t="shared" si="4"/>
        <v>18.020506240785135</v>
      </c>
      <c r="T38" s="1">
        <f t="shared" si="5"/>
        <v>18.020506240785135</v>
      </c>
      <c r="U38" s="1">
        <v>76.603999999999999</v>
      </c>
      <c r="V38" s="1">
        <v>51.3414</v>
      </c>
      <c r="W38" s="1">
        <v>37.457999999999998</v>
      </c>
      <c r="X38" s="1">
        <v>36.033999999999999</v>
      </c>
      <c r="Y38" s="1">
        <v>45.291800000000002</v>
      </c>
      <c r="Z38" s="1">
        <v>87.608599999999996</v>
      </c>
      <c r="AA38" s="1">
        <v>89.902799999999999</v>
      </c>
      <c r="AB38" s="1">
        <v>74.622</v>
      </c>
      <c r="AC38" s="1">
        <v>66.047799999999995</v>
      </c>
      <c r="AD38" s="1">
        <v>84.834000000000003</v>
      </c>
      <c r="AE38" s="32" t="s">
        <v>83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4" t="s">
        <v>41</v>
      </c>
      <c r="B40" s="15" t="s">
        <v>34</v>
      </c>
      <c r="C40" s="15">
        <v>662</v>
      </c>
      <c r="D40" s="15">
        <v>605</v>
      </c>
      <c r="E40" s="15">
        <v>630</v>
      </c>
      <c r="F40" s="16">
        <v>637</v>
      </c>
      <c r="G40" s="7">
        <v>0.18</v>
      </c>
      <c r="H40" s="1">
        <v>120</v>
      </c>
      <c r="I40" s="1"/>
      <c r="J40" s="1">
        <v>619</v>
      </c>
      <c r="K40" s="1">
        <f>E40-J40</f>
        <v>11</v>
      </c>
      <c r="L40" s="1"/>
      <c r="M40" s="1"/>
      <c r="N40" s="1">
        <v>500</v>
      </c>
      <c r="O40" s="1">
        <f t="shared" ref="O40:O42" si="11">E40/5</f>
        <v>126</v>
      </c>
      <c r="P40" s="5">
        <v>700</v>
      </c>
      <c r="Q40" s="5"/>
      <c r="R40" s="1"/>
      <c r="S40" s="1">
        <f t="shared" ref="S40:S42" si="12">(F40+N40+P40)/O40</f>
        <v>14.579365079365079</v>
      </c>
      <c r="T40" s="1">
        <f t="shared" ref="T40:T42" si="13">(F40+N40)/O40</f>
        <v>9.0238095238095237</v>
      </c>
      <c r="U40" s="1">
        <v>125</v>
      </c>
      <c r="V40" s="1">
        <v>126.2</v>
      </c>
      <c r="W40" s="1">
        <v>100.4</v>
      </c>
      <c r="X40" s="1">
        <v>90.2</v>
      </c>
      <c r="Y40" s="1">
        <v>119.8</v>
      </c>
      <c r="Z40" s="1">
        <v>111.8</v>
      </c>
      <c r="AA40" s="1">
        <v>205.8</v>
      </c>
      <c r="AB40" s="1">
        <v>0</v>
      </c>
      <c r="AC40" s="1">
        <v>2</v>
      </c>
      <c r="AD40" s="1">
        <v>10.199999999999999</v>
      </c>
      <c r="AE40" s="1">
        <v>2860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s="13" customFormat="1" ht="15.75" thickBot="1" x14ac:dyDescent="0.3">
      <c r="A41" s="29" t="s">
        <v>33</v>
      </c>
      <c r="B41" s="30" t="s">
        <v>34</v>
      </c>
      <c r="C41" s="30"/>
      <c r="D41" s="30">
        <v>1896</v>
      </c>
      <c r="E41" s="30">
        <v>-14</v>
      </c>
      <c r="F41" s="31">
        <v>696</v>
      </c>
      <c r="G41" s="18">
        <v>0</v>
      </c>
      <c r="H41" s="17" t="e">
        <v>#N/A</v>
      </c>
      <c r="I41" s="17" t="s">
        <v>47</v>
      </c>
      <c r="J41" s="17"/>
      <c r="K41" s="17">
        <f>E41-J41</f>
        <v>-14</v>
      </c>
      <c r="L41" s="17"/>
      <c r="M41" s="17"/>
      <c r="N41" s="17"/>
      <c r="O41" s="17">
        <f t="shared" si="11"/>
        <v>-2.8</v>
      </c>
      <c r="P41" s="19"/>
      <c r="Q41" s="19"/>
      <c r="R41" s="17"/>
      <c r="S41" s="17">
        <f t="shared" si="12"/>
        <v>-248.57142857142858</v>
      </c>
      <c r="T41" s="17">
        <f t="shared" si="13"/>
        <v>-248.57142857142858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/>
      <c r="AF41" s="17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</row>
    <row r="42" spans="1:49" x14ac:dyDescent="0.25">
      <c r="A42" s="1" t="s">
        <v>42</v>
      </c>
      <c r="B42" s="1" t="s">
        <v>34</v>
      </c>
      <c r="C42" s="1">
        <v>3855</v>
      </c>
      <c r="D42" s="1">
        <v>1200</v>
      </c>
      <c r="E42" s="1">
        <v>1706</v>
      </c>
      <c r="F42" s="1">
        <v>3341</v>
      </c>
      <c r="G42" s="7">
        <v>0.18</v>
      </c>
      <c r="H42" s="1">
        <v>120</v>
      </c>
      <c r="I42" s="1"/>
      <c r="J42" s="1">
        <v>1706</v>
      </c>
      <c r="K42" s="1">
        <f>E42-J42</f>
        <v>0</v>
      </c>
      <c r="L42" s="1"/>
      <c r="M42" s="1"/>
      <c r="N42" s="1">
        <v>2100</v>
      </c>
      <c r="O42" s="1">
        <f t="shared" si="11"/>
        <v>341.2</v>
      </c>
      <c r="P42" s="5">
        <v>1400</v>
      </c>
      <c r="Q42" s="5"/>
      <c r="R42" s="1"/>
      <c r="S42" s="1">
        <f t="shared" si="12"/>
        <v>20.049824150058619</v>
      </c>
      <c r="T42" s="1">
        <f t="shared" si="13"/>
        <v>15.946658851113718</v>
      </c>
      <c r="U42" s="1">
        <v>362.6</v>
      </c>
      <c r="V42" s="1">
        <v>343.2</v>
      </c>
      <c r="W42" s="1">
        <v>258.39999999999998</v>
      </c>
      <c r="X42" s="1">
        <v>304</v>
      </c>
      <c r="Y42" s="1">
        <v>281.39999999999998</v>
      </c>
      <c r="Z42" s="1">
        <v>456.8</v>
      </c>
      <c r="AA42" s="1">
        <v>472.8</v>
      </c>
      <c r="AB42" s="1">
        <v>432.4</v>
      </c>
      <c r="AC42" s="1">
        <v>513</v>
      </c>
      <c r="AD42" s="1">
        <v>428.6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F38" xr:uid="{CAF5B45A-949E-4C8E-A0FD-B8815F4A216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2025-06-02T12:28:57Z</dcterms:created>
  <dcterms:modified xsi:type="dcterms:W3CDTF">2025-06-10T06:51:19Z</dcterms:modified>
</cp:coreProperties>
</file>