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Ост ПРС\"/>
    </mc:Choice>
  </mc:AlternateContent>
  <xr:revisionPtr revIDLastSave="0" documentId="13_ncr:1_{595C6033-1EB3-46A4-AAC1-776AFA46B7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H32" i="1" l="1"/>
  <c r="I32" i="1" s="1"/>
  <c r="F32" i="1"/>
  <c r="H31" i="1"/>
  <c r="I31" i="1" s="1"/>
  <c r="F31" i="1"/>
  <c r="H30" i="1"/>
  <c r="I30" i="1" s="1"/>
  <c r="F30" i="1"/>
  <c r="H29" i="1"/>
  <c r="I29" i="1" s="1"/>
  <c r="F29" i="1"/>
  <c r="H28" i="1"/>
  <c r="I28" i="1" s="1"/>
  <c r="F28" i="1"/>
  <c r="H27" i="1"/>
  <c r="I27" i="1" s="1"/>
  <c r="F27" i="1"/>
  <c r="H26" i="1"/>
  <c r="I26" i="1" s="1"/>
  <c r="F26" i="1"/>
  <c r="H25" i="1"/>
  <c r="I25" i="1" s="1"/>
  <c r="F25" i="1"/>
  <c r="H24" i="1"/>
  <c r="I24" i="1" s="1"/>
  <c r="F24" i="1"/>
  <c r="H23" i="1"/>
  <c r="I23" i="1" s="1"/>
  <c r="F23" i="1"/>
  <c r="H22" i="1"/>
  <c r="I22" i="1" s="1"/>
  <c r="F22" i="1"/>
  <c r="H21" i="1"/>
  <c r="I21" i="1" s="1"/>
  <c r="J21" i="1" s="1"/>
  <c r="F21" i="1"/>
  <c r="H20" i="1"/>
  <c r="I20" i="1" s="1"/>
  <c r="J20" i="1" s="1"/>
  <c r="F20" i="1"/>
  <c r="H19" i="1"/>
  <c r="I19" i="1" s="1"/>
  <c r="F19" i="1"/>
  <c r="H18" i="1"/>
  <c r="I18" i="1" s="1"/>
  <c r="F18" i="1"/>
  <c r="H17" i="1"/>
  <c r="I17" i="1" s="1"/>
  <c r="F17" i="1"/>
  <c r="H16" i="1"/>
  <c r="I16" i="1" s="1"/>
  <c r="F16" i="1"/>
  <c r="H15" i="1"/>
  <c r="I15" i="1" s="1"/>
  <c r="F15" i="1"/>
  <c r="H14" i="1"/>
  <c r="I14" i="1" s="1"/>
  <c r="F14" i="1"/>
  <c r="H13" i="1"/>
  <c r="I13" i="1" s="1"/>
  <c r="F13" i="1"/>
  <c r="H12" i="1"/>
  <c r="I12" i="1" s="1"/>
  <c r="F12" i="1"/>
  <c r="H11" i="1"/>
  <c r="I11" i="1" s="1"/>
  <c r="F11" i="1"/>
  <c r="H10" i="1"/>
  <c r="I10" i="1" s="1"/>
  <c r="F10" i="1"/>
  <c r="H9" i="1"/>
  <c r="I9" i="1" s="1"/>
  <c r="F9" i="1"/>
  <c r="H8" i="1"/>
  <c r="I8" i="1" s="1"/>
  <c r="F8" i="1"/>
  <c r="H7" i="1"/>
  <c r="I7" i="1" s="1"/>
  <c r="F7" i="1"/>
  <c r="H6" i="1"/>
  <c r="I6" i="1" s="1"/>
  <c r="F6" i="1"/>
  <c r="H5" i="1"/>
  <c r="I5" i="1" s="1"/>
  <c r="F5" i="1"/>
  <c r="H4" i="1"/>
  <c r="I4" i="1" s="1"/>
  <c r="F4" i="1"/>
  <c r="H3" i="1"/>
  <c r="I3" i="1" s="1"/>
  <c r="F3" i="1"/>
  <c r="J15" i="1" l="1"/>
  <c r="J19" i="1"/>
  <c r="J25" i="1"/>
  <c r="J29" i="1"/>
  <c r="J3" i="1"/>
  <c r="J12" i="1"/>
  <c r="J16" i="1"/>
  <c r="J30" i="1"/>
  <c r="J13" i="1"/>
  <c r="J17" i="1"/>
  <c r="J23" i="1"/>
  <c r="J27" i="1"/>
  <c r="J31" i="1"/>
  <c r="J22" i="1"/>
  <c r="J14" i="1"/>
  <c r="J18" i="1"/>
  <c r="J26" i="1"/>
  <c r="J24" i="1"/>
  <c r="J28" i="1"/>
  <c r="J32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<sst xmlns="http://schemas.openxmlformats.org/spreadsheetml/2006/main" count="52" uniqueCount="52">
  <si>
    <t>Товар</t>
  </si>
  <si>
    <t>Штрих код</t>
  </si>
  <si>
    <t>Заказ утвержден</t>
  </si>
  <si>
    <t>май</t>
  </si>
  <si>
    <t>вход новый</t>
  </si>
  <si>
    <t>скидка</t>
  </si>
  <si>
    <t>кол-во</t>
  </si>
  <si>
    <t>кг</t>
  </si>
  <si>
    <t>вход/кг</t>
  </si>
  <si>
    <t>вход/шт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</si>
  <si>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</si>
  <si>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</si>
  <si>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</si>
  <si>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</si>
  <si>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</si>
  <si>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</si>
  <si>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</si>
  <si>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</si>
  <si>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</si>
  <si>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</si>
  <si>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</si>
  <si>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</si>
  <si>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</si>
  <si>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</si>
  <si>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</si>
  <si>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</si>
  <si>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</si>
  <si>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</si>
  <si>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</si>
  <si>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</si>
  <si>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</si>
  <si>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</si>
  <si>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</si>
  <si>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</si>
  <si>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</si>
  <si>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</si>
  <si>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</si>
  <si>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</si>
  <si>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</si>
  <si>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</si>
  <si>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</si>
  <si>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</si>
  <si>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</si>
  <si>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</si>
  <si>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</si>
  <si>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</si>
  <si>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</si>
  <si>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</si>
  <si>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</si>
  <si>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</si>
  <si>
    <t>СЛИВОЧНЫЕ ПМ сос п/о мгс 0.41кг 10шт_50с</t>
  </si>
  <si>
    <t>МОЛОЧНАЯ Останкино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</si>
</sst>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3" borderId="13" xfId="0" applyFont="1" applyFill="1" applyBorder="1" applyAlignment="1">
      <alignment horizontal="left" vertical="top" wrapText="1"/>
    </xf>
    <xf numFmtId="1" fontId="0" fillId="0" borderId="14" xfId="0" applyNumberFormat="1" applyBorder="1" applyAlignment="1">
      <alignment horizontal="left" vertical="top" wrapText="1"/>
    </xf>
    <xf numFmtId="3" fontId="0" fillId="0" borderId="15" xfId="0" applyNumberFormat="1" applyBorder="1"/>
    <xf numFmtId="164" fontId="0" fillId="0" borderId="16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0" fontId="1" fillId="3" borderId="19" xfId="0" applyFont="1" applyFill="1" applyBorder="1" applyAlignment="1">
      <alignment horizontal="left" vertical="top" wrapText="1"/>
    </xf>
    <xf numFmtId="1" fontId="0" fillId="0" borderId="20" xfId="0" applyNumberFormat="1" applyBorder="1" applyAlignment="1">
      <alignment horizontal="left" vertical="top" wrapText="1"/>
    </xf>
    <xf numFmtId="3" fontId="0" fillId="0" borderId="21" xfId="0" applyNumberFormat="1" applyBorder="1"/>
    <xf numFmtId="164" fontId="0" fillId="0" borderId="22" xfId="0" applyNumberFormat="1" applyBorder="1"/>
    <xf numFmtId="2" fontId="0" fillId="0" borderId="23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0" fontId="0" fillId="3" borderId="19" xfId="0" applyFill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1" fillId="0" borderId="21" xfId="0" applyNumberFormat="1" applyFont="1" applyBorder="1"/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1" fontId="1" fillId="0" borderId="27" xfId="0" applyNumberFormat="1" applyFont="1" applyBorder="1"/>
    <xf numFmtId="164" fontId="0" fillId="0" borderId="11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18" xfId="0" applyNumberFormat="1" applyBorder="1"/>
    <xf numFmtId="165" fontId="0" fillId="0" borderId="24" xfId="0" applyNumberFormat="1" applyBorder="1"/>
    <xf numFmtId="165" fontId="0" fillId="0" borderId="8" xfId="0" applyNumberFormat="1" applyBorder="1"/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1" fillId="3" borderId="28" xfId="0" applyFont="1" applyFill="1" applyBorder="1" applyAlignment="1">
      <alignment horizontal="left" vertical="top" wrapText="1"/>
    </xf>
    <xf numFmtId="0" fontId="1" fillId="3" borderId="29" xfId="0" applyFont="1" applyFill="1" applyBorder="1" applyAlignment="1">
      <alignment horizontal="left" vertical="top" wrapText="1"/>
    </xf>
    <xf numFmtId="0" fontId="0" fillId="3" borderId="29" xfId="0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" fontId="1" fillId="3" borderId="28" xfId="0" applyNumberFormat="1" applyFont="1" applyFill="1" applyBorder="1" applyAlignment="1">
      <alignment horizontal="left" vertical="top" wrapText="1"/>
    </xf>
    <xf numFmtId="1" fontId="1" fillId="3" borderId="29" xfId="0" applyNumberFormat="1" applyFont="1" applyFill="1" applyBorder="1" applyAlignment="1">
      <alignment horizontal="left" vertical="top" wrapText="1"/>
    </xf>
    <xf numFmtId="1" fontId="0" fillId="3" borderId="29" xfId="0" applyNumberFormat="1" applyFill="1" applyBorder="1" applyAlignment="1">
      <alignment horizontal="left" vertical="top" wrapText="1"/>
    </xf>
    <xf numFmtId="1" fontId="0" fillId="0" borderId="29" xfId="0" applyNumberFormat="1" applyBorder="1" applyAlignment="1">
      <alignment horizontal="left" vertical="top" wrapText="1"/>
    </xf>
    <xf numFmtId="1" fontId="1" fillId="0" borderId="29" xfId="0" applyNumberFormat="1" applyFont="1" applyBorder="1" applyAlignment="1">
      <alignment horizontal="left" vertical="top" wrapText="1"/>
    </xf>
    <xf numFmtId="1" fontId="0" fillId="0" borderId="29" xfId="0" applyNumberFormat="1" applyBorder="1" applyAlignment="1">
      <alignment horizontal="left"/>
    </xf>
    <xf numFmtId="1" fontId="0" fillId="0" borderId="30" xfId="0" applyNumberFormat="1" applyBorder="1" applyAlignment="1">
      <alignment horizontal="left"/>
    </xf>
    <xf numFmtId="0" fontId="0" fillId="4" borderId="19" xfId="0" applyFill="1" applyBorder="1" applyAlignment="1">
      <alignment horizontal="left" vertical="top" wrapText="1"/>
    </xf>
    <xf numFmtId="0" fontId="0" fillId="4" borderId="29" xfId="0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J33"/>
  <sheetViews>
    <sheetView tabSelected="1" zoomScale="130" zoomScaleNormal="130" workbookViewId="0">
      <selection activeCell="A33" sqref="A33"/>
    </sheetView>
  </sheetViews>
  <sheetFormatPr defaultColWidth="10.33203125" defaultRowHeight="11.45" customHeight="1" x14ac:dyDescent="0.2"/>
  <cols>
    <col min="1" max="1" width="48.1640625" style="34" customWidth="1"/>
    <col min="2" max="3" width="16.33203125" style="34" customWidth="1"/>
    <col min="4" max="4" width="18.6640625" style="34" customWidth="1"/>
    <col min="5" max="5" width="12.1640625" customWidth="1"/>
    <col min="6" max="6" width="10.33203125" style="31" customWidth="1"/>
    <col min="7" max="8" width="10.33203125" style="32" customWidth="1"/>
    <col min="9" max="9" width="17" style="32" customWidth="1"/>
    <col min="10" max="10" width="9.33203125" style="32" customWidth="1"/>
  </cols>
  <sheetData>
    <row r="1" spans="1:10" ht="13.35" customHeight="1" x14ac:dyDescent="0.2">
      <c r="A1" s="58" t="s">
        <v>0</v>
      </c>
      <c r="B1" s="38"/>
      <c r="C1" s="38"/>
      <c r="D1" s="60" t="s">
        <v>1</v>
      </c>
      <c r="E1" s="62" t="s">
        <v>2</v>
      </c>
      <c r="F1" s="63"/>
      <c r="G1" s="64" t="s">
        <v>3</v>
      </c>
      <c r="H1" s="65"/>
      <c r="I1" s="66" t="s">
        <v>4</v>
      </c>
      <c r="J1" s="56" t="s">
        <v>5</v>
      </c>
    </row>
    <row r="2" spans="1:10" ht="12.95" customHeight="1" thickBot="1" x14ac:dyDescent="0.25">
      <c r="A2" s="59"/>
      <c r="B2" s="39"/>
      <c r="C2" s="39"/>
      <c r="D2" s="61"/>
      <c r="E2" s="1" t="s">
        <v>6</v>
      </c>
      <c r="F2" s="2" t="s">
        <v>7</v>
      </c>
      <c r="G2" s="1" t="s">
        <v>8</v>
      </c>
      <c r="H2" s="2" t="s">
        <v>9</v>
      </c>
      <c r="I2" s="67"/>
      <c r="J2" s="57"/>
    </row>
    <row r="3" spans="1:10" ht="11.1" customHeight="1" x14ac:dyDescent="0.2">
      <c r="A3" s="3" t="s">
        <v>10</v>
      </c>
      <c r="B3" s="40">
        <v>6754</v>
      </c>
      <c r="C3" s="47">
        <v>1001225406754</v>
      </c>
      <c r="D3" s="4">
        <v>4607958076598</v>
      </c>
      <c r="E3" s="5">
        <v>229</v>
      </c>
      <c r="F3" s="6">
        <f>E3*0.09</f>
        <v>20.61</v>
      </c>
      <c r="G3" s="7">
        <v>1266.8545454545454</v>
      </c>
      <c r="H3" s="8">
        <f>G3*0.09</f>
        <v>114.01690909090908</v>
      </c>
      <c r="I3" s="9">
        <f>H3*0.95</f>
        <v>108.31606363636362</v>
      </c>
      <c r="J3" s="35">
        <f>1-I3/H3</f>
        <v>5.0000000000000044E-2</v>
      </c>
    </row>
    <row r="4" spans="1:10" ht="11.1" customHeight="1" x14ac:dyDescent="0.2">
      <c r="A4" s="10" t="s">
        <v>11</v>
      </c>
      <c r="B4" s="41">
        <v>7103</v>
      </c>
      <c r="C4" s="48">
        <v>1001223297103</v>
      </c>
      <c r="D4" s="11">
        <v>4607958072477</v>
      </c>
      <c r="E4" s="12">
        <v>215</v>
      </c>
      <c r="F4" s="13">
        <f>E4*0.18</f>
        <v>38.699999999999996</v>
      </c>
      <c r="G4" s="14">
        <v>857.63</v>
      </c>
      <c r="H4" s="15">
        <f>G4*0.18</f>
        <v>154.3734</v>
      </c>
      <c r="I4" s="16">
        <f t="shared" ref="I4:I32" si="0">H4*0.95</f>
        <v>146.65473</v>
      </c>
      <c r="J4" s="36">
        <f t="shared" ref="J4:J32" si="1">1-I4/H4</f>
        <v>5.0000000000000044E-2</v>
      </c>
    </row>
    <row r="5" spans="1:10" ht="11.1" customHeight="1" x14ac:dyDescent="0.2">
      <c r="A5" s="10" t="s">
        <v>12</v>
      </c>
      <c r="B5" s="41">
        <v>3215</v>
      </c>
      <c r="C5" s="48">
        <v>1001094053215</v>
      </c>
      <c r="D5" s="11" t="s">
        <v>13</v>
      </c>
      <c r="E5" s="12">
        <v>250</v>
      </c>
      <c r="F5" s="13">
        <f>E5*0.4</f>
        <v>100</v>
      </c>
      <c r="G5" s="14">
        <v>377.53</v>
      </c>
      <c r="H5" s="15">
        <f>G5*0.4</f>
        <v>151.012</v>
      </c>
      <c r="I5" s="16">
        <f t="shared" si="0"/>
        <v>143.4614</v>
      </c>
      <c r="J5" s="36">
        <f t="shared" si="1"/>
        <v>5.0000000000000044E-2</v>
      </c>
    </row>
    <row r="6" spans="1:10" ht="11.1" customHeight="1" x14ac:dyDescent="0.2">
      <c r="A6" s="17" t="s">
        <v>14</v>
      </c>
      <c r="B6" s="42">
        <v>7284</v>
      </c>
      <c r="C6" s="49">
        <v>1001025767284</v>
      </c>
      <c r="D6" s="11">
        <v>4607958078059</v>
      </c>
      <c r="E6" s="12">
        <v>120</v>
      </c>
      <c r="F6" s="13">
        <f>E6*0.33</f>
        <v>39.6</v>
      </c>
      <c r="G6" s="14">
        <v>400.45</v>
      </c>
      <c r="H6" s="15">
        <f>G6*0.33</f>
        <v>132.14850000000001</v>
      </c>
      <c r="I6" s="16">
        <f t="shared" si="0"/>
        <v>125.54107500000001</v>
      </c>
      <c r="J6" s="36">
        <f t="shared" si="1"/>
        <v>5.0000000000000044E-2</v>
      </c>
    </row>
    <row r="7" spans="1:10" ht="11.1" customHeight="1" x14ac:dyDescent="0.2">
      <c r="A7" s="17" t="s">
        <v>15</v>
      </c>
      <c r="B7" s="42">
        <v>6208</v>
      </c>
      <c r="C7" s="49">
        <v>1001220226208</v>
      </c>
      <c r="D7" s="11">
        <v>4607958077687</v>
      </c>
      <c r="E7" s="12">
        <v>150</v>
      </c>
      <c r="F7" s="13">
        <f>E7*0.15</f>
        <v>22.5</v>
      </c>
      <c r="G7" s="14">
        <v>719.77</v>
      </c>
      <c r="H7" s="15">
        <f>G7*0.15</f>
        <v>107.96549999999999</v>
      </c>
      <c r="I7" s="16">
        <f t="shared" si="0"/>
        <v>102.56722499999999</v>
      </c>
      <c r="J7" s="36">
        <f t="shared" si="1"/>
        <v>4.9999999999999933E-2</v>
      </c>
    </row>
    <row r="8" spans="1:10" ht="11.1" customHeight="1" x14ac:dyDescent="0.2">
      <c r="A8" s="18" t="s">
        <v>16</v>
      </c>
      <c r="B8" s="43">
        <v>7241</v>
      </c>
      <c r="C8" s="50">
        <v>1001303107241</v>
      </c>
      <c r="D8" s="11">
        <v>4607958077441</v>
      </c>
      <c r="E8" s="12">
        <v>250</v>
      </c>
      <c r="F8" s="13">
        <f>E8*0.28</f>
        <v>70</v>
      </c>
      <c r="G8" s="14">
        <v>396.96</v>
      </c>
      <c r="H8" s="15">
        <f>G8*0.28</f>
        <v>111.14880000000001</v>
      </c>
      <c r="I8" s="16">
        <f t="shared" si="0"/>
        <v>105.59136000000001</v>
      </c>
      <c r="J8" s="36">
        <f t="shared" si="1"/>
        <v>5.0000000000000044E-2</v>
      </c>
    </row>
    <row r="9" spans="1:10" ht="11.1" customHeight="1" x14ac:dyDescent="0.2">
      <c r="A9" s="18" t="s">
        <v>17</v>
      </c>
      <c r="B9" s="43">
        <v>6325</v>
      </c>
      <c r="C9" s="50">
        <v>1001010106325</v>
      </c>
      <c r="D9" s="11" t="s">
        <v>18</v>
      </c>
      <c r="E9" s="12">
        <v>550</v>
      </c>
      <c r="F9" s="13">
        <f>E9*0.4</f>
        <v>220</v>
      </c>
      <c r="G9" s="14">
        <v>319</v>
      </c>
      <c r="H9" s="15">
        <f>G9*0.4</f>
        <v>127.60000000000001</v>
      </c>
      <c r="I9" s="16">
        <f t="shared" si="0"/>
        <v>121.22</v>
      </c>
      <c r="J9" s="36">
        <f t="shared" si="1"/>
        <v>5.0000000000000044E-2</v>
      </c>
    </row>
    <row r="10" spans="1:10" ht="11.1" customHeight="1" x14ac:dyDescent="0.2">
      <c r="A10" s="18" t="s">
        <v>19</v>
      </c>
      <c r="B10" s="43">
        <v>6392</v>
      </c>
      <c r="C10" s="50">
        <v>1001012566392</v>
      </c>
      <c r="D10" s="11" t="s">
        <v>20</v>
      </c>
      <c r="E10" s="12">
        <v>500</v>
      </c>
      <c r="F10" s="13">
        <f>E10*0.4</f>
        <v>200</v>
      </c>
      <c r="G10" s="14">
        <v>285.75</v>
      </c>
      <c r="H10" s="15">
        <f>G10*0.4</f>
        <v>114.30000000000001</v>
      </c>
      <c r="I10" s="16">
        <f t="shared" si="0"/>
        <v>108.58500000000001</v>
      </c>
      <c r="J10" s="36">
        <f t="shared" si="1"/>
        <v>5.0000000000000044E-2</v>
      </c>
    </row>
    <row r="11" spans="1:10" ht="11.1" customHeight="1" x14ac:dyDescent="0.2">
      <c r="A11" s="54" t="s">
        <v>21</v>
      </c>
      <c r="B11" s="55">
        <v>6353</v>
      </c>
      <c r="C11" s="50">
        <v>1001012506353</v>
      </c>
      <c r="D11" s="11" t="s">
        <v>22</v>
      </c>
      <c r="E11" s="12">
        <v>500</v>
      </c>
      <c r="F11" s="13">
        <f>E11*0.4</f>
        <v>200</v>
      </c>
      <c r="G11" s="14">
        <v>306.60000000000002</v>
      </c>
      <c r="H11" s="15">
        <f>G11*0.4</f>
        <v>122.64000000000001</v>
      </c>
      <c r="I11" s="16">
        <f t="shared" si="0"/>
        <v>116.50800000000001</v>
      </c>
      <c r="J11" s="36">
        <f t="shared" si="1"/>
        <v>5.0000000000000044E-2</v>
      </c>
    </row>
    <row r="12" spans="1:10" ht="11.1" customHeight="1" x14ac:dyDescent="0.2">
      <c r="A12" s="54" t="s">
        <v>23</v>
      </c>
      <c r="B12" s="55">
        <v>7233</v>
      </c>
      <c r="C12" s="50">
        <v>1001303637233</v>
      </c>
      <c r="D12" s="11" t="s">
        <v>24</v>
      </c>
      <c r="E12" s="12">
        <v>150</v>
      </c>
      <c r="F12" s="13">
        <f>E12*0.31</f>
        <v>46.5</v>
      </c>
      <c r="G12" s="14">
        <v>494.24</v>
      </c>
      <c r="H12" s="15">
        <f>G12*0.31</f>
        <v>153.21440000000001</v>
      </c>
      <c r="I12" s="16">
        <f t="shared" si="0"/>
        <v>145.55368000000001</v>
      </c>
      <c r="J12" s="36">
        <f t="shared" si="1"/>
        <v>4.9999999999999933E-2</v>
      </c>
    </row>
    <row r="13" spans="1:10" ht="11.1" customHeight="1" x14ac:dyDescent="0.2">
      <c r="A13" s="18" t="s">
        <v>25</v>
      </c>
      <c r="B13" s="43">
        <v>7154</v>
      </c>
      <c r="C13" s="50">
        <v>1001300387154</v>
      </c>
      <c r="D13" s="11" t="s">
        <v>26</v>
      </c>
      <c r="E13" s="12">
        <v>200</v>
      </c>
      <c r="F13" s="13">
        <f>E13*0.35</f>
        <v>70</v>
      </c>
      <c r="G13" s="14">
        <v>386.21</v>
      </c>
      <c r="H13" s="15">
        <f>G13*0.35</f>
        <v>135.17349999999999</v>
      </c>
      <c r="I13" s="16">
        <f t="shared" si="0"/>
        <v>128.41482499999998</v>
      </c>
      <c r="J13" s="36">
        <f t="shared" si="1"/>
        <v>5.0000000000000044E-2</v>
      </c>
    </row>
    <row r="14" spans="1:10" ht="11.1" customHeight="1" x14ac:dyDescent="0.2">
      <c r="A14" s="18" t="s">
        <v>27</v>
      </c>
      <c r="B14" s="43">
        <v>5682</v>
      </c>
      <c r="C14" s="50">
        <v>1001193115682</v>
      </c>
      <c r="D14" s="11" t="s">
        <v>28</v>
      </c>
      <c r="E14" s="12">
        <v>500</v>
      </c>
      <c r="F14" s="13">
        <f>E14*0.12</f>
        <v>60</v>
      </c>
      <c r="G14" s="14">
        <v>923.66</v>
      </c>
      <c r="H14" s="15">
        <f>G14*0.12</f>
        <v>110.83919999999999</v>
      </c>
      <c r="I14" s="16">
        <f t="shared" si="0"/>
        <v>105.29723999999999</v>
      </c>
      <c r="J14" s="36">
        <f t="shared" si="1"/>
        <v>5.0000000000000044E-2</v>
      </c>
    </row>
    <row r="15" spans="1:10" ht="11.1" customHeight="1" x14ac:dyDescent="0.2">
      <c r="A15" s="19" t="s">
        <v>29</v>
      </c>
      <c r="B15" s="44">
        <v>5931</v>
      </c>
      <c r="C15" s="51">
        <v>1001060755931</v>
      </c>
      <c r="D15" s="11" t="s">
        <v>30</v>
      </c>
      <c r="E15" s="12">
        <v>400</v>
      </c>
      <c r="F15" s="13">
        <f>E15*0.22</f>
        <v>88</v>
      </c>
      <c r="G15" s="14">
        <v>578.79</v>
      </c>
      <c r="H15" s="15">
        <f>G15*0.22</f>
        <v>127.3338</v>
      </c>
      <c r="I15" s="16">
        <f t="shared" si="0"/>
        <v>120.96710999999999</v>
      </c>
      <c r="J15" s="36">
        <f t="shared" si="1"/>
        <v>5.0000000000000044E-2</v>
      </c>
    </row>
    <row r="16" spans="1:10" ht="11.1" customHeight="1" x14ac:dyDescent="0.2">
      <c r="A16" s="19" t="s">
        <v>31</v>
      </c>
      <c r="B16" s="44">
        <v>5483</v>
      </c>
      <c r="C16" s="51">
        <v>1001062505483</v>
      </c>
      <c r="D16" s="11">
        <v>4607958071968</v>
      </c>
      <c r="E16" s="12">
        <v>150</v>
      </c>
      <c r="F16" s="13">
        <f>E16*0.25</f>
        <v>37.5</v>
      </c>
      <c r="G16" s="14">
        <v>620.49</v>
      </c>
      <c r="H16" s="15">
        <f>G16*0.25</f>
        <v>155.1225</v>
      </c>
      <c r="I16" s="16">
        <f t="shared" si="0"/>
        <v>147.36637500000001</v>
      </c>
      <c r="J16" s="36">
        <f t="shared" si="1"/>
        <v>4.9999999999999933E-2</v>
      </c>
    </row>
    <row r="17" spans="1:10" ht="11.1" customHeight="1" x14ac:dyDescent="0.2">
      <c r="A17" s="18" t="s">
        <v>32</v>
      </c>
      <c r="B17" s="43">
        <v>7177</v>
      </c>
      <c r="C17" s="50">
        <v>1001302347177</v>
      </c>
      <c r="D17" s="11" t="s">
        <v>33</v>
      </c>
      <c r="E17" s="12">
        <v>120</v>
      </c>
      <c r="F17" s="13">
        <f>E17*0.35</f>
        <v>42</v>
      </c>
      <c r="G17" s="14">
        <v>396.44</v>
      </c>
      <c r="H17" s="15">
        <f>G17*0.35</f>
        <v>138.75399999999999</v>
      </c>
      <c r="I17" s="16">
        <f t="shared" si="0"/>
        <v>131.81629999999998</v>
      </c>
      <c r="J17" s="36">
        <f t="shared" si="1"/>
        <v>5.0000000000000044E-2</v>
      </c>
    </row>
    <row r="18" spans="1:10" ht="11.1" customHeight="1" x14ac:dyDescent="0.2">
      <c r="A18" s="18" t="s">
        <v>34</v>
      </c>
      <c r="B18" s="43">
        <v>6333</v>
      </c>
      <c r="C18" s="50">
        <v>1001012486333</v>
      </c>
      <c r="D18" s="11">
        <v>4607958070862</v>
      </c>
      <c r="E18" s="12">
        <v>400</v>
      </c>
      <c r="F18" s="13">
        <f>E18*0.4</f>
        <v>160</v>
      </c>
      <c r="G18" s="14">
        <v>285.81</v>
      </c>
      <c r="H18" s="15">
        <f>G18*0.4</f>
        <v>114.32400000000001</v>
      </c>
      <c r="I18" s="16">
        <f t="shared" si="0"/>
        <v>108.60780000000001</v>
      </c>
      <c r="J18" s="36">
        <f t="shared" si="1"/>
        <v>5.0000000000000044E-2</v>
      </c>
    </row>
    <row r="19" spans="1:10" ht="11.1" customHeight="1" x14ac:dyDescent="0.2">
      <c r="A19" s="18" t="s">
        <v>35</v>
      </c>
      <c r="B19" s="43">
        <v>6337</v>
      </c>
      <c r="C19" s="50">
        <v>1001012636337</v>
      </c>
      <c r="D19" s="11">
        <v>4607958075638</v>
      </c>
      <c r="E19" s="12">
        <v>255</v>
      </c>
      <c r="F19" s="13">
        <f>E19*0.5</f>
        <v>127.5</v>
      </c>
      <c r="G19" s="14">
        <v>292.31</v>
      </c>
      <c r="H19" s="15">
        <f>G19*0.5</f>
        <v>146.155</v>
      </c>
      <c r="I19" s="16">
        <f t="shared" si="0"/>
        <v>138.84725</v>
      </c>
      <c r="J19" s="36">
        <f t="shared" si="1"/>
        <v>5.0000000000000044E-2</v>
      </c>
    </row>
    <row r="20" spans="1:10" ht="11.1" customHeight="1" x14ac:dyDescent="0.2">
      <c r="A20" s="18" t="s">
        <v>36</v>
      </c>
      <c r="B20" s="43">
        <v>7074</v>
      </c>
      <c r="C20" s="50">
        <v>1001022657074</v>
      </c>
      <c r="D20" s="11">
        <v>4607958077854</v>
      </c>
      <c r="E20" s="12">
        <v>200</v>
      </c>
      <c r="F20" s="13">
        <f>E20*0.6</f>
        <v>120</v>
      </c>
      <c r="G20" s="14">
        <v>291.33999999999997</v>
      </c>
      <c r="H20" s="15">
        <f>G20*0.6</f>
        <v>174.80399999999997</v>
      </c>
      <c r="I20" s="16">
        <f t="shared" si="0"/>
        <v>166.06379999999996</v>
      </c>
      <c r="J20" s="36">
        <f t="shared" si="1"/>
        <v>5.0000000000000044E-2</v>
      </c>
    </row>
    <row r="21" spans="1:10" ht="11.1" customHeight="1" x14ac:dyDescent="0.2">
      <c r="A21" s="18" t="s">
        <v>37</v>
      </c>
      <c r="B21" s="43">
        <v>6586</v>
      </c>
      <c r="C21" s="50">
        <v>1001215576586</v>
      </c>
      <c r="D21" s="11">
        <v>4607958077380</v>
      </c>
      <c r="E21" s="12">
        <v>90</v>
      </c>
      <c r="F21" s="13">
        <f>E21*0.09</f>
        <v>8.1</v>
      </c>
      <c r="G21" s="14">
        <v>968</v>
      </c>
      <c r="H21" s="15">
        <f>G21*0.09</f>
        <v>87.11999999999999</v>
      </c>
      <c r="I21" s="16">
        <f t="shared" si="0"/>
        <v>82.763999999999982</v>
      </c>
      <c r="J21" s="36">
        <f t="shared" si="1"/>
        <v>5.0000000000000155E-2</v>
      </c>
    </row>
    <row r="22" spans="1:10" ht="11.1" customHeight="1" x14ac:dyDescent="0.2">
      <c r="A22" s="18" t="s">
        <v>38</v>
      </c>
      <c r="B22" s="43">
        <v>6228</v>
      </c>
      <c r="C22" s="50">
        <v>1001225416228</v>
      </c>
      <c r="D22" s="11">
        <v>4607958076604</v>
      </c>
      <c r="E22" s="12">
        <v>120</v>
      </c>
      <c r="F22" s="13">
        <f>E22*0.09</f>
        <v>10.799999999999999</v>
      </c>
      <c r="G22" s="14">
        <v>1014.85</v>
      </c>
      <c r="H22" s="15">
        <f>G22*0.09</f>
        <v>91.336500000000001</v>
      </c>
      <c r="I22" s="16">
        <f t="shared" si="0"/>
        <v>86.769674999999992</v>
      </c>
      <c r="J22" s="36">
        <f t="shared" si="1"/>
        <v>5.0000000000000044E-2</v>
      </c>
    </row>
    <row r="23" spans="1:10" ht="11.1" customHeight="1" x14ac:dyDescent="0.2">
      <c r="A23" s="18" t="s">
        <v>51</v>
      </c>
      <c r="B23" s="43">
        <v>7126</v>
      </c>
      <c r="C23" s="50">
        <v>1001010027126</v>
      </c>
      <c r="D23" s="11">
        <v>4607958077373</v>
      </c>
      <c r="E23" s="12">
        <v>100</v>
      </c>
      <c r="F23" s="13">
        <f>E23*0.4</f>
        <v>40</v>
      </c>
      <c r="G23" s="14">
        <v>410.59</v>
      </c>
      <c r="H23" s="15">
        <f>G23*0.4</f>
        <v>164.23599999999999</v>
      </c>
      <c r="I23" s="16">
        <f>H23*0.95</f>
        <v>156.02419999999998</v>
      </c>
      <c r="J23" s="36">
        <f t="shared" si="1"/>
        <v>5.0000000000000044E-2</v>
      </c>
    </row>
    <row r="24" spans="1:10" ht="11.1" customHeight="1" x14ac:dyDescent="0.2">
      <c r="A24" s="18" t="s">
        <v>39</v>
      </c>
      <c r="B24" s="43">
        <v>6834</v>
      </c>
      <c r="C24" s="50">
        <v>1001203146834</v>
      </c>
      <c r="D24" s="11">
        <v>4607958077694</v>
      </c>
      <c r="E24" s="12">
        <v>70</v>
      </c>
      <c r="F24" s="13">
        <f>E24*0.1</f>
        <v>7</v>
      </c>
      <c r="G24" s="14">
        <v>823.58</v>
      </c>
      <c r="H24" s="15">
        <f>G24*0.1</f>
        <v>82.358000000000004</v>
      </c>
      <c r="I24" s="16">
        <f t="shared" si="0"/>
        <v>78.240099999999998</v>
      </c>
      <c r="J24" s="36">
        <f t="shared" si="1"/>
        <v>5.0000000000000044E-2</v>
      </c>
    </row>
    <row r="25" spans="1:10" ht="11.1" customHeight="1" x14ac:dyDescent="0.2">
      <c r="A25" s="18" t="s">
        <v>40</v>
      </c>
      <c r="B25" s="43">
        <v>6937</v>
      </c>
      <c r="C25" s="50">
        <v>1001063106937</v>
      </c>
      <c r="D25" s="11">
        <v>4607958078172</v>
      </c>
      <c r="E25" s="12">
        <v>200</v>
      </c>
      <c r="F25" s="13">
        <f>E25*0.25</f>
        <v>50</v>
      </c>
      <c r="G25" s="14">
        <v>712.8</v>
      </c>
      <c r="H25" s="15">
        <f>G25*0.25</f>
        <v>178.2</v>
      </c>
      <c r="I25" s="16">
        <f t="shared" si="0"/>
        <v>169.29</v>
      </c>
      <c r="J25" s="36">
        <f t="shared" si="1"/>
        <v>4.9999999999999933E-2</v>
      </c>
    </row>
    <row r="26" spans="1:10" ht="11.1" customHeight="1" x14ac:dyDescent="0.2">
      <c r="A26" s="18" t="s">
        <v>41</v>
      </c>
      <c r="B26" s="43">
        <v>6776</v>
      </c>
      <c r="C26" s="50">
        <v>1001025166776</v>
      </c>
      <c r="D26" s="11">
        <v>4607958077014</v>
      </c>
      <c r="E26" s="12">
        <v>400</v>
      </c>
      <c r="F26" s="13">
        <f>E26*0.35</f>
        <v>140</v>
      </c>
      <c r="G26" s="14">
        <v>308.06</v>
      </c>
      <c r="H26" s="15">
        <f>G26*0.35</f>
        <v>107.821</v>
      </c>
      <c r="I26" s="16">
        <f t="shared" si="0"/>
        <v>102.42994999999999</v>
      </c>
      <c r="J26" s="36">
        <f t="shared" si="1"/>
        <v>5.0000000000000044E-2</v>
      </c>
    </row>
    <row r="27" spans="1:10" ht="11.45" customHeight="1" x14ac:dyDescent="0.2">
      <c r="A27" s="20" t="s">
        <v>42</v>
      </c>
      <c r="B27" s="45">
        <v>6475</v>
      </c>
      <c r="C27" s="52">
        <v>1001025176475</v>
      </c>
      <c r="D27" s="21" t="s">
        <v>43</v>
      </c>
      <c r="E27" s="22">
        <v>300</v>
      </c>
      <c r="F27" s="13">
        <f>E27*0.4</f>
        <v>120</v>
      </c>
      <c r="G27" s="14">
        <v>338.89</v>
      </c>
      <c r="H27" s="15">
        <f>G27*0.4</f>
        <v>135.55600000000001</v>
      </c>
      <c r="I27" s="16">
        <f t="shared" si="0"/>
        <v>128.7782</v>
      </c>
      <c r="J27" s="36">
        <f t="shared" si="1"/>
        <v>5.0000000000000044E-2</v>
      </c>
    </row>
    <row r="28" spans="1:10" ht="11.45" customHeight="1" x14ac:dyDescent="0.2">
      <c r="A28" s="20" t="s">
        <v>50</v>
      </c>
      <c r="B28" s="45">
        <v>7080</v>
      </c>
      <c r="C28" s="52">
        <v>1001022467080</v>
      </c>
      <c r="D28" s="21">
        <v>4607958076055</v>
      </c>
      <c r="E28" s="22">
        <v>500</v>
      </c>
      <c r="F28" s="13">
        <f>E28*0.41</f>
        <v>205</v>
      </c>
      <c r="G28" s="14">
        <v>316.14999999999998</v>
      </c>
      <c r="H28" s="15">
        <f>G28*0.41</f>
        <v>129.62149999999997</v>
      </c>
      <c r="I28" s="16">
        <f t="shared" si="0"/>
        <v>123.14042499999996</v>
      </c>
      <c r="J28" s="36">
        <f t="shared" si="1"/>
        <v>5.0000000000000044E-2</v>
      </c>
    </row>
    <row r="29" spans="1:10" ht="11.45" customHeight="1" x14ac:dyDescent="0.2">
      <c r="A29" s="20" t="s">
        <v>44</v>
      </c>
      <c r="B29" s="45">
        <v>7066</v>
      </c>
      <c r="C29" s="52">
        <v>1001022377066</v>
      </c>
      <c r="D29" s="21">
        <v>4607958076024</v>
      </c>
      <c r="E29" s="22">
        <v>250</v>
      </c>
      <c r="F29" s="13">
        <f>E29*0.41</f>
        <v>102.5</v>
      </c>
      <c r="G29" s="14">
        <v>287.07</v>
      </c>
      <c r="H29" s="15">
        <f>G29*0.41</f>
        <v>117.69869999999999</v>
      </c>
      <c r="I29" s="16">
        <f t="shared" si="0"/>
        <v>111.81376499999999</v>
      </c>
      <c r="J29" s="36">
        <f t="shared" si="1"/>
        <v>5.0000000000000044E-2</v>
      </c>
    </row>
    <row r="30" spans="1:10" ht="11.45" customHeight="1" x14ac:dyDescent="0.2">
      <c r="A30" s="20" t="s">
        <v>45</v>
      </c>
      <c r="B30" s="45">
        <v>6713</v>
      </c>
      <c r="C30" s="52">
        <v>1001022246713</v>
      </c>
      <c r="D30" s="21">
        <v>4607958076031</v>
      </c>
      <c r="E30" s="22">
        <v>250</v>
      </c>
      <c r="F30" s="13">
        <f>E30*0.41</f>
        <v>102.5</v>
      </c>
      <c r="G30" s="14">
        <v>280</v>
      </c>
      <c r="H30" s="15">
        <f>G30*0.41</f>
        <v>114.8</v>
      </c>
      <c r="I30" s="16">
        <f t="shared" si="0"/>
        <v>109.05999999999999</v>
      </c>
      <c r="J30" s="36">
        <f t="shared" si="1"/>
        <v>5.0000000000000044E-2</v>
      </c>
    </row>
    <row r="31" spans="1:10" ht="11.45" customHeight="1" x14ac:dyDescent="0.2">
      <c r="A31" s="20" t="s">
        <v>46</v>
      </c>
      <c r="B31" s="45">
        <v>6222</v>
      </c>
      <c r="C31" s="52">
        <v>1001205386222</v>
      </c>
      <c r="D31" s="23" t="s">
        <v>47</v>
      </c>
      <c r="E31" s="12">
        <v>200</v>
      </c>
      <c r="F31" s="13">
        <f>E31*0.09</f>
        <v>18</v>
      </c>
      <c r="G31" s="14">
        <v>931.64</v>
      </c>
      <c r="H31" s="15">
        <f>G31*0.09</f>
        <v>83.8476</v>
      </c>
      <c r="I31" s="16">
        <f t="shared" si="0"/>
        <v>79.65522</v>
      </c>
      <c r="J31" s="36">
        <f t="shared" si="1"/>
        <v>5.0000000000000044E-2</v>
      </c>
    </row>
    <row r="32" spans="1:10" ht="11.45" customHeight="1" thickBot="1" x14ac:dyDescent="0.25">
      <c r="A32" s="24" t="s">
        <v>48</v>
      </c>
      <c r="B32" s="46">
        <v>6221</v>
      </c>
      <c r="C32" s="53">
        <v>1001205376221</v>
      </c>
      <c r="D32" s="25" t="s">
        <v>49</v>
      </c>
      <c r="E32" s="26">
        <v>300</v>
      </c>
      <c r="F32" s="27">
        <f>E32*0.09</f>
        <v>27</v>
      </c>
      <c r="G32" s="28">
        <v>937.87</v>
      </c>
      <c r="H32" s="29">
        <f>G32*0.09</f>
        <v>84.408299999999997</v>
      </c>
      <c r="I32" s="30">
        <f t="shared" si="0"/>
        <v>80.187884999999994</v>
      </c>
      <c r="J32" s="37">
        <f t="shared" si="1"/>
        <v>5.0000000000000044E-2</v>
      </c>
    </row>
    <row r="33" spans="5:6" ht="11.45" customHeight="1" x14ac:dyDescent="0.2">
      <c r="E33" s="33">
        <f>SUM(E3:E32)</f>
        <v>7919</v>
      </c>
      <c r="F33" s="31">
        <f>SUM(F3:F32)</f>
        <v>2493.8099999999995</v>
      </c>
    </row>
  </sheetData>
  <mergeCells count="6">
    <mergeCell ref="J1:J2"/>
    <mergeCell ref="A1:A2"/>
    <mergeCell ref="D1:D2"/>
    <mergeCell ref="E1:F1"/>
    <mergeCell ref="G1:H1"/>
    <mergeCell ref="I1:I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D5: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2025-06-11T11:20:46Z</dcterms:modified>
</cp:coreProperties>
</file>