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Мираторг КИ Ташкент\"/>
    </mc:Choice>
  </mc:AlternateContent>
  <xr:revisionPtr revIDLastSave="0" documentId="13_ncr:20001_{3BBC86CB-76E2-42BE-BA76-BCFA81628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Sheet!$A$3:$AG$25</definedName>
  </definedNames>
  <calcPr calcId="191029"/>
  <fileRecoveryPr repairLoad="1"/>
</workbook>
</file>

<file path=xl/calcChain.xml><?xml version="1.0" encoding="utf-8"?>
<calcChain xmlns="http://schemas.openxmlformats.org/spreadsheetml/2006/main">
  <c r="AG22" i="1" l="1"/>
  <c r="AG17" i="1"/>
  <c r="P7" i="1"/>
  <c r="P8" i="1"/>
  <c r="Q8" i="1" s="1"/>
  <c r="AG8" i="1" s="1"/>
  <c r="P9" i="1"/>
  <c r="AG9" i="1" s="1"/>
  <c r="P10" i="1"/>
  <c r="AG10" i="1" s="1"/>
  <c r="P11" i="1"/>
  <c r="P12" i="1"/>
  <c r="Q12" i="1" s="1"/>
  <c r="AG12" i="1" s="1"/>
  <c r="P13" i="1"/>
  <c r="T13" i="1" s="1"/>
  <c r="P14" i="1"/>
  <c r="Q14" i="1" s="1"/>
  <c r="P15" i="1"/>
  <c r="Q15" i="1" s="1"/>
  <c r="AG15" i="1" s="1"/>
  <c r="P16" i="1"/>
  <c r="P17" i="1"/>
  <c r="P18" i="1"/>
  <c r="Q18" i="1" s="1"/>
  <c r="AG18" i="1" s="1"/>
  <c r="P19" i="1"/>
  <c r="AG19" i="1" s="1"/>
  <c r="P20" i="1"/>
  <c r="AG20" i="1" s="1"/>
  <c r="P21" i="1"/>
  <c r="P22" i="1"/>
  <c r="P23" i="1"/>
  <c r="U23" i="1" s="1"/>
  <c r="P24" i="1"/>
  <c r="P25" i="1"/>
  <c r="T25" i="1" s="1"/>
  <c r="P6" i="1"/>
  <c r="U6" i="1" s="1"/>
  <c r="V25" i="1"/>
  <c r="L25" i="1"/>
  <c r="V24" i="1"/>
  <c r="L24" i="1"/>
  <c r="V23" i="1"/>
  <c r="L23" i="1"/>
  <c r="V22" i="1"/>
  <c r="L22" i="1"/>
  <c r="V21" i="1"/>
  <c r="L21" i="1"/>
  <c r="V20" i="1"/>
  <c r="L20" i="1"/>
  <c r="V19" i="1"/>
  <c r="L19" i="1"/>
  <c r="V18" i="1"/>
  <c r="L18" i="1"/>
  <c r="V17" i="1"/>
  <c r="L17" i="1"/>
  <c r="V16" i="1"/>
  <c r="L16" i="1"/>
  <c r="V15" i="1"/>
  <c r="L15" i="1"/>
  <c r="V14" i="1"/>
  <c r="L14" i="1"/>
  <c r="V13" i="1"/>
  <c r="L13" i="1"/>
  <c r="V12" i="1"/>
  <c r="L12" i="1"/>
  <c r="AG11" i="1"/>
  <c r="V11" i="1"/>
  <c r="L11" i="1"/>
  <c r="V10" i="1"/>
  <c r="L10" i="1"/>
  <c r="V9" i="1"/>
  <c r="L9" i="1"/>
  <c r="V8" i="1"/>
  <c r="L8" i="1"/>
  <c r="V7" i="1"/>
  <c r="L7" i="1"/>
  <c r="V6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U18" i="1" l="1"/>
  <c r="U15" i="1"/>
  <c r="AG7" i="1"/>
  <c r="T22" i="1"/>
  <c r="Q16" i="1"/>
  <c r="AG16" i="1" s="1"/>
  <c r="T12" i="1"/>
  <c r="T11" i="1"/>
  <c r="AG23" i="1"/>
  <c r="AG24" i="1"/>
  <c r="T15" i="1"/>
  <c r="T20" i="1"/>
  <c r="T14" i="1"/>
  <c r="T19" i="1"/>
  <c r="AG14" i="1"/>
  <c r="T18" i="1"/>
  <c r="T17" i="1"/>
  <c r="T10" i="1"/>
  <c r="T9" i="1"/>
  <c r="T8" i="1"/>
  <c r="U16" i="1"/>
  <c r="U17" i="1"/>
  <c r="L5" i="1"/>
  <c r="U14" i="1"/>
  <c r="T6" i="1"/>
  <c r="U25" i="1"/>
  <c r="U24" i="1"/>
  <c r="P5" i="1"/>
  <c r="U13" i="1"/>
  <c r="U22" i="1"/>
  <c r="U12" i="1"/>
  <c r="U21" i="1"/>
  <c r="U11" i="1"/>
  <c r="T21" i="1"/>
  <c r="U20" i="1"/>
  <c r="U10" i="1"/>
  <c r="U19" i="1"/>
  <c r="U9" i="1"/>
  <c r="U8" i="1"/>
  <c r="V5" i="1"/>
  <c r="U7" i="1"/>
  <c r="AG5" i="1" l="1"/>
  <c r="T16" i="1"/>
  <c r="T23" i="1"/>
  <c r="T7" i="1"/>
  <c r="T24" i="1"/>
  <c r="Q5" i="1"/>
</calcChain>
</file>

<file path=xl/sharedStrings.xml><?xml version="1.0" encoding="utf-8"?>
<sst xmlns="http://schemas.openxmlformats.org/spreadsheetml/2006/main" count="104" uniqueCount="73">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</sst>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1642</v>
      </c>
      <c r="F5" s="4">
        <f>SUM(F6:F500)</f>
        <v>6404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328.4</v>
      </c>
      <c r="Q5" s="4">
        <f t="shared" si="0"/>
        <v>1060</v>
      </c>
      <c r="R5" s="4">
        <f t="shared" si="0"/>
        <v>0</v>
      </c>
      <c r="S5" s="1"/>
      <c r="T5" s="1"/>
      <c r="U5" s="1"/>
      <c r="V5" s="4">
        <f t="shared" ref="V5:AE5" si="1">SUM(V6:V500)</f>
        <v>457.6</v>
      </c>
      <c r="W5" s="4">
        <f t="shared" si="1"/>
        <v>442.6</v>
      </c>
      <c r="X5" s="4">
        <f t="shared" si="1"/>
        <v>386.6</v>
      </c>
      <c r="Y5" s="4">
        <f t="shared" si="1"/>
        <v>318.8</v>
      </c>
      <c r="Z5" s="4">
        <f t="shared" si="1"/>
        <v>422.00000000000006</v>
      </c>
      <c r="AA5" s="4">
        <f t="shared" si="1"/>
        <v>347.79999999999995</v>
      </c>
      <c r="AB5" s="4">
        <f t="shared" si="1"/>
        <v>320.40000000000003</v>
      </c>
      <c r="AC5" s="4">
        <f t="shared" si="1"/>
        <v>278.2</v>
      </c>
      <c r="AD5" s="4">
        <f t="shared" si="1"/>
        <v>604.4</v>
      </c>
      <c r="AE5" s="4">
        <f t="shared" si="1"/>
        <v>158.59999999999997</v>
      </c>
      <c r="AF5" s="1"/>
      <c r="AG5" s="4">
        <f>SUM(AG6:AG500)</f>
        <v>370.30500000000006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>
        <v>-9</v>
      </c>
      <c r="D6" s="10"/>
      <c r="E6" s="10"/>
      <c r="F6" s="10">
        <v>-9</v>
      </c>
      <c r="G6" s="11">
        <v>0</v>
      </c>
      <c r="H6" s="10"/>
      <c r="I6" s="10" t="s">
        <v>37</v>
      </c>
      <c r="J6" s="10"/>
      <c r="K6" s="10"/>
      <c r="L6" s="10">
        <f t="shared" ref="L6:L25" si="2">E6-K6</f>
        <v>0</v>
      </c>
      <c r="M6" s="10"/>
      <c r="N6" s="10"/>
      <c r="O6" s="10"/>
      <c r="P6" s="10">
        <f>E6/5</f>
        <v>0</v>
      </c>
      <c r="Q6" s="12"/>
      <c r="R6" s="12"/>
      <c r="S6" s="10"/>
      <c r="T6" s="10" t="e">
        <f>(F6+O6+Q6)/P6</f>
        <v>#DIV/0!</v>
      </c>
      <c r="U6" s="10" t="e">
        <f>(F6+O6)/P6</f>
        <v>#DIV/0!</v>
      </c>
      <c r="V6" s="10">
        <f>IFERROR(VLOOKUP(A6,[1]TDSheet!$A:$G,3,0),0)/5</f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739</v>
      </c>
      <c r="D7" s="1"/>
      <c r="E7" s="1">
        <v>139</v>
      </c>
      <c r="F7" s="1">
        <v>583</v>
      </c>
      <c r="G7" s="8">
        <v>0.3</v>
      </c>
      <c r="H7" s="1">
        <v>55</v>
      </c>
      <c r="I7" s="1">
        <v>1010027650</v>
      </c>
      <c r="J7" s="1"/>
      <c r="K7" s="1"/>
      <c r="L7" s="1">
        <f t="shared" si="2"/>
        <v>139</v>
      </c>
      <c r="M7" s="1"/>
      <c r="N7" s="1"/>
      <c r="O7" s="1">
        <v>200</v>
      </c>
      <c r="P7" s="1">
        <f t="shared" ref="P7:P25" si="3">E7/5</f>
        <v>27.8</v>
      </c>
      <c r="Q7" s="5"/>
      <c r="R7" s="5"/>
      <c r="S7" s="1"/>
      <c r="T7" s="1">
        <f t="shared" ref="T7:T25" si="4">(F7+O7+Q7)/P7</f>
        <v>28.165467625899279</v>
      </c>
      <c r="U7" s="1">
        <f t="shared" ref="U7:U25" si="5">(F7+O7)/P7</f>
        <v>28.165467625899279</v>
      </c>
      <c r="V7" s="1">
        <f>IFERROR(VLOOKUP(A7,[1]TDSheet!$A:$G,3,0),0)/5</f>
        <v>37.6</v>
      </c>
      <c r="W7" s="1">
        <v>40.6</v>
      </c>
      <c r="X7" s="1">
        <v>31.4</v>
      </c>
      <c r="Y7" s="1">
        <v>39.4</v>
      </c>
      <c r="Z7" s="1">
        <v>49.4</v>
      </c>
      <c r="AA7" s="1">
        <v>-1</v>
      </c>
      <c r="AB7" s="1">
        <v>6.6</v>
      </c>
      <c r="AC7" s="1">
        <v>42.8</v>
      </c>
      <c r="AD7" s="1">
        <v>72.8</v>
      </c>
      <c r="AE7" s="1">
        <v>0</v>
      </c>
      <c r="AF7" s="1" t="s">
        <v>39</v>
      </c>
      <c r="AG7" s="1">
        <f t="shared" ref="AG7:AG12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389</v>
      </c>
      <c r="D8" s="1"/>
      <c r="E8" s="1">
        <v>102</v>
      </c>
      <c r="F8" s="1">
        <v>282</v>
      </c>
      <c r="G8" s="8">
        <v>0.33</v>
      </c>
      <c r="H8" s="1">
        <v>55</v>
      </c>
      <c r="I8" s="1">
        <v>1010033736</v>
      </c>
      <c r="J8" s="1"/>
      <c r="K8" s="1"/>
      <c r="L8" s="1">
        <f t="shared" si="2"/>
        <v>102</v>
      </c>
      <c r="M8" s="1"/>
      <c r="N8" s="1"/>
      <c r="O8" s="1">
        <v>200</v>
      </c>
      <c r="P8" s="1">
        <f t="shared" si="3"/>
        <v>20.399999999999999</v>
      </c>
      <c r="Q8" s="5">
        <f t="shared" ref="Q8:Q12" si="7">25*P8-O8-F8</f>
        <v>27.999999999999943</v>
      </c>
      <c r="R8" s="5"/>
      <c r="S8" s="1"/>
      <c r="T8" s="1">
        <f t="shared" si="4"/>
        <v>25</v>
      </c>
      <c r="U8" s="1">
        <f t="shared" si="5"/>
        <v>23.627450980392158</v>
      </c>
      <c r="V8" s="1">
        <f>IFERROR(VLOOKUP(A8,[1]TDSheet!$A:$G,3,0),0)/5</f>
        <v>30</v>
      </c>
      <c r="W8" s="1">
        <v>29.2</v>
      </c>
      <c r="X8" s="1">
        <v>23.8</v>
      </c>
      <c r="Y8" s="1">
        <v>-0.8</v>
      </c>
      <c r="Z8" s="1">
        <v>14</v>
      </c>
      <c r="AA8" s="1">
        <v>4.8</v>
      </c>
      <c r="AB8" s="1">
        <v>31.2</v>
      </c>
      <c r="AC8" s="1">
        <v>6.8</v>
      </c>
      <c r="AD8" s="1">
        <v>33.6</v>
      </c>
      <c r="AE8" s="1">
        <v>0</v>
      </c>
      <c r="AF8" s="1" t="s">
        <v>41</v>
      </c>
      <c r="AG8" s="1">
        <f t="shared" si="6"/>
        <v>9.2399999999999824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472</v>
      </c>
      <c r="D9" s="1"/>
      <c r="E9" s="1">
        <v>35</v>
      </c>
      <c r="F9" s="1">
        <v>429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2"/>
        <v>35</v>
      </c>
      <c r="M9" s="1"/>
      <c r="N9" s="1"/>
      <c r="O9" s="1"/>
      <c r="P9" s="1">
        <f t="shared" si="3"/>
        <v>7</v>
      </c>
      <c r="Q9" s="5"/>
      <c r="R9" s="5"/>
      <c r="S9" s="1"/>
      <c r="T9" s="1">
        <f t="shared" si="4"/>
        <v>61.285714285714285</v>
      </c>
      <c r="U9" s="1">
        <f t="shared" si="5"/>
        <v>61.285714285714285</v>
      </c>
      <c r="V9" s="1">
        <f>IFERROR(VLOOKUP(A9,[1]TDSheet!$A:$G,3,0),0)/5</f>
        <v>4</v>
      </c>
      <c r="W9" s="1">
        <v>1</v>
      </c>
      <c r="X9" s="1">
        <v>-0.8</v>
      </c>
      <c r="Y9" s="1">
        <v>3.6</v>
      </c>
      <c r="Z9" s="1">
        <v>10.4</v>
      </c>
      <c r="AA9" s="1">
        <v>14.4</v>
      </c>
      <c r="AB9" s="1">
        <v>5.2</v>
      </c>
      <c r="AC9" s="1">
        <v>8</v>
      </c>
      <c r="AD9" s="1">
        <v>3</v>
      </c>
      <c r="AE9" s="1">
        <v>0</v>
      </c>
      <c r="AF9" s="13" t="s">
        <v>69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366</v>
      </c>
      <c r="D10" s="1"/>
      <c r="E10" s="1">
        <v>109</v>
      </c>
      <c r="F10" s="1">
        <v>246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2"/>
        <v>109</v>
      </c>
      <c r="M10" s="1"/>
      <c r="N10" s="1"/>
      <c r="O10" s="1">
        <v>300</v>
      </c>
      <c r="P10" s="1">
        <f t="shared" si="3"/>
        <v>21.8</v>
      </c>
      <c r="Q10" s="5"/>
      <c r="R10" s="5"/>
      <c r="S10" s="1"/>
      <c r="T10" s="1">
        <f t="shared" si="4"/>
        <v>25.045871559633028</v>
      </c>
      <c r="U10" s="1">
        <f t="shared" si="5"/>
        <v>25.045871559633028</v>
      </c>
      <c r="V10" s="1">
        <f>IFERROR(VLOOKUP(A10,[1]TDSheet!$A:$G,3,0),0)/5</f>
        <v>53.4</v>
      </c>
      <c r="W10" s="1">
        <v>44.2</v>
      </c>
      <c r="X10" s="1">
        <v>79.400000000000006</v>
      </c>
      <c r="Y10" s="1">
        <v>0</v>
      </c>
      <c r="Z10" s="1">
        <v>0</v>
      </c>
      <c r="AA10" s="1">
        <v>-1.2</v>
      </c>
      <c r="AB10" s="1">
        <v>-2.6</v>
      </c>
      <c r="AC10" s="1">
        <v>23.6</v>
      </c>
      <c r="AD10" s="1">
        <v>54.6</v>
      </c>
      <c r="AE10" s="1">
        <v>-7.6</v>
      </c>
      <c r="AF10" s="1" t="s">
        <v>45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36</v>
      </c>
      <c r="C11" s="1">
        <v>410</v>
      </c>
      <c r="D11" s="1"/>
      <c r="E11" s="1">
        <v>26</v>
      </c>
      <c r="F11" s="1">
        <v>361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2"/>
        <v>26</v>
      </c>
      <c r="M11" s="1"/>
      <c r="N11" s="1"/>
      <c r="O11" s="1"/>
      <c r="P11" s="1">
        <f t="shared" si="3"/>
        <v>5.2</v>
      </c>
      <c r="Q11" s="5"/>
      <c r="R11" s="5"/>
      <c r="S11" s="1"/>
      <c r="T11" s="1">
        <f t="shared" si="4"/>
        <v>69.42307692307692</v>
      </c>
      <c r="U11" s="1">
        <f t="shared" si="5"/>
        <v>69.42307692307692</v>
      </c>
      <c r="V11" s="1">
        <f>IFERROR(VLOOKUP(A11,[1]TDSheet!$A:$G,3,0),0)/5</f>
        <v>13.4</v>
      </c>
      <c r="W11" s="1">
        <v>8.4</v>
      </c>
      <c r="X11" s="1">
        <v>7.8</v>
      </c>
      <c r="Y11" s="1">
        <v>10</v>
      </c>
      <c r="Z11" s="1">
        <v>12</v>
      </c>
      <c r="AA11" s="1">
        <v>10</v>
      </c>
      <c r="AB11" s="1">
        <v>11.8</v>
      </c>
      <c r="AC11" s="1">
        <v>13</v>
      </c>
      <c r="AD11" s="1">
        <v>15.6</v>
      </c>
      <c r="AE11" s="1">
        <v>6.6</v>
      </c>
      <c r="AF11" s="14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941</v>
      </c>
      <c r="D12" s="1"/>
      <c r="E12" s="1">
        <v>247</v>
      </c>
      <c r="F12" s="1">
        <v>693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2"/>
        <v>247</v>
      </c>
      <c r="M12" s="1"/>
      <c r="N12" s="1"/>
      <c r="O12" s="1"/>
      <c r="P12" s="1">
        <f t="shared" si="3"/>
        <v>49.4</v>
      </c>
      <c r="Q12" s="5">
        <f t="shared" si="7"/>
        <v>542</v>
      </c>
      <c r="R12" s="5"/>
      <c r="S12" s="1"/>
      <c r="T12" s="1">
        <f t="shared" si="4"/>
        <v>25</v>
      </c>
      <c r="U12" s="1">
        <f t="shared" si="5"/>
        <v>14.02834008097166</v>
      </c>
      <c r="V12" s="1">
        <f>IFERROR(VLOOKUP(A12,[1]TDSheet!$A:$G,3,0),0)/5</f>
        <v>51.4</v>
      </c>
      <c r="W12" s="1">
        <v>-0.4</v>
      </c>
      <c r="X12" s="1">
        <v>13.4</v>
      </c>
      <c r="Y12" s="1">
        <v>56.2</v>
      </c>
      <c r="Z12" s="1">
        <v>82.4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43</v>
      </c>
      <c r="AG12" s="1">
        <f t="shared" si="6"/>
        <v>151.76000000000002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49</v>
      </c>
      <c r="B13" s="10" t="s">
        <v>36</v>
      </c>
      <c r="C13" s="10"/>
      <c r="D13" s="10"/>
      <c r="E13" s="10"/>
      <c r="F13" s="10"/>
      <c r="G13" s="11">
        <v>0</v>
      </c>
      <c r="H13" s="10">
        <v>120</v>
      </c>
      <c r="I13" s="10">
        <v>1010028068</v>
      </c>
      <c r="J13" s="10"/>
      <c r="K13" s="10"/>
      <c r="L13" s="10">
        <f t="shared" si="2"/>
        <v>0</v>
      </c>
      <c r="M13" s="10"/>
      <c r="N13" s="10"/>
      <c r="O13" s="10"/>
      <c r="P13" s="10">
        <f t="shared" si="3"/>
        <v>0</v>
      </c>
      <c r="Q13" s="12"/>
      <c r="R13" s="12"/>
      <c r="S13" s="10"/>
      <c r="T13" s="10" t="e">
        <f t="shared" si="4"/>
        <v>#DIV/0!</v>
      </c>
      <c r="U13" s="10" t="e">
        <f t="shared" si="5"/>
        <v>#DIV/0!</v>
      </c>
      <c r="V13" s="10">
        <f>IFERROR(VLOOKUP(A13,[1]TDSheet!$A:$G,3,0),0)/5</f>
        <v>0</v>
      </c>
      <c r="W13" s="10">
        <v>0</v>
      </c>
      <c r="X13" s="10">
        <v>-0.2</v>
      </c>
      <c r="Y13" s="10">
        <v>0</v>
      </c>
      <c r="Z13" s="10">
        <v>0</v>
      </c>
      <c r="AA13" s="10">
        <v>0</v>
      </c>
      <c r="AB13" s="10">
        <v>-0.2</v>
      </c>
      <c r="AC13" s="10">
        <v>-1.2</v>
      </c>
      <c r="AD13" s="10">
        <v>64.2</v>
      </c>
      <c r="AE13" s="10">
        <v>72.599999999999994</v>
      </c>
      <c r="AF13" s="10" t="s">
        <v>50</v>
      </c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36</v>
      </c>
      <c r="C14" s="1">
        <v>242</v>
      </c>
      <c r="D14" s="1"/>
      <c r="E14" s="1">
        <v>67</v>
      </c>
      <c r="F14" s="1">
        <v>160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2"/>
        <v>67</v>
      </c>
      <c r="M14" s="1"/>
      <c r="N14" s="1"/>
      <c r="O14" s="1"/>
      <c r="P14" s="1">
        <f t="shared" si="3"/>
        <v>13.4</v>
      </c>
      <c r="Q14" s="5">
        <f t="shared" ref="Q14:Q20" si="8">25*P14-O14-F14</f>
        <v>175</v>
      </c>
      <c r="R14" s="5"/>
      <c r="S14" s="1"/>
      <c r="T14" s="1">
        <f t="shared" si="4"/>
        <v>25</v>
      </c>
      <c r="U14" s="1">
        <f t="shared" si="5"/>
        <v>11.940298507462686</v>
      </c>
      <c r="V14" s="1">
        <f>IFERROR(VLOOKUP(A14,[1]TDSheet!$A:$G,3,0),0)/5</f>
        <v>5.8</v>
      </c>
      <c r="W14" s="1">
        <v>9</v>
      </c>
      <c r="X14" s="1">
        <v>10.199999999999999</v>
      </c>
      <c r="Y14" s="1">
        <v>7.4</v>
      </c>
      <c r="Z14" s="1">
        <v>10.8</v>
      </c>
      <c r="AA14" s="1">
        <v>14.6</v>
      </c>
      <c r="AB14" s="1">
        <v>13</v>
      </c>
      <c r="AC14" s="1">
        <v>9</v>
      </c>
      <c r="AD14" s="1">
        <v>16</v>
      </c>
      <c r="AE14" s="1">
        <v>11.4</v>
      </c>
      <c r="AF14" s="1"/>
      <c r="AG14" s="1">
        <f t="shared" ref="AG14:AG20" si="9">G14*Q14</f>
        <v>82.25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149</v>
      </c>
      <c r="D15" s="1"/>
      <c r="E15" s="1">
        <v>33</v>
      </c>
      <c r="F15" s="1">
        <v>104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2"/>
        <v>33</v>
      </c>
      <c r="M15" s="1"/>
      <c r="N15" s="1"/>
      <c r="O15" s="1"/>
      <c r="P15" s="1">
        <f t="shared" si="3"/>
        <v>6.6</v>
      </c>
      <c r="Q15" s="5">
        <f t="shared" si="8"/>
        <v>61</v>
      </c>
      <c r="R15" s="5"/>
      <c r="S15" s="1"/>
      <c r="T15" s="1">
        <f t="shared" si="4"/>
        <v>25</v>
      </c>
      <c r="U15" s="1">
        <f t="shared" si="5"/>
        <v>15.757575757575758</v>
      </c>
      <c r="V15" s="1">
        <f>IFERROR(VLOOKUP(A15,[1]TDSheet!$A:$G,3,0),0)/5</f>
        <v>6.2</v>
      </c>
      <c r="W15" s="1">
        <v>2.8</v>
      </c>
      <c r="X15" s="1">
        <v>6.8</v>
      </c>
      <c r="Y15" s="1">
        <v>4</v>
      </c>
      <c r="Z15" s="1">
        <v>5.6</v>
      </c>
      <c r="AA15" s="1">
        <v>4.2</v>
      </c>
      <c r="AB15" s="1">
        <v>3.6</v>
      </c>
      <c r="AC15" s="1">
        <v>4</v>
      </c>
      <c r="AD15" s="1">
        <v>8.6</v>
      </c>
      <c r="AE15" s="1">
        <v>7.6</v>
      </c>
      <c r="AF15" s="1"/>
      <c r="AG15" s="1">
        <f t="shared" si="9"/>
        <v>28.669999999999998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158</v>
      </c>
      <c r="D16" s="1"/>
      <c r="E16" s="1">
        <v>29</v>
      </c>
      <c r="F16" s="1">
        <v>112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2"/>
        <v>29</v>
      </c>
      <c r="M16" s="1"/>
      <c r="N16" s="1"/>
      <c r="O16" s="1"/>
      <c r="P16" s="1">
        <f t="shared" si="3"/>
        <v>5.8</v>
      </c>
      <c r="Q16" s="5">
        <f t="shared" si="8"/>
        <v>33</v>
      </c>
      <c r="R16" s="5"/>
      <c r="S16" s="1"/>
      <c r="T16" s="1">
        <f t="shared" si="4"/>
        <v>25</v>
      </c>
      <c r="U16" s="1">
        <f t="shared" si="5"/>
        <v>19.310344827586206</v>
      </c>
      <c r="V16" s="1">
        <f>IFERROR(VLOOKUP(A16,[1]TDSheet!$A:$G,3,0),0)/5</f>
        <v>5.2</v>
      </c>
      <c r="W16" s="1">
        <v>6.8</v>
      </c>
      <c r="X16" s="1">
        <v>7.2</v>
      </c>
      <c r="Y16" s="1">
        <v>3.8</v>
      </c>
      <c r="Z16" s="1">
        <v>6.2</v>
      </c>
      <c r="AA16" s="1">
        <v>12</v>
      </c>
      <c r="AB16" s="1">
        <v>8.4</v>
      </c>
      <c r="AC16" s="1">
        <v>5.2</v>
      </c>
      <c r="AD16" s="1">
        <v>8.6</v>
      </c>
      <c r="AE16" s="1">
        <v>3.2</v>
      </c>
      <c r="AF16" s="1"/>
      <c r="AG16" s="1">
        <f t="shared" si="9"/>
        <v>15.51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868</v>
      </c>
      <c r="D17" s="1"/>
      <c r="E17" s="1">
        <v>113</v>
      </c>
      <c r="F17" s="1">
        <v>744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2"/>
        <v>113</v>
      </c>
      <c r="M17" s="1"/>
      <c r="N17" s="1"/>
      <c r="O17" s="1"/>
      <c r="P17" s="1">
        <f t="shared" si="3"/>
        <v>22.6</v>
      </c>
      <c r="Q17" s="5"/>
      <c r="R17" s="5"/>
      <c r="S17" s="1"/>
      <c r="T17" s="1">
        <f t="shared" si="4"/>
        <v>32.920353982300881</v>
      </c>
      <c r="U17" s="1">
        <f t="shared" si="5"/>
        <v>32.920353982300881</v>
      </c>
      <c r="V17" s="1">
        <f>IFERROR(VLOOKUP(A17,[1]TDSheet!$A:$G,3,0),0)/5</f>
        <v>19</v>
      </c>
      <c r="W17" s="1">
        <v>6</v>
      </c>
      <c r="X17" s="1">
        <v>0.2</v>
      </c>
      <c r="Y17" s="1">
        <v>0</v>
      </c>
      <c r="Z17" s="1">
        <v>4</v>
      </c>
      <c r="AA17" s="1">
        <v>51.2</v>
      </c>
      <c r="AB17" s="1">
        <v>29.6</v>
      </c>
      <c r="AC17" s="1">
        <v>0</v>
      </c>
      <c r="AD17" s="1">
        <v>0</v>
      </c>
      <c r="AE17" s="1">
        <v>0</v>
      </c>
      <c r="AF17" s="13" t="s">
        <v>70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674</v>
      </c>
      <c r="D18" s="1"/>
      <c r="E18" s="1">
        <v>181</v>
      </c>
      <c r="F18" s="1">
        <v>484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2"/>
        <v>181</v>
      </c>
      <c r="M18" s="1"/>
      <c r="N18" s="1"/>
      <c r="O18" s="1">
        <v>200</v>
      </c>
      <c r="P18" s="1">
        <f t="shared" si="3"/>
        <v>36.200000000000003</v>
      </c>
      <c r="Q18" s="5">
        <f t="shared" si="8"/>
        <v>221.00000000000011</v>
      </c>
      <c r="R18" s="5"/>
      <c r="S18" s="1"/>
      <c r="T18" s="1">
        <f t="shared" si="4"/>
        <v>25</v>
      </c>
      <c r="U18" s="1">
        <f t="shared" si="5"/>
        <v>18.895027624309392</v>
      </c>
      <c r="V18" s="1">
        <f>IFERROR(VLOOKUP(A18,[1]TDSheet!$A:$G,3,0),0)/5</f>
        <v>44.8</v>
      </c>
      <c r="W18" s="1">
        <v>46</v>
      </c>
      <c r="X18" s="1">
        <v>32.200000000000003</v>
      </c>
      <c r="Y18" s="1">
        <v>36.6</v>
      </c>
      <c r="Z18" s="1">
        <v>46.4</v>
      </c>
      <c r="AA18" s="1">
        <v>55.2</v>
      </c>
      <c r="AB18" s="1">
        <v>38.200000000000003</v>
      </c>
      <c r="AC18" s="1">
        <v>39.6</v>
      </c>
      <c r="AD18" s="1">
        <v>67.599999999999994</v>
      </c>
      <c r="AE18" s="1">
        <v>-7.2</v>
      </c>
      <c r="AF18" s="1" t="s">
        <v>56</v>
      </c>
      <c r="AG18" s="1">
        <f t="shared" si="9"/>
        <v>82.875000000000043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626</v>
      </c>
      <c r="D19" s="1"/>
      <c r="E19" s="1">
        <v>124</v>
      </c>
      <c r="F19" s="1">
        <v>489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2"/>
        <v>124</v>
      </c>
      <c r="M19" s="1"/>
      <c r="N19" s="1"/>
      <c r="O19" s="1">
        <v>250</v>
      </c>
      <c r="P19" s="1">
        <f t="shared" si="3"/>
        <v>24.8</v>
      </c>
      <c r="Q19" s="5"/>
      <c r="R19" s="5"/>
      <c r="S19" s="1"/>
      <c r="T19" s="1">
        <f t="shared" si="4"/>
        <v>29.798387096774192</v>
      </c>
      <c r="U19" s="1">
        <f t="shared" si="5"/>
        <v>29.798387096774192</v>
      </c>
      <c r="V19" s="1">
        <f>IFERROR(VLOOKUP(A19,[1]TDSheet!$A:$G,3,0),0)/5</f>
        <v>31.8</v>
      </c>
      <c r="W19" s="1">
        <v>38</v>
      </c>
      <c r="X19" s="1">
        <v>28.6</v>
      </c>
      <c r="Y19" s="1">
        <v>27.2</v>
      </c>
      <c r="Z19" s="1">
        <v>43.8</v>
      </c>
      <c r="AA19" s="1">
        <v>48.8</v>
      </c>
      <c r="AB19" s="1">
        <v>24.8</v>
      </c>
      <c r="AC19" s="1">
        <v>34.4</v>
      </c>
      <c r="AD19" s="1">
        <v>55</v>
      </c>
      <c r="AE19" s="1">
        <v>-2.4</v>
      </c>
      <c r="AF19" s="15" t="s">
        <v>58</v>
      </c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802</v>
      </c>
      <c r="D20" s="1"/>
      <c r="E20" s="1">
        <v>131</v>
      </c>
      <c r="F20" s="1">
        <v>669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2"/>
        <v>131</v>
      </c>
      <c r="M20" s="1"/>
      <c r="N20" s="1"/>
      <c r="O20" s="1"/>
      <c r="P20" s="1">
        <f t="shared" si="3"/>
        <v>26.2</v>
      </c>
      <c r="Q20" s="5"/>
      <c r="R20" s="5"/>
      <c r="S20" s="1"/>
      <c r="T20" s="1">
        <f t="shared" si="4"/>
        <v>25.534351145038169</v>
      </c>
      <c r="U20" s="1">
        <f t="shared" si="5"/>
        <v>25.534351145038169</v>
      </c>
      <c r="V20" s="1">
        <f>IFERROR(VLOOKUP(A20,[1]TDSheet!$A:$G,3,0),0)/5</f>
        <v>43.4</v>
      </c>
      <c r="W20" s="1">
        <v>43.8</v>
      </c>
      <c r="X20" s="1">
        <v>27.8</v>
      </c>
      <c r="Y20" s="1">
        <v>30.2</v>
      </c>
      <c r="Z20" s="1">
        <v>34.6</v>
      </c>
      <c r="AA20" s="1">
        <v>18.2</v>
      </c>
      <c r="AB20" s="1">
        <v>38.799999999999997</v>
      </c>
      <c r="AC20" s="1">
        <v>-1.2</v>
      </c>
      <c r="AD20" s="1">
        <v>57</v>
      </c>
      <c r="AE20" s="1">
        <v>10.199999999999999</v>
      </c>
      <c r="AF20" s="14" t="s">
        <v>47</v>
      </c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60</v>
      </c>
      <c r="B21" s="10" t="s">
        <v>36</v>
      </c>
      <c r="C21" s="10">
        <v>-8</v>
      </c>
      <c r="D21" s="10"/>
      <c r="E21" s="10"/>
      <c r="F21" s="10">
        <v>-8</v>
      </c>
      <c r="G21" s="11">
        <v>0</v>
      </c>
      <c r="H21" s="10">
        <v>120</v>
      </c>
      <c r="I21" s="10" t="s">
        <v>61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f>IFERROR(VLOOKUP(A21,[1]TDSheet!$A:$G,3,0),0)/5</f>
        <v>0</v>
      </c>
      <c r="W21" s="10">
        <v>0</v>
      </c>
      <c r="X21" s="10">
        <v>-0.4</v>
      </c>
      <c r="Y21" s="10">
        <v>0.2</v>
      </c>
      <c r="Z21" s="10">
        <v>-0.2</v>
      </c>
      <c r="AA21" s="10">
        <v>-0.8</v>
      </c>
      <c r="AB21" s="10">
        <v>-1.2</v>
      </c>
      <c r="AC21" s="10">
        <v>0.6</v>
      </c>
      <c r="AD21" s="10">
        <v>2.4</v>
      </c>
      <c r="AE21" s="10">
        <v>7.2</v>
      </c>
      <c r="AF21" s="10" t="s">
        <v>62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292</v>
      </c>
      <c r="D22" s="1"/>
      <c r="E22" s="1">
        <v>30</v>
      </c>
      <c r="F22" s="1">
        <v>262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2"/>
        <v>30</v>
      </c>
      <c r="M22" s="1"/>
      <c r="N22" s="1"/>
      <c r="O22" s="1">
        <v>200</v>
      </c>
      <c r="P22" s="1">
        <f t="shared" si="3"/>
        <v>6</v>
      </c>
      <c r="Q22" s="5"/>
      <c r="R22" s="5"/>
      <c r="S22" s="1"/>
      <c r="T22" s="1">
        <f t="shared" si="4"/>
        <v>77</v>
      </c>
      <c r="U22" s="1">
        <f t="shared" si="5"/>
        <v>77</v>
      </c>
      <c r="V22" s="1">
        <f>IFERROR(VLOOKUP(A22,[1]TDSheet!$A:$G,3,0),0)/5</f>
        <v>17.8</v>
      </c>
      <c r="W22" s="1">
        <v>36.200000000000003</v>
      </c>
      <c r="X22" s="1">
        <v>25.4</v>
      </c>
      <c r="Y22" s="1">
        <v>1</v>
      </c>
      <c r="Z22" s="1">
        <v>4.8</v>
      </c>
      <c r="AA22" s="1">
        <v>16</v>
      </c>
      <c r="AB22" s="1">
        <v>20</v>
      </c>
      <c r="AC22" s="1">
        <v>11.8</v>
      </c>
      <c r="AD22" s="1">
        <v>20.399999999999999</v>
      </c>
      <c r="AE22" s="1">
        <v>18.600000000000001</v>
      </c>
      <c r="AF22" s="13" t="s">
        <v>71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547</v>
      </c>
      <c r="D23" s="1"/>
      <c r="E23" s="1">
        <v>155</v>
      </c>
      <c r="F23" s="1">
        <v>380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2"/>
        <v>155</v>
      </c>
      <c r="M23" s="1"/>
      <c r="N23" s="1"/>
      <c r="O23" s="1">
        <v>800</v>
      </c>
      <c r="P23" s="1">
        <f t="shared" si="3"/>
        <v>31</v>
      </c>
      <c r="Q23" s="5"/>
      <c r="R23" s="5"/>
      <c r="S23" s="1"/>
      <c r="T23" s="1">
        <f t="shared" si="4"/>
        <v>38.064516129032256</v>
      </c>
      <c r="U23" s="1">
        <f t="shared" si="5"/>
        <v>38.064516129032256</v>
      </c>
      <c r="V23" s="1">
        <f>IFERROR(VLOOKUP(A23,[1]TDSheet!$A:$G,3,0),0)/5</f>
        <v>53</v>
      </c>
      <c r="W23" s="1">
        <v>52</v>
      </c>
      <c r="X23" s="1">
        <v>48</v>
      </c>
      <c r="Y23" s="1">
        <v>53.2</v>
      </c>
      <c r="Z23" s="1">
        <v>52</v>
      </c>
      <c r="AA23" s="1">
        <v>57.2</v>
      </c>
      <c r="AB23" s="1">
        <v>56.8</v>
      </c>
      <c r="AC23" s="1">
        <v>51</v>
      </c>
      <c r="AD23" s="1">
        <v>63.4</v>
      </c>
      <c r="AE23" s="1">
        <v>42.2</v>
      </c>
      <c r="AF23" s="14" t="s">
        <v>47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557</v>
      </c>
      <c r="D24" s="1"/>
      <c r="E24" s="1">
        <v>122</v>
      </c>
      <c r="F24" s="1">
        <v>423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2"/>
        <v>122</v>
      </c>
      <c r="M24" s="1"/>
      <c r="N24" s="1"/>
      <c r="O24" s="1">
        <v>300</v>
      </c>
      <c r="P24" s="1">
        <f t="shared" si="3"/>
        <v>24.4</v>
      </c>
      <c r="Q24" s="5"/>
      <c r="R24" s="5"/>
      <c r="S24" s="1"/>
      <c r="T24" s="1">
        <f t="shared" si="4"/>
        <v>29.631147540983608</v>
      </c>
      <c r="U24" s="1">
        <f t="shared" si="5"/>
        <v>29.631147540983608</v>
      </c>
      <c r="V24" s="1">
        <f>IFERROR(VLOOKUP(A24,[1]TDSheet!$A:$G,3,0),0)/5</f>
        <v>29.8</v>
      </c>
      <c r="W24" s="1">
        <v>39.6</v>
      </c>
      <c r="X24" s="1">
        <v>26.8</v>
      </c>
      <c r="Y24" s="1">
        <v>22.2</v>
      </c>
      <c r="Z24" s="1">
        <v>24.8</v>
      </c>
      <c r="AA24" s="1">
        <v>44.2</v>
      </c>
      <c r="AB24" s="1">
        <v>36.4</v>
      </c>
      <c r="AC24" s="1">
        <v>30.8</v>
      </c>
      <c r="AD24" s="1">
        <v>61.6</v>
      </c>
      <c r="AE24" s="1">
        <v>-3.8</v>
      </c>
      <c r="AF24" s="13" t="s">
        <v>72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66</v>
      </c>
      <c r="B25" s="10" t="s">
        <v>36</v>
      </c>
      <c r="C25" s="10">
        <v>14</v>
      </c>
      <c r="D25" s="10"/>
      <c r="E25" s="10">
        <v>-1</v>
      </c>
      <c r="F25" s="10"/>
      <c r="G25" s="11">
        <v>0</v>
      </c>
      <c r="H25" s="10"/>
      <c r="I25" s="10" t="s">
        <v>67</v>
      </c>
      <c r="J25" s="10"/>
      <c r="K25" s="10"/>
      <c r="L25" s="10">
        <f t="shared" si="2"/>
        <v>-1</v>
      </c>
      <c r="M25" s="10"/>
      <c r="N25" s="10"/>
      <c r="O25" s="10"/>
      <c r="P25" s="10">
        <f t="shared" si="3"/>
        <v>-0.2</v>
      </c>
      <c r="Q25" s="12"/>
      <c r="R25" s="12"/>
      <c r="S25" s="10"/>
      <c r="T25" s="10">
        <f t="shared" si="4"/>
        <v>0</v>
      </c>
      <c r="U25" s="10">
        <f t="shared" si="5"/>
        <v>0</v>
      </c>
      <c r="V25" s="10">
        <f>IFERROR(VLOOKUP(A25,[1]TDSheet!$A:$G,3,0),0)/5</f>
        <v>11</v>
      </c>
      <c r="W25" s="10">
        <v>39.4</v>
      </c>
      <c r="X25" s="10">
        <v>19</v>
      </c>
      <c r="Y25" s="10">
        <v>24.6</v>
      </c>
      <c r="Z25" s="10">
        <v>21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68</v>
      </c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2025-10-20T16:47:34Z</dcterms:created>
  <dcterms:modified xsi:type="dcterms:W3CDTF">2025-10-20T16:56:27Z</dcterms:modified>
</cp:coreProperties>
</file>