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B8D6D7-A669-4052-AB5C-122F9B381F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02" i="1" l="1"/>
  <c r="BN102" i="1"/>
  <c r="Z102" i="1"/>
  <c r="BP139" i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BP75" i="1"/>
  <c r="BN75" i="1"/>
  <c r="Z75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F9" i="1"/>
  <c r="F10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J9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4" i="1" s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79" i="1"/>
  <c r="Z349" i="1"/>
  <c r="Z317" i="1"/>
  <c r="Z135" i="1"/>
  <c r="Z78" i="1"/>
  <c r="Z370" i="1"/>
  <c r="Z263" i="1"/>
  <c r="Z124" i="1"/>
  <c r="Y505" i="1"/>
  <c r="Y502" i="1"/>
  <c r="Y503" i="1"/>
  <c r="Z32" i="1"/>
  <c r="Z464" i="1"/>
  <c r="Z458" i="1"/>
  <c r="Z443" i="1"/>
  <c r="Z311" i="1"/>
  <c r="Z169" i="1"/>
  <c r="Z255" i="1"/>
  <c r="Z303" i="1"/>
  <c r="Z293" i="1"/>
  <c r="Z473" i="1"/>
  <c r="Z398" i="1"/>
  <c r="Z415" i="1"/>
  <c r="Z231" i="1"/>
  <c r="Z112" i="1"/>
  <c r="Z44" i="1"/>
  <c r="Y501" i="1"/>
  <c r="Z213" i="1"/>
  <c r="Z119" i="1"/>
  <c r="Z506" i="1" l="1"/>
  <c r="Y504" i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<sst xmlns="http://schemas.openxmlformats.org/spreadsheetml/2006/main" count="2208" uniqueCount="790">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</sst>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45907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50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240</v>
      </c>
      <c r="Y42" s="55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64.629629629629633</v>
      </c>
      <c r="Y44" s="551">
        <f>IFERROR(Y41/H41,"0")+IFERROR(Y42/H42,"0")+IFERROR(Y43/H43,"0")</f>
        <v>65</v>
      </c>
      <c r="Z44" s="551">
        <f>IFERROR(IF(Z41="",0,Z41),"0")+IFERROR(IF(Z42="",0,Z42),"0")+IFERROR(IF(Z43="",0,Z43),"0")</f>
        <v>0.6361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290</v>
      </c>
      <c r="Y45" s="551">
        <f>IFERROR(SUM(Y41:Y43),"0")</f>
        <v>294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250</v>
      </c>
      <c r="Y53" s="55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450</v>
      </c>
      <c r="Y57" s="550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123.14814814814815</v>
      </c>
      <c r="Y58" s="551">
        <f>IFERROR(Y52/H52,"0")+IFERROR(Y53/H53,"0")+IFERROR(Y54/H54,"0")+IFERROR(Y55/H55,"0")+IFERROR(Y56/H56,"0")+IFERROR(Y57/H57,"0")</f>
        <v>124</v>
      </c>
      <c r="Z58" s="551">
        <f>IFERROR(IF(Z52="",0,Z52),"0")+IFERROR(IF(Z53="",0,Z53),"0")+IFERROR(IF(Z54="",0,Z54),"0")+IFERROR(IF(Z55="",0,Z55),"0")+IFERROR(IF(Z56="",0,Z56),"0")+IFERROR(IF(Z57="",0,Z57),"0")</f>
        <v>1.3575200000000001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700</v>
      </c>
      <c r="Y59" s="551">
        <f>IFERROR(SUM(Y52:Y57),"0")</f>
        <v>709.2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120</v>
      </c>
      <c r="Y61" s="550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135</v>
      </c>
      <c r="Y63" s="550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61.111111111111114</v>
      </c>
      <c r="Y64" s="551">
        <f>IFERROR(Y61/H61,"0")+IFERROR(Y62/H62,"0")+IFERROR(Y63/H63,"0")</f>
        <v>62</v>
      </c>
      <c r="Z64" s="551">
        <f>IFERROR(IF(Z61="",0,Z61),"0")+IFERROR(IF(Z62="",0,Z62),"0")+IFERROR(IF(Z63="",0,Z63),"0")</f>
        <v>0.55326000000000009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255</v>
      </c>
      <c r="Y65" s="551">
        <f>IFERROR(SUM(Y61:Y63),"0")</f>
        <v>264.60000000000002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630</v>
      </c>
      <c r="Y89" s="550">
        <f>IFERROR(IF(X89="",0,CEILING((X89/$H89),1)*$H89),"")</f>
        <v>630</v>
      </c>
      <c r="Z89" s="36">
        <f>IFERROR(IF(Y89=0,"",ROUNDUP(Y89/H89,0)*0.00902),"")</f>
        <v>1.2627999999999999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659.40000000000009</v>
      </c>
      <c r="BN89" s="64">
        <f>IFERROR(Y89*I89/H89,"0")</f>
        <v>659.40000000000009</v>
      </c>
      <c r="BO89" s="64">
        <f>IFERROR(1/J89*(X89/H89),"0")</f>
        <v>1.0606060606060606</v>
      </c>
      <c r="BP89" s="64">
        <f>IFERROR(1/J89*(Y89/H89),"0")</f>
        <v>1.0606060606060606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158.51851851851853</v>
      </c>
      <c r="Y90" s="551">
        <f>IFERROR(Y87/H87,"0")+IFERROR(Y88/H88,"0")+IFERROR(Y89/H89,"0")</f>
        <v>159</v>
      </c>
      <c r="Z90" s="551">
        <f>IFERROR(IF(Z87="",0,Z87),"0")+IFERROR(IF(Z88="",0,Z88),"0")+IFERROR(IF(Z89="",0,Z89),"0")</f>
        <v>1.6234199999999999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830</v>
      </c>
      <c r="Y91" s="551">
        <f>IFERROR(SUM(Y87:Y89),"0")</f>
        <v>835.2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160</v>
      </c>
      <c r="Y93" s="550">
        <f>IFERROR(IF(X93="",0,CEILING((X93/$H93),1)*$H93),"")</f>
        <v>162</v>
      </c>
      <c r="Z93" s="36">
        <f>IFERROR(IF(Y93=0,"",ROUNDUP(Y93/H93,0)*0.01898),"")</f>
        <v>0.37959999999999999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170.25185185185185</v>
      </c>
      <c r="BN93" s="64">
        <f>IFERROR(Y93*I93/H93,"0")</f>
        <v>172.38000000000002</v>
      </c>
      <c r="BO93" s="64">
        <f>IFERROR(1/J93*(X93/H93),"0")</f>
        <v>0.30864197530864201</v>
      </c>
      <c r="BP93" s="64">
        <f>IFERROR(1/J93*(Y93/H93),"0")</f>
        <v>0.3125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630</v>
      </c>
      <c r="Y96" s="550">
        <f>IFERROR(IF(X96="",0,CEILING((X96/$H96),1)*$H96),"")</f>
        <v>631.80000000000007</v>
      </c>
      <c r="Z96" s="36">
        <f>IFERROR(IF(Y96=0,"",ROUNDUP(Y96/H96,0)*0.00651),"")</f>
        <v>1.5233400000000001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688.8</v>
      </c>
      <c r="BN96" s="64">
        <f>IFERROR(Y96*I96/H96,"0")</f>
        <v>690.76800000000003</v>
      </c>
      <c r="BO96" s="64">
        <f>IFERROR(1/J96*(X96/H96),"0")</f>
        <v>1.2820512820512819</v>
      </c>
      <c r="BP96" s="64">
        <f>IFERROR(1/J96*(Y96/H96),"0")</f>
        <v>1.2857142857142858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253.0864197530864</v>
      </c>
      <c r="Y98" s="551">
        <f>IFERROR(Y93/H93,"0")+IFERROR(Y94/H94,"0")+IFERROR(Y95/H95,"0")+IFERROR(Y96/H96,"0")+IFERROR(Y97/H97,"0")</f>
        <v>254</v>
      </c>
      <c r="Z98" s="551">
        <f>IFERROR(IF(Z93="",0,Z93),"0")+IFERROR(IF(Z94="",0,Z94),"0")+IFERROR(IF(Z95="",0,Z95),"0")+IFERROR(IF(Z96="",0,Z96),"0")+IFERROR(IF(Z97="",0,Z97),"0")</f>
        <v>1.9029400000000001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790</v>
      </c>
      <c r="Y99" s="551">
        <f>IFERROR(SUM(Y93:Y97),"0")</f>
        <v>793.80000000000007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405</v>
      </c>
      <c r="Y104" s="550">
        <f>IFERROR(IF(X104="",0,CEILING((X104/$H104),1)*$H104),"")</f>
        <v>405</v>
      </c>
      <c r="Z104" s="36">
        <f>IFERROR(IF(Y104=0,"",ROUNDUP(Y104/H104,0)*0.00902),"")</f>
        <v>0.81180000000000008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423.9</v>
      </c>
      <c r="BN104" s="64">
        <f>IFERROR(Y104*I104/H104,"0")</f>
        <v>423.9</v>
      </c>
      <c r="BO104" s="64">
        <f>IFERROR(1/J104*(X104/H104),"0")</f>
        <v>0.68181818181818188</v>
      </c>
      <c r="BP104" s="64">
        <f>IFERROR(1/J104*(Y104/H104),"0")</f>
        <v>0.68181818181818188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90</v>
      </c>
      <c r="Y106" s="551">
        <f>IFERROR(Y102/H102,"0")+IFERROR(Y103/H103,"0")+IFERROR(Y104/H104,"0")+IFERROR(Y105/H105,"0")</f>
        <v>90</v>
      </c>
      <c r="Z106" s="551">
        <f>IFERROR(IF(Z102="",0,Z102),"0")+IFERROR(IF(Z103="",0,Z103),"0")+IFERROR(IF(Z104="",0,Z104),"0")+IFERROR(IF(Z105="",0,Z105),"0")</f>
        <v>0.81180000000000008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405</v>
      </c>
      <c r="Y107" s="551">
        <f>IFERROR(SUM(Y102:Y105),"0")</f>
        <v>405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350</v>
      </c>
      <c r="Y115" s="550">
        <f>IFERROR(IF(X115="",0,CEILING((X115/$H115),1)*$H115),"")</f>
        <v>356.4</v>
      </c>
      <c r="Z115" s="36">
        <f>IFERROR(IF(Y115=0,"",ROUNDUP(Y115/H115,0)*0.01898),"")</f>
        <v>0.83511999999999997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372.16666666666663</v>
      </c>
      <c r="BN115" s="64">
        <f>IFERROR(Y115*I115/H115,"0")</f>
        <v>378.97199999999998</v>
      </c>
      <c r="BO115" s="64">
        <f>IFERROR(1/J115*(X115/H115),"0")</f>
        <v>0.67515432098765438</v>
      </c>
      <c r="BP115" s="64">
        <f>IFERROR(1/J115*(Y115/H115),"0")</f>
        <v>0.6875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765</v>
      </c>
      <c r="Y117" s="550">
        <f>IFERROR(IF(X117="",0,CEILING((X117/$H117),1)*$H117),"")</f>
        <v>766.80000000000007</v>
      </c>
      <c r="Z117" s="36">
        <f>IFERROR(IF(Y117=0,"",ROUNDUP(Y117/H117,0)*0.00651),"")</f>
        <v>1.84884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836.39999999999986</v>
      </c>
      <c r="BN117" s="64">
        <f>IFERROR(Y117*I117/H117,"0")</f>
        <v>838.36800000000005</v>
      </c>
      <c r="BO117" s="64">
        <f>IFERROR(1/J117*(X117/H117),"0")</f>
        <v>1.5567765567765568</v>
      </c>
      <c r="BP117" s="64">
        <f>IFERROR(1/J117*(Y117/H117),"0")</f>
        <v>1.5604395604395607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126</v>
      </c>
      <c r="Y118" s="550">
        <f>IFERROR(IF(X118="",0,CEILING((X118/$H118),1)*$H118),"")</f>
        <v>126</v>
      </c>
      <c r="Z118" s="36">
        <f>IFERROR(IF(Y118=0,"",ROUNDUP(Y118/H118,0)*0.00651),"")</f>
        <v>0.45569999999999999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138.6</v>
      </c>
      <c r="BN118" s="64">
        <f>IFERROR(Y118*I118/H118,"0")</f>
        <v>138.6</v>
      </c>
      <c r="BO118" s="64">
        <f>IFERROR(1/J118*(X118/H118),"0")</f>
        <v>0.38461538461538464</v>
      </c>
      <c r="BP118" s="64">
        <f>IFERROR(1/J118*(Y118/H118),"0")</f>
        <v>0.38461538461538464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396.54320987654319</v>
      </c>
      <c r="Y119" s="551">
        <f>IFERROR(Y115/H115,"0")+IFERROR(Y116/H116,"0")+IFERROR(Y117/H117,"0")+IFERROR(Y118/H118,"0")</f>
        <v>398</v>
      </c>
      <c r="Z119" s="551">
        <f>IFERROR(IF(Z115="",0,Z115),"0")+IFERROR(IF(Z116="",0,Z116),"0")+IFERROR(IF(Z117="",0,Z117),"0")+IFERROR(IF(Z118="",0,Z118),"0")</f>
        <v>3.1396600000000001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1241</v>
      </c>
      <c r="Y120" s="551">
        <f>IFERROR(SUM(Y115:Y118),"0")</f>
        <v>1249.2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13.2</v>
      </c>
      <c r="Y123" s="550">
        <f>IFERROR(IF(X123="",0,CEILING((X123/$H123),1)*$H123),"")</f>
        <v>13.86</v>
      </c>
      <c r="Z123" s="36">
        <f>IFERROR(IF(Y123=0,"",ROUNDUP(Y123/H123,0)*0.00651),"")</f>
        <v>4.5569999999999999E-2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14.92</v>
      </c>
      <c r="BN123" s="64">
        <f>IFERROR(Y123*I123/H123,"0")</f>
        <v>15.666</v>
      </c>
      <c r="BO123" s="64">
        <f>IFERROR(1/J123*(X123/H123),"0")</f>
        <v>3.6630036630036632E-2</v>
      </c>
      <c r="BP123" s="64">
        <f>IFERROR(1/J123*(Y123/H123),"0")</f>
        <v>3.8461538461538464E-2</v>
      </c>
    </row>
    <row r="124" spans="1:68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6.6666666666666661</v>
      </c>
      <c r="Y124" s="551">
        <f>IFERROR(Y122/H122,"0")+IFERROR(Y123/H123,"0")</f>
        <v>7</v>
      </c>
      <c r="Z124" s="551">
        <f>IFERROR(IF(Z122="",0,Z122),"0")+IFERROR(IF(Z123="",0,Z123),"0")</f>
        <v>4.5569999999999999E-2</v>
      </c>
      <c r="AA124" s="552"/>
      <c r="AB124" s="552"/>
      <c r="AC124" s="552"/>
    </row>
    <row r="125" spans="1:68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13.2</v>
      </c>
      <c r="Y125" s="551">
        <f>IFERROR(SUM(Y122:Y123),"0")</f>
        <v>13.86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60</v>
      </c>
      <c r="Y128" s="550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18.75</v>
      </c>
      <c r="Y130" s="551">
        <f>IFERROR(Y128/H128,"0")+IFERROR(Y129/H129,"0")</f>
        <v>19</v>
      </c>
      <c r="Z130" s="551">
        <f>IFERROR(IF(Z128="",0,Z128),"0")+IFERROR(IF(Z129="",0,Z129),"0")</f>
        <v>0.12369000000000001</v>
      </c>
      <c r="AA130" s="552"/>
      <c r="AB130" s="552"/>
      <c r="AC130" s="552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60</v>
      </c>
      <c r="Y131" s="551">
        <f>IFERROR(SUM(Y128:Y129),"0")</f>
        <v>60.800000000000004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77</v>
      </c>
      <c r="Y134" s="550">
        <f>IFERROR(IF(X134="",0,CEILING((X134/$H134),1)*$H134),"")</f>
        <v>78.399999999999991</v>
      </c>
      <c r="Z134" s="36">
        <f>IFERROR(IF(Y134=0,"",ROUNDUP(Y134/H134,0)*0.00651),"")</f>
        <v>0.18228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84.370000000000019</v>
      </c>
      <c r="BN134" s="64">
        <f>IFERROR(Y134*I134/H134,"0")</f>
        <v>85.903999999999996</v>
      </c>
      <c r="BO134" s="64">
        <f>IFERROR(1/J134*(X134/H134),"0")</f>
        <v>0.15109890109890112</v>
      </c>
      <c r="BP134" s="64">
        <f>IFERROR(1/J134*(Y134/H134),"0")</f>
        <v>0.15384615384615385</v>
      </c>
    </row>
    <row r="135" spans="1:68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27.5</v>
      </c>
      <c r="Y135" s="551">
        <f>IFERROR(Y133/H133,"0")+IFERROR(Y134/H134,"0")</f>
        <v>28</v>
      </c>
      <c r="Z135" s="551">
        <f>IFERROR(IF(Z133="",0,Z133),"0")+IFERROR(IF(Z134="",0,Z134),"0")</f>
        <v>0.18228</v>
      </c>
      <c r="AA135" s="552"/>
      <c r="AB135" s="552"/>
      <c r="AC135" s="552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77</v>
      </c>
      <c r="Y136" s="551">
        <f>IFERROR(SUM(Y133:Y134),"0")</f>
        <v>78.399999999999991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72.600000000000009</v>
      </c>
      <c r="Y139" s="550">
        <f>IFERROR(IF(X139="",0,CEILING((X139/$H139),1)*$H139),"")</f>
        <v>73.92</v>
      </c>
      <c r="Z139" s="36">
        <f>IFERROR(IF(Y139=0,"",ROUNDUP(Y139/H139,0)*0.00651),"")</f>
        <v>0.18228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79.970000000000013</v>
      </c>
      <c r="BN139" s="64">
        <f>IFERROR(Y139*I139/H139,"0")</f>
        <v>81.423999999999992</v>
      </c>
      <c r="BO139" s="64">
        <f>IFERROR(1/J139*(X139/H139),"0")</f>
        <v>0.15109890109890112</v>
      </c>
      <c r="BP139" s="64">
        <f>IFERROR(1/J139*(Y139/H139),"0")</f>
        <v>0.15384615384615385</v>
      </c>
    </row>
    <row r="140" spans="1:68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27.500000000000004</v>
      </c>
      <c r="Y140" s="551">
        <f>IFERROR(Y138/H138,"0")+IFERROR(Y139/H139,"0")</f>
        <v>28</v>
      </c>
      <c r="Z140" s="551">
        <f>IFERROR(IF(Z138="",0,Z138),"0")+IFERROR(IF(Z139="",0,Z139),"0")</f>
        <v>0.18228</v>
      </c>
      <c r="AA140" s="552"/>
      <c r="AB140" s="552"/>
      <c r="AC140" s="552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72.600000000000009</v>
      </c>
      <c r="Y141" s="551">
        <f>IFERROR(SUM(Y138:Y139),"0")</f>
        <v>73.92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50</v>
      </c>
      <c r="Y160" s="550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53.214285714285715</v>
      </c>
      <c r="BN160" s="64">
        <f t="shared" ref="BN160:BN168" si="13">IFERROR(Y160*I160/H160,"0")</f>
        <v>53.64</v>
      </c>
      <c r="BO160" s="64">
        <f t="shared" ref="BO160:BO168" si="14">IFERROR(1/J160*(X160/H160),"0")</f>
        <v>9.0187590187590191E-2</v>
      </c>
      <c r="BP160" s="64">
        <f t="shared" ref="BP160:BP168" si="15">IFERROR(1/J160*(Y160/H160),"0")</f>
        <v>9.0909090909090912E-2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53.214285714285715</v>
      </c>
      <c r="BN161" s="64">
        <f t="shared" si="13"/>
        <v>53.64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350</v>
      </c>
      <c r="Y162" s="550">
        <f t="shared" si="11"/>
        <v>352.8</v>
      </c>
      <c r="Z162" s="36">
        <f>IFERROR(IF(Y162=0,"",ROUNDUP(Y162/H162,0)*0.00902),"")</f>
        <v>0.75768000000000002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367.5</v>
      </c>
      <c r="BN162" s="64">
        <f t="shared" si="13"/>
        <v>370.44000000000005</v>
      </c>
      <c r="BO162" s="64">
        <f t="shared" si="14"/>
        <v>0.63131313131313127</v>
      </c>
      <c r="BP162" s="64">
        <f t="shared" si="15"/>
        <v>0.63636363636363635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227.5</v>
      </c>
      <c r="Y163" s="550">
        <f t="shared" si="11"/>
        <v>228.9</v>
      </c>
      <c r="Z163" s="36">
        <f>IFERROR(IF(Y163=0,"",ROUNDUP(Y163/H163,0)*0.00502),"")</f>
        <v>0.54718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241.58333333333331</v>
      </c>
      <c r="BN163" s="64">
        <f t="shared" si="13"/>
        <v>243.07</v>
      </c>
      <c r="BO163" s="64">
        <f t="shared" si="14"/>
        <v>0.46296296296296297</v>
      </c>
      <c r="BP163" s="64">
        <f t="shared" si="15"/>
        <v>0.46581196581196588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192.5</v>
      </c>
      <c r="Y164" s="550">
        <f t="shared" si="11"/>
        <v>193.20000000000002</v>
      </c>
      <c r="Z164" s="36">
        <f>IFERROR(IF(Y164=0,"",ROUNDUP(Y164/H164,0)*0.00502),"")</f>
        <v>0.46184000000000003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204.41666666666666</v>
      </c>
      <c r="BN164" s="64">
        <f t="shared" si="13"/>
        <v>205.16</v>
      </c>
      <c r="BO164" s="64">
        <f t="shared" si="14"/>
        <v>0.39173789173789175</v>
      </c>
      <c r="BP164" s="64">
        <f t="shared" si="15"/>
        <v>0.39316239316239321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315</v>
      </c>
      <c r="Y166" s="550">
        <f t="shared" si="11"/>
        <v>315</v>
      </c>
      <c r="Z166" s="36">
        <f>IFERROR(IF(Y166=0,"",ROUNDUP(Y166/H166,0)*0.00502),"")</f>
        <v>0.753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330</v>
      </c>
      <c r="BN166" s="64">
        <f t="shared" si="13"/>
        <v>330</v>
      </c>
      <c r="BO166" s="64">
        <f t="shared" si="14"/>
        <v>0.64102564102564108</v>
      </c>
      <c r="BP166" s="64">
        <f t="shared" si="15"/>
        <v>0.64102564102564108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457.14285714285711</v>
      </c>
      <c r="Y169" s="551">
        <f>IFERROR(Y160/H160,"0")+IFERROR(Y161/H161,"0")+IFERROR(Y162/H162,"0")+IFERROR(Y163/H163,"0")+IFERROR(Y164/H164,"0")+IFERROR(Y165/H165,"0")+IFERROR(Y166/H166,"0")+IFERROR(Y167/H167,"0")+IFERROR(Y168/H168,"0")</f>
        <v>459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2.7361800000000001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1185</v>
      </c>
      <c r="Y170" s="551">
        <f>IFERROR(SUM(Y160:Y168),"0")</f>
        <v>1190.7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21</v>
      </c>
      <c r="Y172" s="550">
        <f>IFERROR(IF(X172="",0,CEILING((X172/$H172),1)*$H172),"")</f>
        <v>21.42</v>
      </c>
      <c r="Z172" s="36">
        <f>IFERROR(IF(Y172=0,"",ROUNDUP(Y172/H172,0)*0.0059),"")</f>
        <v>0.1003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24.166666666666664</v>
      </c>
      <c r="BN172" s="64">
        <f>IFERROR(Y172*I172/H172,"0")</f>
        <v>24.650000000000002</v>
      </c>
      <c r="BO172" s="64">
        <f>IFERROR(1/J172*(X172/H172),"0")</f>
        <v>7.716049382716049E-2</v>
      </c>
      <c r="BP172" s="64">
        <f>IFERROR(1/J172*(Y172/H172),"0")</f>
        <v>7.8703703703703692E-2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31.5</v>
      </c>
      <c r="Y173" s="550">
        <f>IFERROR(IF(X173="",0,CEILING((X173/$H173),1)*$H173),"")</f>
        <v>31.5</v>
      </c>
      <c r="Z173" s="36">
        <f>IFERROR(IF(Y173=0,"",ROUNDUP(Y173/H173,0)*0.0059),"")</f>
        <v>0.14749999999999999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36.25</v>
      </c>
      <c r="BN173" s="64">
        <f>IFERROR(Y173*I173/H173,"0")</f>
        <v>36.25</v>
      </c>
      <c r="BO173" s="64">
        <f>IFERROR(1/J173*(X173/H173),"0")</f>
        <v>0.11574074074074073</v>
      </c>
      <c r="BP173" s="64">
        <f>IFERROR(1/J173*(Y173/H173),"0")</f>
        <v>0.11574074074074073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35</v>
      </c>
      <c r="Y174" s="550">
        <f>IFERROR(IF(X174="",0,CEILING((X174/$H174),1)*$H174),"")</f>
        <v>35.28</v>
      </c>
      <c r="Z174" s="36">
        <f>IFERROR(IF(Y174=0,"",ROUNDUP(Y174/H174,0)*0.0059),"")</f>
        <v>0.16519999999999999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40.277777777777779</v>
      </c>
      <c r="BN174" s="64">
        <f>IFERROR(Y174*I174/H174,"0")</f>
        <v>40.6</v>
      </c>
      <c r="BO174" s="64">
        <f>IFERROR(1/J174*(X174/H174),"0")</f>
        <v>0.12860082304526749</v>
      </c>
      <c r="BP174" s="64">
        <f>IFERROR(1/J174*(Y174/H174),"0")</f>
        <v>0.12962962962962962</v>
      </c>
    </row>
    <row r="175" spans="1:68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69.444444444444457</v>
      </c>
      <c r="Y175" s="551">
        <f>IFERROR(Y172/H172,"0")+IFERROR(Y173/H173,"0")+IFERROR(Y174/H174,"0")</f>
        <v>70</v>
      </c>
      <c r="Z175" s="551">
        <f>IFERROR(IF(Z172="",0,Z172),"0")+IFERROR(IF(Z173="",0,Z173),"0")+IFERROR(IF(Z174="",0,Z174),"0")</f>
        <v>0.41299999999999998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87.5</v>
      </c>
      <c r="Y176" s="551">
        <f>IFERROR(SUM(Y172:Y174),"0")</f>
        <v>88.2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21</v>
      </c>
      <c r="Y178" s="550">
        <f>IFERROR(IF(X178="",0,CEILING((X178/$H178),1)*$H178),"")</f>
        <v>21.42</v>
      </c>
      <c r="Z178" s="36">
        <f>IFERROR(IF(Y178=0,"",ROUNDUP(Y178/H178,0)*0.0059),"")</f>
        <v>0.1003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24.166666666666664</v>
      </c>
      <c r="BN178" s="64">
        <f>IFERROR(Y178*I178/H178,"0")</f>
        <v>24.650000000000002</v>
      </c>
      <c r="BO178" s="64">
        <f>IFERROR(1/J178*(X178/H178),"0")</f>
        <v>7.716049382716049E-2</v>
      </c>
      <c r="BP178" s="64">
        <f>IFERROR(1/J178*(Y178/H178),"0")</f>
        <v>7.8703703703703692E-2</v>
      </c>
    </row>
    <row r="179" spans="1:68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16.666666666666668</v>
      </c>
      <c r="Y179" s="551">
        <f>IFERROR(Y178/H178,"0")</f>
        <v>17</v>
      </c>
      <c r="Z179" s="551">
        <f>IFERROR(IF(Z178="",0,Z178),"0")</f>
        <v>0.1003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21</v>
      </c>
      <c r="Y180" s="551">
        <f>IFERROR(SUM(Y178:Y178),"0")</f>
        <v>21.42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200</v>
      </c>
      <c r="Y193" s="550">
        <f t="shared" ref="Y193:Y200" si="16">IFERROR(IF(X193="",0,CEILING((X193/$H193),1)*$H193),"")</f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207.77777777777777</v>
      </c>
      <c r="BN193" s="64">
        <f t="shared" ref="BN193:BN200" si="18">IFERROR(Y193*I193/H193,"0")</f>
        <v>213.18000000000004</v>
      </c>
      <c r="BO193" s="64">
        <f t="shared" ref="BO193:BO200" si="19">IFERROR(1/J193*(X193/H193),"0")</f>
        <v>0.28058361391694725</v>
      </c>
      <c r="BP193" s="64">
        <f t="shared" ref="BP193:BP200" si="20">IFERROR(1/J193*(Y193/H193),"0")</f>
        <v>0.2878787878787879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80</v>
      </c>
      <c r="Y194" s="550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83.111111111111114</v>
      </c>
      <c r="BN194" s="64">
        <f t="shared" si="18"/>
        <v>84.15</v>
      </c>
      <c r="BO194" s="64">
        <f t="shared" si="19"/>
        <v>0.11223344556677889</v>
      </c>
      <c r="BP194" s="64">
        <f t="shared" si="20"/>
        <v>0.11363636363636363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90</v>
      </c>
      <c r="Y196" s="550">
        <f t="shared" si="16"/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93.5</v>
      </c>
      <c r="BN196" s="64">
        <f t="shared" si="18"/>
        <v>95.37</v>
      </c>
      <c r="BO196" s="64">
        <f t="shared" si="19"/>
        <v>0.12626262626262624</v>
      </c>
      <c r="BP196" s="64">
        <f t="shared" si="20"/>
        <v>0.12878787878787878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180</v>
      </c>
      <c r="Y197" s="550">
        <f t="shared" si="16"/>
        <v>180</v>
      </c>
      <c r="Z197" s="36">
        <f>IFERROR(IF(Y197=0,"",ROUNDUP(Y197/H197,0)*0.00502),"")</f>
        <v>0.502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192.99999999999997</v>
      </c>
      <c r="BN197" s="64">
        <f t="shared" si="18"/>
        <v>192.99999999999997</v>
      </c>
      <c r="BO197" s="64">
        <f t="shared" si="19"/>
        <v>0.42735042735042739</v>
      </c>
      <c r="BP197" s="64">
        <f t="shared" si="20"/>
        <v>0.42735042735042739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120</v>
      </c>
      <c r="Y198" s="550">
        <f t="shared" si="16"/>
        <v>120.60000000000001</v>
      </c>
      <c r="Z198" s="36">
        <f>IFERROR(IF(Y198=0,"",ROUNDUP(Y198/H198,0)*0.00502),"")</f>
        <v>0.33634000000000003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126.66666666666666</v>
      </c>
      <c r="BN198" s="64">
        <f t="shared" si="18"/>
        <v>127.30000000000001</v>
      </c>
      <c r="BO198" s="64">
        <f t="shared" si="19"/>
        <v>0.28490028490028496</v>
      </c>
      <c r="BP198" s="64">
        <f t="shared" si="20"/>
        <v>0.28632478632478636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150</v>
      </c>
      <c r="Y199" s="550">
        <f t="shared" si="16"/>
        <v>151.20000000000002</v>
      </c>
      <c r="Z199" s="36">
        <f>IFERROR(IF(Y199=0,"",ROUNDUP(Y199/H199,0)*0.00502),"")</f>
        <v>0.42168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158.33333333333334</v>
      </c>
      <c r="BN199" s="64">
        <f t="shared" si="18"/>
        <v>159.60000000000002</v>
      </c>
      <c r="BO199" s="64">
        <f t="shared" si="19"/>
        <v>0.35612535612535612</v>
      </c>
      <c r="BP199" s="64">
        <f t="shared" si="20"/>
        <v>0.35897435897435909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90</v>
      </c>
      <c r="Y200" s="550">
        <f t="shared" si="16"/>
        <v>90</v>
      </c>
      <c r="Z200" s="36">
        <f>IFERROR(IF(Y200=0,"",ROUNDUP(Y200/H200,0)*0.00502),"")</f>
        <v>0.251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95</v>
      </c>
      <c r="BN200" s="64">
        <f t="shared" si="18"/>
        <v>95</v>
      </c>
      <c r="BO200" s="64">
        <f t="shared" si="19"/>
        <v>0.21367521367521369</v>
      </c>
      <c r="BP200" s="64">
        <f t="shared" si="20"/>
        <v>0.21367521367521369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414.81481481481478</v>
      </c>
      <c r="Y201" s="551">
        <f>IFERROR(Y193/H193,"0")+IFERROR(Y194/H194,"0")+IFERROR(Y195/H195,"0")+IFERROR(Y196/H196,"0")+IFERROR(Y197/H197,"0")+IFERROR(Y198/H198,"0")+IFERROR(Y199/H199,"0")+IFERROR(Y200/H200,"0")</f>
        <v>418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2.56636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1160</v>
      </c>
      <c r="Y202" s="551">
        <f>IFERROR(SUM(Y193:Y200),"0")</f>
        <v>1173.5999999999999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300</v>
      </c>
      <c r="Y206" s="550">
        <f t="shared" si="21"/>
        <v>304.5</v>
      </c>
      <c r="Z206" s="36">
        <f>IFERROR(IF(Y206=0,"",ROUNDUP(Y206/H206,0)*0.01898),"")</f>
        <v>0.6643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317.89655172413796</v>
      </c>
      <c r="BN206" s="64">
        <f t="shared" si="23"/>
        <v>322.66500000000002</v>
      </c>
      <c r="BO206" s="64">
        <f t="shared" si="24"/>
        <v>0.53879310344827591</v>
      </c>
      <c r="BP206" s="64">
        <f t="shared" si="25"/>
        <v>0.546875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360</v>
      </c>
      <c r="Y207" s="550">
        <f t="shared" si="21"/>
        <v>360</v>
      </c>
      <c r="Z207" s="36">
        <f t="shared" ref="Z207:Z212" si="26">IFERROR(IF(Y207=0,"",ROUNDUP(Y207/H207,0)*0.00651),"")</f>
        <v>0.97650000000000003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400.5</v>
      </c>
      <c r="BN207" s="64">
        <f t="shared" si="23"/>
        <v>400.5</v>
      </c>
      <c r="BO207" s="64">
        <f t="shared" si="24"/>
        <v>0.82417582417582425</v>
      </c>
      <c r="BP207" s="64">
        <f t="shared" si="25"/>
        <v>0.82417582417582425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640</v>
      </c>
      <c r="Y209" s="550">
        <f t="shared" si="21"/>
        <v>640.79999999999995</v>
      </c>
      <c r="Z209" s="36">
        <f t="shared" si="26"/>
        <v>1.73817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707.20000000000016</v>
      </c>
      <c r="BN209" s="64">
        <f t="shared" si="23"/>
        <v>708.08399999999995</v>
      </c>
      <c r="BO209" s="64">
        <f t="shared" si="24"/>
        <v>1.4652014652014653</v>
      </c>
      <c r="BP209" s="64">
        <f t="shared" si="25"/>
        <v>1.4670329670329672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200</v>
      </c>
      <c r="Y211" s="550">
        <f t="shared" si="21"/>
        <v>201.6</v>
      </c>
      <c r="Z211" s="36">
        <f t="shared" si="26"/>
        <v>0.54683999999999999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221</v>
      </c>
      <c r="BN211" s="64">
        <f t="shared" si="23"/>
        <v>222.768</v>
      </c>
      <c r="BO211" s="64">
        <f t="shared" si="24"/>
        <v>0.45787545787545797</v>
      </c>
      <c r="BP211" s="64">
        <f t="shared" si="25"/>
        <v>0.46153846153846156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320</v>
      </c>
      <c r="Y212" s="550">
        <f t="shared" si="21"/>
        <v>321.59999999999997</v>
      </c>
      <c r="Z212" s="36">
        <f t="shared" si="26"/>
        <v>0.87234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354.4</v>
      </c>
      <c r="BN212" s="64">
        <f t="shared" si="23"/>
        <v>356.17199999999997</v>
      </c>
      <c r="BO212" s="64">
        <f t="shared" si="24"/>
        <v>0.73260073260073266</v>
      </c>
      <c r="BP212" s="64">
        <f t="shared" si="25"/>
        <v>0.73626373626373631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667.81609195402302</v>
      </c>
      <c r="Y213" s="551">
        <f>IFERROR(Y204/H204,"0")+IFERROR(Y205/H205,"0")+IFERROR(Y206/H206,"0")+IFERROR(Y207/H207,"0")+IFERROR(Y208/H208,"0")+IFERROR(Y209/H209,"0")+IFERROR(Y210/H210,"0")+IFERROR(Y211/H211,"0")+IFERROR(Y212/H212,"0")</f>
        <v>670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4.7981499999999997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1820</v>
      </c>
      <c r="Y214" s="551">
        <f>IFERROR(SUM(Y204:Y212),"0")</f>
        <v>1828.4999999999998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80</v>
      </c>
      <c r="Y217" s="550">
        <f>IFERROR(IF(X217="",0,CEILING((X217/$H217),1)*$H217),"")</f>
        <v>81.599999999999994</v>
      </c>
      <c r="Z217" s="36">
        <f>IFERROR(IF(Y217=0,"",ROUNDUP(Y217/H217,0)*0.00651),"")</f>
        <v>0.22134000000000001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88.40000000000002</v>
      </c>
      <c r="BN217" s="64">
        <f>IFERROR(Y217*I217/H217,"0")</f>
        <v>90.168000000000006</v>
      </c>
      <c r="BO217" s="64">
        <f>IFERROR(1/J217*(X217/H217),"0")</f>
        <v>0.18315018315018317</v>
      </c>
      <c r="BP217" s="64">
        <f>IFERROR(1/J217*(Y217/H217),"0")</f>
        <v>0.18681318681318682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33.333333333333336</v>
      </c>
      <c r="Y218" s="551">
        <f>IFERROR(Y216/H216,"0")+IFERROR(Y217/H217,"0")</f>
        <v>34</v>
      </c>
      <c r="Z218" s="551">
        <f>IFERROR(IF(Z216="",0,Z216),"0")+IFERROR(IF(Z217="",0,Z217),"0")</f>
        <v>0.22134000000000001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80</v>
      </c>
      <c r="Y219" s="551">
        <f>IFERROR(SUM(Y216:Y217),"0")</f>
        <v>81.599999999999994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40</v>
      </c>
      <c r="Y222" s="550">
        <f t="shared" ref="Y222:Y230" si="27">IFERROR(IF(X222="",0,CEILING((X222/$H222),1)*$H222),"")</f>
        <v>46.4</v>
      </c>
      <c r="Z222" s="36">
        <f>IFERROR(IF(Y222=0,"",ROUNDUP(Y222/H222,0)*0.01898),"")</f>
        <v>7.5920000000000001E-2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41.5</v>
      </c>
      <c r="BN222" s="64">
        <f t="shared" ref="BN222:BN230" si="29">IFERROR(Y222*I222/H222,"0")</f>
        <v>48.14</v>
      </c>
      <c r="BO222" s="64">
        <f t="shared" ref="BO222:BO230" si="30">IFERROR(1/J222*(X222/H222),"0")</f>
        <v>5.387931034482759E-2</v>
      </c>
      <c r="BP222" s="64">
        <f t="shared" ref="BP222:BP230" si="31">IFERROR(1/J222*(Y222/H222),"0")</f>
        <v>6.25E-2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100</v>
      </c>
      <c r="Y224" s="550">
        <f t="shared" si="27"/>
        <v>104.39999999999999</v>
      </c>
      <c r="Z224" s="36">
        <f>IFERROR(IF(Y224=0,"",ROUNDUP(Y224/H224,0)*0.01898),"")</f>
        <v>0.17082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103.75</v>
      </c>
      <c r="BN224" s="64">
        <f t="shared" si="29"/>
        <v>108.315</v>
      </c>
      <c r="BO224" s="64">
        <f t="shared" si="30"/>
        <v>0.13469827586206898</v>
      </c>
      <c r="BP224" s="64">
        <f t="shared" si="31"/>
        <v>0.140625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48</v>
      </c>
      <c r="Y225" s="550">
        <f t="shared" si="27"/>
        <v>48</v>
      </c>
      <c r="Z225" s="36">
        <f t="shared" ref="Z225:Z230" si="32">IFERROR(IF(Y225=0,"",ROUNDUP(Y225/H225,0)*0.00902),"")</f>
        <v>0.10824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50.519999999999996</v>
      </c>
      <c r="BN225" s="64">
        <f t="shared" si="29"/>
        <v>50.519999999999996</v>
      </c>
      <c r="BO225" s="64">
        <f t="shared" si="30"/>
        <v>9.0909090909090912E-2</v>
      </c>
      <c r="BP225" s="64">
        <f t="shared" si="31"/>
        <v>9.0909090909090912E-2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160</v>
      </c>
      <c r="Y229" s="550">
        <f t="shared" si="27"/>
        <v>160</v>
      </c>
      <c r="Z229" s="36">
        <f t="shared" si="32"/>
        <v>0.36080000000000001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168.4</v>
      </c>
      <c r="BN229" s="64">
        <f t="shared" si="29"/>
        <v>168.4</v>
      </c>
      <c r="BO229" s="64">
        <f t="shared" si="30"/>
        <v>0.30303030303030304</v>
      </c>
      <c r="BP229" s="64">
        <f t="shared" si="31"/>
        <v>0.30303030303030304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64.068965517241381</v>
      </c>
      <c r="Y231" s="551">
        <f>IFERROR(Y222/H222,"0")+IFERROR(Y223/H223,"0")+IFERROR(Y224/H224,"0")+IFERROR(Y225/H225,"0")+IFERROR(Y226/H226,"0")+IFERROR(Y227/H227,"0")+IFERROR(Y228/H228,"0")+IFERROR(Y229/H229,"0")+IFERROR(Y230/H230,"0")</f>
        <v>65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0.71578000000000008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348</v>
      </c>
      <c r="Y232" s="551">
        <f>IFERROR(SUM(Y222:Y230),"0")</f>
        <v>358.79999999999995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42</v>
      </c>
      <c r="Y238" s="550">
        <f>IFERROR(IF(X238="",0,CEILING((X238/$H238),1)*$H238),"")</f>
        <v>43.2</v>
      </c>
      <c r="Z238" s="36">
        <f>IFERROR(IF(Y238=0,"",ROUNDUP(Y238/H238,0)*0.0059),"")</f>
        <v>0.1416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46.083333333333336</v>
      </c>
      <c r="BN238" s="64">
        <f>IFERROR(Y238*I238/H238,"0")</f>
        <v>47.400000000000006</v>
      </c>
      <c r="BO238" s="64">
        <f>IFERROR(1/J238*(X238/H238),"0")</f>
        <v>0.10802469135802469</v>
      </c>
      <c r="BP238" s="64">
        <f>IFERROR(1/J238*(Y238/H238),"0")</f>
        <v>0.1111111111111111</v>
      </c>
    </row>
    <row r="239" spans="1:68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23.333333333333332</v>
      </c>
      <c r="Y239" s="551">
        <f>IFERROR(Y238/H238,"0")</f>
        <v>24</v>
      </c>
      <c r="Z239" s="551">
        <f>IFERROR(IF(Z238="",0,Z238),"0")</f>
        <v>0.1416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42</v>
      </c>
      <c r="Y240" s="551">
        <f>IFERROR(SUM(Y238:Y238),"0")</f>
        <v>43.2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16.111111111111111</v>
      </c>
      <c r="Y246" s="551">
        <f>IFERROR(Y242/H242,"0")+IFERROR(Y243/H243,"0")+IFERROR(Y244/H244,"0")+IFERROR(Y245/H245,"0")</f>
        <v>17</v>
      </c>
      <c r="Z246" s="551">
        <f>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18</v>
      </c>
      <c r="Y247" s="551">
        <f>IFERROR(SUM(Y242:Y245),"0")</f>
        <v>18.900000000000002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260</v>
      </c>
      <c r="Y268" s="550">
        <f>IFERROR(IF(X268="",0,CEILING((X268/$H268),1)*$H268),"")</f>
        <v>261.59999999999997</v>
      </c>
      <c r="Z268" s="36">
        <f>IFERROR(IF(Y268=0,"",ROUNDUP(Y268/H268,0)*0.00651),"")</f>
        <v>0.70959000000000005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287.3</v>
      </c>
      <c r="BN268" s="64">
        <f>IFERROR(Y268*I268/H268,"0")</f>
        <v>289.06799999999998</v>
      </c>
      <c r="BO268" s="64">
        <f>IFERROR(1/J268*(X268/H268),"0")</f>
        <v>0.59523809523809534</v>
      </c>
      <c r="BP268" s="64">
        <f>IFERROR(1/J268*(Y268/H268),"0")</f>
        <v>0.59890109890109888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300</v>
      </c>
      <c r="Y269" s="550">
        <f>IFERROR(IF(X269="",0,CEILING((X269/$H269),1)*$H269),"")</f>
        <v>300</v>
      </c>
      <c r="Z269" s="36">
        <f>IFERROR(IF(Y269=0,"",ROUNDUP(Y269/H269,0)*0.00651),"")</f>
        <v>0.81374999999999997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322.5</v>
      </c>
      <c r="BN269" s="64">
        <f>IFERROR(Y269*I269/H269,"0")</f>
        <v>322.5</v>
      </c>
      <c r="BO269" s="64">
        <f>IFERROR(1/J269*(X269/H269),"0")</f>
        <v>0.68681318681318682</v>
      </c>
      <c r="BP269" s="64">
        <f>IFERROR(1/J269*(Y269/H269),"0")</f>
        <v>0.68681318681318682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233.33333333333334</v>
      </c>
      <c r="Y270" s="551">
        <f>IFERROR(Y267/H267,"0")+IFERROR(Y268/H268,"0")+IFERROR(Y269/H269,"0")</f>
        <v>234</v>
      </c>
      <c r="Z270" s="551">
        <f>IFERROR(IF(Z267="",0,Z267),"0")+IFERROR(IF(Z268="",0,Z268),"0")+IFERROR(IF(Z269="",0,Z269),"0")</f>
        <v>1.5233400000000001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560</v>
      </c>
      <c r="Y271" s="551">
        <f>IFERROR(SUM(Y267:Y269),"0")</f>
        <v>561.59999999999991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105</v>
      </c>
      <c r="Y300" s="550">
        <f t="shared" si="33"/>
        <v>105</v>
      </c>
      <c r="Z300" s="36">
        <f>IFERROR(IF(Y300=0,"",ROUNDUP(Y300/H300,0)*0.00502),"")</f>
        <v>0.251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110.00000000000001</v>
      </c>
      <c r="BN300" s="64">
        <f t="shared" si="35"/>
        <v>110.00000000000001</v>
      </c>
      <c r="BO300" s="64">
        <f t="shared" si="36"/>
        <v>0.21367521367521369</v>
      </c>
      <c r="BP300" s="64">
        <f t="shared" si="37"/>
        <v>0.21367521367521369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51</v>
      </c>
      <c r="Y302" s="550">
        <f t="shared" si="33"/>
        <v>52.2</v>
      </c>
      <c r="Z302" s="36">
        <f>IFERROR(IF(Y302=0,"",ROUNDUP(Y302/H302,0)*0.00651),"")</f>
        <v>0.18879000000000001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57.459999999999994</v>
      </c>
      <c r="BN302" s="64">
        <f t="shared" si="35"/>
        <v>58.812000000000005</v>
      </c>
      <c r="BO302" s="64">
        <f t="shared" si="36"/>
        <v>0.15567765567765568</v>
      </c>
      <c r="BP302" s="64">
        <f t="shared" si="37"/>
        <v>0.15934065934065936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78.333333333333329</v>
      </c>
      <c r="Y303" s="551">
        <f>IFERROR(Y296/H296,"0")+IFERROR(Y297/H297,"0")+IFERROR(Y298/H298,"0")+IFERROR(Y299/H299,"0")+IFERROR(Y300/H300,"0")+IFERROR(Y301/H301,"0")+IFERROR(Y302/H302,"0")</f>
        <v>79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0.43979000000000001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156</v>
      </c>
      <c r="Y304" s="551">
        <f>IFERROR(SUM(Y296:Y302),"0")</f>
        <v>157.19999999999999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250</v>
      </c>
      <c r="Y315" s="550">
        <f>IFERROR(IF(X315="",0,CEILING((X315/$H315),1)*$H315),"")</f>
        <v>257.39999999999998</v>
      </c>
      <c r="Z315" s="36">
        <f>IFERROR(IF(Y315=0,"",ROUNDUP(Y315/H315,0)*0.01898),"")</f>
        <v>0.62634000000000001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266.63461538461542</v>
      </c>
      <c r="BN315" s="64">
        <f>IFERROR(Y315*I315/H315,"0")</f>
        <v>274.52700000000004</v>
      </c>
      <c r="BO315" s="64">
        <f>IFERROR(1/J315*(X315/H315),"0")</f>
        <v>0.50080128205128205</v>
      </c>
      <c r="BP315" s="64">
        <f>IFERROR(1/J315*(Y315/H315),"0")</f>
        <v>0.515625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35.62271062271062</v>
      </c>
      <c r="Y317" s="551">
        <f>IFERROR(Y314/H314,"0")+IFERROR(Y315/H315,"0")+IFERROR(Y316/H316,"0")</f>
        <v>38</v>
      </c>
      <c r="Z317" s="551">
        <f>IFERROR(IF(Z314="",0,Z314),"0")+IFERROR(IF(Z315="",0,Z315),"0")+IFERROR(IF(Z316="",0,Z316),"0")</f>
        <v>0.72123999999999999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280</v>
      </c>
      <c r="Y318" s="551">
        <f>IFERROR(SUM(Y314:Y316),"0")</f>
        <v>299.39999999999998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17</v>
      </c>
      <c r="Y322" s="550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68</v>
      </c>
      <c r="Y323" s="550">
        <f>IFERROR(IF(X323="",0,CEILING((X323/$H323),1)*$H323),"")</f>
        <v>68.849999999999994</v>
      </c>
      <c r="Z323" s="36">
        <f>IFERROR(IF(Y323=0,"",ROUNDUP(Y323/H323,0)*0.00651),"")</f>
        <v>0.17577000000000001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76.800000000000011</v>
      </c>
      <c r="BN323" s="64">
        <f>IFERROR(Y323*I323/H323,"0")</f>
        <v>77.760000000000005</v>
      </c>
      <c r="BO323" s="64">
        <f>IFERROR(1/J323*(X323/H323),"0")</f>
        <v>0.14652014652014653</v>
      </c>
      <c r="BP323" s="64">
        <f>IFERROR(1/J323*(Y323/H323),"0")</f>
        <v>0.14835164835164835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33.333333333333336</v>
      </c>
      <c r="Y324" s="551">
        <f>IFERROR(Y320/H320,"0")+IFERROR(Y321/H321,"0")+IFERROR(Y322/H322,"0")+IFERROR(Y323/H323,"0")</f>
        <v>34</v>
      </c>
      <c r="Z324" s="551">
        <f>IFERROR(IF(Z320="",0,Z320),"0")+IFERROR(IF(Z321="",0,Z321),"0")+IFERROR(IF(Z322="",0,Z322),"0")+IFERROR(IF(Z323="",0,Z323),"0")</f>
        <v>0.22134000000000001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85</v>
      </c>
      <c r="Y325" s="551">
        <f>IFERROR(SUM(Y320:Y323),"0")</f>
        <v>86.699999999999989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50</v>
      </c>
      <c r="Y327" s="550">
        <f>IFERROR(IF(X327="",0,CEILING((X327/$H327),1)*$H327),"")</f>
        <v>50</v>
      </c>
      <c r="Z327" s="36">
        <f>IFERROR(IF(Y327=0,"",ROUNDUP(Y327/H327,0)*0.00474),"")</f>
        <v>0.11850000000000001</v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56.000000000000007</v>
      </c>
      <c r="BN327" s="64">
        <f>IFERROR(Y327*I327/H327,"0")</f>
        <v>56.000000000000007</v>
      </c>
      <c r="BO327" s="64">
        <f>IFERROR(1/J327*(X327/H327),"0")</f>
        <v>0.10504201680672269</v>
      </c>
      <c r="BP327" s="64">
        <f>IFERROR(1/J327*(Y327/H327),"0")</f>
        <v>0.10504201680672269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75</v>
      </c>
      <c r="Y330" s="551">
        <f>IFERROR(Y327/H327,"0")+IFERROR(Y328/H328,"0")+IFERROR(Y329/H329,"0")</f>
        <v>75</v>
      </c>
      <c r="Z330" s="551">
        <f>IFERROR(IF(Z327="",0,Z327),"0")+IFERROR(IF(Z328="",0,Z328),"0")+IFERROR(IF(Z329="",0,Z329),"0")</f>
        <v>0.35550000000000004</v>
      </c>
      <c r="AA330" s="552"/>
      <c r="AB330" s="552"/>
      <c r="AC330" s="552"/>
    </row>
    <row r="331" spans="1:68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150</v>
      </c>
      <c r="Y331" s="551">
        <f>IFERROR(SUM(Y327:Y329),"0")</f>
        <v>150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489.99999999999989</v>
      </c>
      <c r="Y336" s="550">
        <f>IFERROR(IF(X336="",0,CEILING((X336/$H336),1)*$H336),"")</f>
        <v>491.40000000000003</v>
      </c>
      <c r="Z336" s="36">
        <f>IFERROR(IF(Y336=0,"",ROUNDUP(Y336/H336,0)*0.00651),"")</f>
        <v>1.5233400000000001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545.99999999999977</v>
      </c>
      <c r="BN336" s="64">
        <f>IFERROR(Y336*I336/H336,"0")</f>
        <v>547.55999999999995</v>
      </c>
      <c r="BO336" s="64">
        <f>IFERROR(1/J336*(X336/H336),"0")</f>
        <v>1.2820512820512817</v>
      </c>
      <c r="BP336" s="64">
        <f>IFERROR(1/J336*(Y336/H336),"0")</f>
        <v>1.2857142857142858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699.99999999999977</v>
      </c>
      <c r="Y337" s="551">
        <f>IFERROR(Y334/H334,"0")+IFERROR(Y335/H335,"0")+IFERROR(Y336/H336,"0")</f>
        <v>701</v>
      </c>
      <c r="Z337" s="551">
        <f>IFERROR(IF(Z334="",0,Z334),"0")+IFERROR(IF(Z335="",0,Z335),"0")+IFERROR(IF(Z336="",0,Z336),"0")</f>
        <v>4.5635100000000008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1469.9999999999998</v>
      </c>
      <c r="Y338" s="551">
        <f>IFERROR(SUM(Y334:Y336),"0")</f>
        <v>1472.1000000000001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hidden="1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1100</v>
      </c>
      <c r="Y343" s="550">
        <f t="shared" si="38"/>
        <v>1110</v>
      </c>
      <c r="Z343" s="36">
        <f>IFERROR(IF(Y343=0,"",ROUNDUP(Y343/H343,0)*0.02175),"")</f>
        <v>1.6094999999999999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1135.2</v>
      </c>
      <c r="BN343" s="64">
        <f t="shared" si="40"/>
        <v>1145.52</v>
      </c>
      <c r="BO343" s="64">
        <f t="shared" si="41"/>
        <v>1.5277777777777777</v>
      </c>
      <c r="BP343" s="64">
        <f t="shared" si="42"/>
        <v>1.5416666666666665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500</v>
      </c>
      <c r="Y344" s="550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35</v>
      </c>
      <c r="Y348" s="550">
        <f t="shared" si="38"/>
        <v>35</v>
      </c>
      <c r="Z348" s="36">
        <f>IFERROR(IF(Y348=0,"",ROUNDUP(Y348/H348,0)*0.00902),"")</f>
        <v>6.3140000000000002E-2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36.47</v>
      </c>
      <c r="BN348" s="64">
        <f t="shared" si="40"/>
        <v>36.47</v>
      </c>
      <c r="BO348" s="64">
        <f t="shared" si="41"/>
        <v>5.3030303030303032E-2</v>
      </c>
      <c r="BP348" s="64">
        <f t="shared" si="42"/>
        <v>5.3030303030303032E-2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113.66666666666666</v>
      </c>
      <c r="Y349" s="551">
        <f>IFERROR(Y342/H342,"0")+IFERROR(Y343/H343,"0")+IFERROR(Y344/H344,"0")+IFERROR(Y345/H345,"0")+IFERROR(Y346/H346,"0")+IFERROR(Y347/H347,"0")+IFERROR(Y348/H348,"0")</f>
        <v>115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2.41214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1635</v>
      </c>
      <c r="Y350" s="551">
        <f>IFERROR(SUM(Y342:Y348),"0")</f>
        <v>1655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hidden="1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16</v>
      </c>
      <c r="Y353" s="550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4</v>
      </c>
      <c r="Y354" s="551">
        <f>IFERROR(Y352/H352,"0")+IFERROR(Y353/H353,"0")</f>
        <v>4</v>
      </c>
      <c r="Z354" s="551">
        <f>IFERROR(IF(Z352="",0,Z352),"0")+IFERROR(IF(Z353="",0,Z353),"0")</f>
        <v>3.6080000000000001E-2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16</v>
      </c>
      <c r="Y355" s="551">
        <f>IFERROR(SUM(Y352:Y353),"0")</f>
        <v>16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60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5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60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10</v>
      </c>
      <c r="Y388" s="550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10.388888888888889</v>
      </c>
      <c r="BN388" s="64">
        <f t="shared" ref="BN388:BN397" si="45">IFERROR(Y388*I388/H388,"0")</f>
        <v>11.22</v>
      </c>
      <c r="BO388" s="64">
        <f t="shared" ref="BO388:BO397" si="46">IFERROR(1/J388*(X388/H388),"0")</f>
        <v>1.4029180695847361E-2</v>
      </c>
      <c r="BP388" s="64">
        <f t="shared" ref="BP388:BP397" si="47">IFERROR(1/J388*(Y388/H388),"0")</f>
        <v>1.5151515151515152E-2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70</v>
      </c>
      <c r="Y393" s="550">
        <f t="shared" si="43"/>
        <v>71.400000000000006</v>
      </c>
      <c r="Z393" s="36">
        <f t="shared" si="48"/>
        <v>0.17068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28</v>
      </c>
      <c r="Y394" s="550">
        <f t="shared" si="43"/>
        <v>29.400000000000002</v>
      </c>
      <c r="Z394" s="36">
        <f t="shared" si="48"/>
        <v>7.0280000000000009E-2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29.733333333333331</v>
      </c>
      <c r="BN394" s="64">
        <f t="shared" si="45"/>
        <v>31.22</v>
      </c>
      <c r="BO394" s="64">
        <f t="shared" si="46"/>
        <v>5.6980056980056981E-2</v>
      </c>
      <c r="BP394" s="64">
        <f t="shared" si="47"/>
        <v>5.9829059829059839E-2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65.18518518518519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67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0.34433999999999998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143</v>
      </c>
      <c r="Y399" s="551">
        <f>IFERROR(SUM(Y388:Y397),"0")</f>
        <v>147.30000000000001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21</v>
      </c>
      <c r="Y414" s="550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10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5.0200000000000002E-2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21</v>
      </c>
      <c r="Y416" s="551">
        <f>IFERROR(SUM(Y411:Y414),"0")</f>
        <v>21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120</v>
      </c>
      <c r="Y432" s="550">
        <f t="shared" si="49"/>
        <v>121.44000000000001</v>
      </c>
      <c r="Z432" s="36">
        <f t="shared" si="50"/>
        <v>0.27507999999999999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128.18181818181816</v>
      </c>
      <c r="BN432" s="64">
        <f t="shared" si="52"/>
        <v>129.72</v>
      </c>
      <c r="BO432" s="64">
        <f t="shared" si="53"/>
        <v>0.21853146853146854</v>
      </c>
      <c r="BP432" s="64">
        <f t="shared" si="54"/>
        <v>0.22115384615384617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180</v>
      </c>
      <c r="Y435" s="550">
        <f t="shared" si="49"/>
        <v>184.8</v>
      </c>
      <c r="Z435" s="36">
        <f t="shared" si="50"/>
        <v>0.41860000000000003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192.27272727272725</v>
      </c>
      <c r="BN435" s="64">
        <f t="shared" si="52"/>
        <v>197.39999999999998</v>
      </c>
      <c r="BO435" s="64">
        <f t="shared" si="53"/>
        <v>0.32779720279720276</v>
      </c>
      <c r="BP435" s="64">
        <f t="shared" si="54"/>
        <v>0.33653846153846156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144</v>
      </c>
      <c r="Y438" s="550">
        <f t="shared" si="49"/>
        <v>144</v>
      </c>
      <c r="Z438" s="36">
        <f>IFERROR(IF(Y438=0,"",ROUNDUP(Y438/H438,0)*0.00902),"")</f>
        <v>0.27060000000000001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207.9</v>
      </c>
      <c r="BN438" s="64">
        <f t="shared" si="52"/>
        <v>207.9</v>
      </c>
      <c r="BO438" s="64">
        <f t="shared" si="53"/>
        <v>0.22727272727272729</v>
      </c>
      <c r="BP438" s="64">
        <f t="shared" si="54"/>
        <v>0.22727272727272729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126</v>
      </c>
      <c r="Y442" s="550">
        <f t="shared" si="49"/>
        <v>129.6</v>
      </c>
      <c r="Z442" s="36">
        <f>IFERROR(IF(Y442=0,"",ROUNDUP(Y442/H442,0)*0.00937),"")</f>
        <v>0.25298999999999999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182.70000000000002</v>
      </c>
      <c r="BN442" s="64">
        <f t="shared" si="52"/>
        <v>187.92</v>
      </c>
      <c r="BO442" s="64">
        <f t="shared" si="53"/>
        <v>0.21875</v>
      </c>
      <c r="BP442" s="64">
        <f t="shared" si="54"/>
        <v>0.22500000000000001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132.00757575757575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1.44451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670</v>
      </c>
      <c r="Y444" s="551">
        <f>IFERROR(SUM(Y430:Y442),"0")</f>
        <v>680.16000000000008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160</v>
      </c>
      <c r="Y446" s="550">
        <f>IFERROR(IF(X446="",0,CEILING((X446/$H446),1)*$H446),"")</f>
        <v>163.68</v>
      </c>
      <c r="Z446" s="36">
        <f>IFERROR(IF(Y446=0,"",ROUNDUP(Y446/H446,0)*0.01196),"")</f>
        <v>0.37075999999999998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170.90909090909091</v>
      </c>
      <c r="BN446" s="64">
        <f>IFERROR(Y446*I446/H446,"0")</f>
        <v>174.84</v>
      </c>
      <c r="BO446" s="64">
        <f>IFERROR(1/J446*(X446/H446),"0")</f>
        <v>0.29137529137529139</v>
      </c>
      <c r="BP446" s="64">
        <f>IFERROR(1/J446*(Y446/H446),"0")</f>
        <v>0.29807692307692307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30.303030303030301</v>
      </c>
      <c r="Y449" s="551">
        <f>IFERROR(Y446/H446,"0")+IFERROR(Y447/H447,"0")+IFERROR(Y448/H448,"0")</f>
        <v>31</v>
      </c>
      <c r="Z449" s="551">
        <f>IFERROR(IF(Z446="",0,Z446),"0")+IFERROR(IF(Z447="",0,Z447),"0")+IFERROR(IF(Z448="",0,Z448),"0")</f>
        <v>0.37075999999999998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160</v>
      </c>
      <c r="Y450" s="551">
        <f>IFERROR(SUM(Y446:Y448),"0")</f>
        <v>163.68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110</v>
      </c>
      <c r="Y454" s="550">
        <f t="shared" si="55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117.49999999999999</v>
      </c>
      <c r="BN454" s="64">
        <f t="shared" si="57"/>
        <v>118.44</v>
      </c>
      <c r="BO454" s="64">
        <f t="shared" si="58"/>
        <v>0.20032051282051283</v>
      </c>
      <c r="BP454" s="64">
        <f t="shared" si="59"/>
        <v>0.20192307692307693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42</v>
      </c>
      <c r="Y455" s="550">
        <f t="shared" si="55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60.637500000000003</v>
      </c>
      <c r="BN455" s="64">
        <f t="shared" si="57"/>
        <v>62.37</v>
      </c>
      <c r="BO455" s="64">
        <f t="shared" si="58"/>
        <v>6.6287878787878785E-2</v>
      </c>
      <c r="BP455" s="64">
        <f t="shared" si="59"/>
        <v>6.8181818181818177E-2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30</v>
      </c>
      <c r="Y456" s="550">
        <f t="shared" si="55"/>
        <v>33.6</v>
      </c>
      <c r="Z456" s="36">
        <f>IFERROR(IF(Y456=0,"",ROUNDUP(Y456/H456,0)*0.00902),"")</f>
        <v>6.3140000000000002E-2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41.812500000000007</v>
      </c>
      <c r="BN456" s="64">
        <f t="shared" si="57"/>
        <v>46.830000000000005</v>
      </c>
      <c r="BO456" s="64">
        <f t="shared" si="58"/>
        <v>4.7348484848484848E-2</v>
      </c>
      <c r="BP456" s="64">
        <f t="shared" si="59"/>
        <v>5.3030303030303039E-2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120</v>
      </c>
      <c r="Y457" s="550">
        <f t="shared" si="55"/>
        <v>120</v>
      </c>
      <c r="Z457" s="36">
        <f>IFERROR(IF(Y457=0,"",ROUNDUP(Y457/H457,0)*0.00902),"")</f>
        <v>0.22550000000000001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167.25000000000003</v>
      </c>
      <c r="BN457" s="64">
        <f t="shared" si="57"/>
        <v>167.25000000000003</v>
      </c>
      <c r="BO457" s="64">
        <f t="shared" si="58"/>
        <v>0.18939393939393939</v>
      </c>
      <c r="BP457" s="64">
        <f t="shared" si="59"/>
        <v>0.18939393939393939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75.984848484848484</v>
      </c>
      <c r="Y458" s="551">
        <f>IFERROR(Y452/H452,"0")+IFERROR(Y453/H453,"0")+IFERROR(Y454/H454,"0")+IFERROR(Y455/H455,"0")+IFERROR(Y456/H456,"0")+IFERROR(Y457/H457,"0")</f>
        <v>78</v>
      </c>
      <c r="Z458" s="551">
        <f>IFERROR(IF(Z452="",0,Z452),"0")+IFERROR(IF(Z453="",0,Z453),"0")+IFERROR(IF(Z454="",0,Z454),"0")+IFERROR(IF(Z455="",0,Z455),"0")+IFERROR(IF(Z456="",0,Z456),"0")+IFERROR(IF(Z457="",0,Z457),"0")</f>
        <v>0.81234000000000006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382</v>
      </c>
      <c r="Y459" s="551">
        <f>IFERROR(SUM(Y452:Y457),"0")</f>
        <v>392.16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16083.3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16260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17416.997636565215</v>
      </c>
      <c r="Y502" s="551">
        <f>IFERROR(SUM(BN22:BN498),"0")</f>
        <v>17607.66399999999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18216.997636565215</v>
      </c>
      <c r="Y504" s="551">
        <f>GrossWeightTotalR+PalletQtyTotalR*25</f>
        <v>18407.66399999999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4699.7331168193232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4733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37.595140000000008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294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973.80000000000007</v>
      </c>
      <c r="E511" s="46">
        <f>IFERROR(Y87*1,"0")+IFERROR(Y88*1,"0")+IFERROR(Y89*1,"0")+IFERROR(Y93*1,"0")+IFERROR(Y94*1,"0")+IFERROR(Y95*1,"0")+IFERROR(Y96*1,"0")+IFERROR(Y97*1,"0")</f>
        <v>1629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1668.06</v>
      </c>
      <c r="G511" s="46">
        <f>IFERROR(Y128*1,"0")+IFERROR(Y129*1,"0")+IFERROR(Y133*1,"0")+IFERROR(Y134*1,"0")+IFERROR(Y138*1,"0")+IFERROR(Y139*1,"0")</f>
        <v>213.12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1300.3200000000002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3083.6999999999994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420.89999999999992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561.59999999999991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693.3</v>
      </c>
      <c r="S511" s="46">
        <f>IFERROR(Y334*1,"0")+IFERROR(Y335*1,"0")+IFERROR(Y336*1,"0")</f>
        <v>1472.1000000000001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1707</v>
      </c>
      <c r="U511" s="46">
        <f>IFERROR(Y367*1,"0")+IFERROR(Y368*1,"0")+IFERROR(Y369*1,"0")+IFERROR(Y373*1,"0")+IFERROR(Y377*1,"0")+IFERROR(Y378*1,"0")+IFERROR(Y382*1,"0")</f>
        <v>96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147.30000000000001</v>
      </c>
      <c r="W511" s="46">
        <f>IFERROR(Y407*1,"0")+IFERROR(Y411*1,"0")+IFERROR(Y412*1,"0")+IFERROR(Y413*1,"0")+IFERROR(Y414*1,"0")</f>
        <v>21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1236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702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60,00"/>
        <filter val="1 185,00"/>
        <filter val="1 241,00"/>
        <filter val="1 470,00"/>
        <filter val="1 635,00"/>
        <filter val="1 820,00"/>
        <filter val="10,00"/>
        <filter val="100,00"/>
        <filter val="105,00"/>
        <filter val="11,00"/>
        <filter val="110,00"/>
        <filter val="113,67"/>
        <filter val="120,00"/>
        <filter val="123,15"/>
        <filter val="126,00"/>
        <filter val="13,20"/>
        <filter val="132,01"/>
        <filter val="135,00"/>
        <filter val="143,00"/>
        <filter val="144,00"/>
        <filter val="150,00"/>
        <filter val="156,00"/>
        <filter val="158,52"/>
        <filter val="16 083,30"/>
        <filter val="16,00"/>
        <filter val="16,11"/>
        <filter val="16,67"/>
        <filter val="160,00"/>
        <filter val="17 417,00"/>
        <filter val="17,00"/>
        <filter val="18 217,00"/>
        <filter val="18,00"/>
        <filter val="18,75"/>
        <filter val="180,00"/>
        <filter val="192,50"/>
        <filter val="20,00"/>
        <filter val="200,00"/>
        <filter val="21,00"/>
        <filter val="227,50"/>
        <filter val="23,33"/>
        <filter val="233,33"/>
        <filter val="240,00"/>
        <filter val="250,00"/>
        <filter val="253,09"/>
        <filter val="255,00"/>
        <filter val="260,00"/>
        <filter val="27,50"/>
        <filter val="28,00"/>
        <filter val="280,00"/>
        <filter val="290,00"/>
        <filter val="3,33"/>
        <filter val="30,00"/>
        <filter val="30,30"/>
        <filter val="300,00"/>
        <filter val="31,50"/>
        <filter val="315,00"/>
        <filter val="32"/>
        <filter val="320,00"/>
        <filter val="33,33"/>
        <filter val="348,00"/>
        <filter val="35,00"/>
        <filter val="35,62"/>
        <filter val="350,00"/>
        <filter val="360,00"/>
        <filter val="382,00"/>
        <filter val="396,54"/>
        <filter val="4 699,73"/>
        <filter val="4,00"/>
        <filter val="40,00"/>
        <filter val="405,00"/>
        <filter val="414,81"/>
        <filter val="42,00"/>
        <filter val="450,00"/>
        <filter val="457,14"/>
        <filter val="48,00"/>
        <filter val="490,00"/>
        <filter val="5,00"/>
        <filter val="50,00"/>
        <filter val="500,00"/>
        <filter val="51,00"/>
        <filter val="560,00"/>
        <filter val="6,67"/>
        <filter val="60,00"/>
        <filter val="61,11"/>
        <filter val="630,00"/>
        <filter val="64,07"/>
        <filter val="64,63"/>
        <filter val="640,00"/>
        <filter val="65,19"/>
        <filter val="667,82"/>
        <filter val="670,00"/>
        <filter val="68,00"/>
        <filter val="69,44"/>
        <filter val="7,00"/>
        <filter val="70,00"/>
        <filter val="700,00"/>
        <filter val="72,60"/>
        <filter val="75,00"/>
        <filter val="75,98"/>
        <filter val="765,00"/>
        <filter val="77,00"/>
        <filter val="77,78"/>
        <filter val="78,33"/>
        <filter val="790,00"/>
        <filter val="80,00"/>
        <filter val="830,00"/>
        <filter val="85,00"/>
        <filter val="87,50"/>
        <filter val="90,00"/>
        <filter val="980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