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ЗПФ филиалы\"/>
    </mc:Choice>
  </mc:AlternateContent>
  <xr:revisionPtr revIDLastSave="0" documentId="13_ncr:1_{3BD26B27-5D69-48C7-A9DA-2704DD3AB2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73" i="1" l="1"/>
  <c r="AR72" i="1"/>
  <c r="AR71" i="1"/>
  <c r="AR70" i="1"/>
  <c r="AR69" i="1"/>
  <c r="AR68" i="1"/>
  <c r="AR67" i="1"/>
  <c r="AR63" i="1"/>
  <c r="AR61" i="1"/>
  <c r="AR60" i="1"/>
  <c r="AR55" i="1"/>
  <c r="AR54" i="1"/>
  <c r="AR51" i="1"/>
  <c r="AR47" i="1"/>
  <c r="AR46" i="1"/>
  <c r="AR45" i="1"/>
  <c r="AR44" i="1"/>
  <c r="AR43" i="1"/>
  <c r="AR41" i="1"/>
  <c r="AR36" i="1"/>
  <c r="AR35" i="1"/>
  <c r="AR34" i="1"/>
  <c r="AR33" i="1"/>
  <c r="AR32" i="1"/>
  <c r="AR31" i="1"/>
  <c r="AR29" i="1"/>
  <c r="AR27" i="1"/>
  <c r="AR25" i="1"/>
  <c r="AR24" i="1"/>
  <c r="AR23" i="1"/>
  <c r="AR22" i="1"/>
  <c r="AR21" i="1"/>
  <c r="AR20" i="1"/>
  <c r="AR19" i="1"/>
  <c r="AR13" i="1"/>
  <c r="AR12" i="1"/>
  <c r="AR11" i="1"/>
  <c r="AR10" i="1"/>
  <c r="AR9" i="1"/>
  <c r="AR8" i="1"/>
  <c r="AR7" i="1"/>
  <c r="AR6" i="1"/>
  <c r="AQ73" i="1"/>
  <c r="AQ72" i="1"/>
  <c r="AQ71" i="1"/>
  <c r="AQ70" i="1"/>
  <c r="AQ69" i="1"/>
  <c r="AQ68" i="1"/>
  <c r="AQ67" i="1"/>
  <c r="AQ63" i="1"/>
  <c r="AQ61" i="1"/>
  <c r="AQ60" i="1"/>
  <c r="AQ55" i="1"/>
  <c r="AQ54" i="1"/>
  <c r="AQ51" i="1"/>
  <c r="AQ47" i="1"/>
  <c r="AQ46" i="1"/>
  <c r="AQ45" i="1"/>
  <c r="AQ44" i="1"/>
  <c r="AQ43" i="1"/>
  <c r="AQ41" i="1"/>
  <c r="AQ36" i="1"/>
  <c r="AQ35" i="1"/>
  <c r="AQ34" i="1"/>
  <c r="AQ33" i="1"/>
  <c r="AQ32" i="1"/>
  <c r="AQ31" i="1"/>
  <c r="AQ29" i="1"/>
  <c r="AQ27" i="1"/>
  <c r="AQ25" i="1"/>
  <c r="AQ24" i="1"/>
  <c r="AQ23" i="1"/>
  <c r="AQ22" i="1"/>
  <c r="AQ21" i="1"/>
  <c r="AQ20" i="1"/>
  <c r="AQ19" i="1"/>
  <c r="AQ13" i="1"/>
  <c r="AQ12" i="1"/>
  <c r="AQ11" i="1"/>
  <c r="AQ10" i="1"/>
  <c r="AQ9" i="1"/>
  <c r="AQ8" i="1"/>
  <c r="AQ7" i="1"/>
  <c r="AQ6" i="1"/>
  <c r="AK73" i="1"/>
  <c r="AK70" i="1"/>
  <c r="S70" i="1" s="1"/>
  <c r="AK69" i="1"/>
  <c r="AK54" i="1"/>
  <c r="S54" i="1" s="1"/>
  <c r="AK51" i="1"/>
  <c r="AK33" i="1"/>
  <c r="AK24" i="1"/>
  <c r="AK7" i="1"/>
  <c r="S73" i="1"/>
  <c r="S69" i="1"/>
  <c r="S51" i="1"/>
  <c r="S33" i="1"/>
  <c r="S24" i="1"/>
  <c r="S7" i="1"/>
  <c r="AP5" i="1"/>
  <c r="AR5" i="1" l="1"/>
  <c r="AQ5" i="1"/>
  <c r="R63" i="1"/>
  <c r="AK63" i="1" s="1"/>
  <c r="S63" i="1" s="1"/>
  <c r="R61" i="1"/>
  <c r="AK61" i="1" s="1"/>
  <c r="S61" i="1" s="1"/>
  <c r="R31" i="1"/>
  <c r="AK31" i="1" s="1"/>
  <c r="S31" i="1" s="1"/>
  <c r="R29" i="1"/>
  <c r="AK29" i="1" s="1"/>
  <c r="S29" i="1" s="1"/>
  <c r="R25" i="1"/>
  <c r="AK25" i="1" s="1"/>
  <c r="S25" i="1" s="1"/>
  <c r="P70" i="1" l="1"/>
  <c r="P69" i="1"/>
  <c r="P51" i="1"/>
  <c r="P24" i="1"/>
  <c r="AO73" i="1" l="1"/>
  <c r="AI73" i="1"/>
  <c r="P73" i="1"/>
  <c r="W73" i="1" s="1"/>
  <c r="L73" i="1"/>
  <c r="P72" i="1"/>
  <c r="R72" i="1" s="1"/>
  <c r="AK72" i="1" s="1"/>
  <c r="S72" i="1" s="1"/>
  <c r="L72" i="1"/>
  <c r="P71" i="1"/>
  <c r="R71" i="1" s="1"/>
  <c r="AK71" i="1" s="1"/>
  <c r="S71" i="1" s="1"/>
  <c r="L71" i="1"/>
  <c r="AI70" i="1"/>
  <c r="L70" i="1"/>
  <c r="L69" i="1"/>
  <c r="F68" i="1"/>
  <c r="E68" i="1"/>
  <c r="P68" i="1" s="1"/>
  <c r="P67" i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R60" i="1" s="1"/>
  <c r="AK60" i="1" s="1"/>
  <c r="S60" i="1" s="1"/>
  <c r="L60" i="1"/>
  <c r="P59" i="1"/>
  <c r="L59" i="1"/>
  <c r="P58" i="1"/>
  <c r="V58" i="1" s="1"/>
  <c r="L58" i="1"/>
  <c r="P57" i="1"/>
  <c r="L57" i="1"/>
  <c r="P56" i="1"/>
  <c r="L56" i="1"/>
  <c r="P55" i="1"/>
  <c r="R55" i="1" s="1"/>
  <c r="AK55" i="1" s="1"/>
  <c r="S55" i="1" s="1"/>
  <c r="L55" i="1"/>
  <c r="AO54" i="1"/>
  <c r="AI54" i="1"/>
  <c r="P54" i="1"/>
  <c r="W54" i="1" s="1"/>
  <c r="L54" i="1"/>
  <c r="P53" i="1"/>
  <c r="L53" i="1"/>
  <c r="P52" i="1"/>
  <c r="L52" i="1"/>
  <c r="L51" i="1"/>
  <c r="P50" i="1"/>
  <c r="L50" i="1"/>
  <c r="P49" i="1"/>
  <c r="L49" i="1"/>
  <c r="P48" i="1"/>
  <c r="L48" i="1"/>
  <c r="P47" i="1"/>
  <c r="L47" i="1"/>
  <c r="P46" i="1"/>
  <c r="L46" i="1"/>
  <c r="P45" i="1"/>
  <c r="L45" i="1"/>
  <c r="P44" i="1"/>
  <c r="R44" i="1" s="1"/>
  <c r="AK44" i="1" s="1"/>
  <c r="S44" i="1" s="1"/>
  <c r="L44" i="1"/>
  <c r="P43" i="1"/>
  <c r="R43" i="1" s="1"/>
  <c r="AK43" i="1" s="1"/>
  <c r="S43" i="1" s="1"/>
  <c r="L43" i="1"/>
  <c r="P42" i="1"/>
  <c r="W42" i="1" s="1"/>
  <c r="L42" i="1"/>
  <c r="P41" i="1"/>
  <c r="L41" i="1"/>
  <c r="P40" i="1"/>
  <c r="L40" i="1"/>
  <c r="P39" i="1"/>
  <c r="W39" i="1" s="1"/>
  <c r="L39" i="1"/>
  <c r="P38" i="1"/>
  <c r="L38" i="1"/>
  <c r="P37" i="1"/>
  <c r="L37" i="1"/>
  <c r="P36" i="1"/>
  <c r="L36" i="1"/>
  <c r="P35" i="1"/>
  <c r="R35" i="1" s="1"/>
  <c r="AK35" i="1" s="1"/>
  <c r="S35" i="1" s="1"/>
  <c r="L35" i="1"/>
  <c r="P34" i="1"/>
  <c r="R34" i="1" s="1"/>
  <c r="AK34" i="1" s="1"/>
  <c r="S34" i="1" s="1"/>
  <c r="L34" i="1"/>
  <c r="AI33" i="1"/>
  <c r="P33" i="1"/>
  <c r="W33" i="1" s="1"/>
  <c r="L33" i="1"/>
  <c r="P32" i="1"/>
  <c r="R32" i="1" s="1"/>
  <c r="AK32" i="1" s="1"/>
  <c r="S32" i="1" s="1"/>
  <c r="L32" i="1"/>
  <c r="F31" i="1"/>
  <c r="E31" i="1"/>
  <c r="P31" i="1" s="1"/>
  <c r="P30" i="1"/>
  <c r="W30" i="1" s="1"/>
  <c r="L30" i="1"/>
  <c r="P29" i="1"/>
  <c r="L29" i="1"/>
  <c r="P28" i="1"/>
  <c r="L28" i="1"/>
  <c r="P27" i="1"/>
  <c r="R27" i="1" s="1"/>
  <c r="AK27" i="1" s="1"/>
  <c r="S27" i="1" s="1"/>
  <c r="L27" i="1"/>
  <c r="P26" i="1"/>
  <c r="V26" i="1" s="1"/>
  <c r="L26" i="1"/>
  <c r="F25" i="1"/>
  <c r="E25" i="1"/>
  <c r="P25" i="1" s="1"/>
  <c r="L24" i="1"/>
  <c r="P23" i="1"/>
  <c r="L23" i="1"/>
  <c r="P22" i="1"/>
  <c r="L22" i="1"/>
  <c r="P21" i="1"/>
  <c r="L21" i="1"/>
  <c r="P20" i="1"/>
  <c r="R20" i="1" s="1"/>
  <c r="AK20" i="1" s="1"/>
  <c r="S20" i="1" s="1"/>
  <c r="L20" i="1"/>
  <c r="P19" i="1"/>
  <c r="R19" i="1" s="1"/>
  <c r="AK19" i="1" s="1"/>
  <c r="S19" i="1" s="1"/>
  <c r="L19" i="1"/>
  <c r="P18" i="1"/>
  <c r="L18" i="1"/>
  <c r="P17" i="1"/>
  <c r="L17" i="1"/>
  <c r="P16" i="1"/>
  <c r="L16" i="1"/>
  <c r="P15" i="1"/>
  <c r="L15" i="1"/>
  <c r="P14" i="1"/>
  <c r="W14" i="1" s="1"/>
  <c r="L14" i="1"/>
  <c r="P13" i="1"/>
  <c r="R13" i="1" s="1"/>
  <c r="AK13" i="1" s="1"/>
  <c r="S13" i="1" s="1"/>
  <c r="L13" i="1"/>
  <c r="P12" i="1"/>
  <c r="R12" i="1" s="1"/>
  <c r="AK12" i="1" s="1"/>
  <c r="S12" i="1" s="1"/>
  <c r="L12" i="1"/>
  <c r="P11" i="1"/>
  <c r="R11" i="1" s="1"/>
  <c r="AK11" i="1" s="1"/>
  <c r="S11" i="1" s="1"/>
  <c r="L11" i="1"/>
  <c r="P10" i="1"/>
  <c r="R10" i="1" s="1"/>
  <c r="AK10" i="1" s="1"/>
  <c r="S10" i="1" s="1"/>
  <c r="L10" i="1"/>
  <c r="P9" i="1"/>
  <c r="R9" i="1" s="1"/>
  <c r="AK9" i="1" s="1"/>
  <c r="S9" i="1" s="1"/>
  <c r="L9" i="1"/>
  <c r="P8" i="1"/>
  <c r="L8" i="1"/>
  <c r="AO7" i="1"/>
  <c r="AI7" i="1"/>
  <c r="P7" i="1"/>
  <c r="W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AI12" i="1" l="1"/>
  <c r="W12" i="1"/>
  <c r="AO70" i="1"/>
  <c r="W70" i="1"/>
  <c r="W6" i="1"/>
  <c r="R6" i="1"/>
  <c r="AK6" i="1" s="1"/>
  <c r="S6" i="1" s="1"/>
  <c r="W8" i="1"/>
  <c r="R8" i="1"/>
  <c r="AK8" i="1" s="1"/>
  <c r="S8" i="1" s="1"/>
  <c r="W11" i="1"/>
  <c r="W10" i="1"/>
  <c r="W18" i="1"/>
  <c r="W27" i="1"/>
  <c r="W35" i="1"/>
  <c r="W44" i="1"/>
  <c r="W47" i="1"/>
  <c r="R47" i="1"/>
  <c r="AK47" i="1" s="1"/>
  <c r="S47" i="1" s="1"/>
  <c r="W52" i="1"/>
  <c r="W56" i="1"/>
  <c r="W60" i="1"/>
  <c r="W61" i="1"/>
  <c r="W62" i="1"/>
  <c r="W65" i="1"/>
  <c r="W71" i="1"/>
  <c r="W72" i="1"/>
  <c r="W9" i="1"/>
  <c r="W13" i="1"/>
  <c r="W15" i="1"/>
  <c r="W16" i="1"/>
  <c r="W17" i="1"/>
  <c r="W20" i="1"/>
  <c r="W23" i="1"/>
  <c r="R23" i="1"/>
  <c r="AK23" i="1" s="1"/>
  <c r="S23" i="1" s="1"/>
  <c r="W24" i="1"/>
  <c r="F5" i="1"/>
  <c r="W29" i="1"/>
  <c r="W32" i="1"/>
  <c r="W36" i="1"/>
  <c r="R36" i="1"/>
  <c r="AK36" i="1" s="1"/>
  <c r="S36" i="1" s="1"/>
  <c r="W43" i="1"/>
  <c r="W48" i="1"/>
  <c r="W51" i="1"/>
  <c r="W55" i="1"/>
  <c r="W63" i="1"/>
  <c r="W69" i="1"/>
  <c r="W19" i="1"/>
  <c r="W21" i="1"/>
  <c r="R21" i="1"/>
  <c r="AK21" i="1" s="1"/>
  <c r="S21" i="1" s="1"/>
  <c r="W22" i="1"/>
  <c r="R22" i="1"/>
  <c r="AK22" i="1" s="1"/>
  <c r="S22" i="1" s="1"/>
  <c r="W28" i="1"/>
  <c r="W31" i="1"/>
  <c r="W34" i="1"/>
  <c r="W37" i="1"/>
  <c r="W38" i="1"/>
  <c r="W40" i="1"/>
  <c r="W41" i="1"/>
  <c r="R41" i="1"/>
  <c r="AK41" i="1" s="1"/>
  <c r="S41" i="1" s="1"/>
  <c r="W45" i="1"/>
  <c r="R45" i="1"/>
  <c r="AK45" i="1" s="1"/>
  <c r="S45" i="1" s="1"/>
  <c r="W46" i="1"/>
  <c r="R46" i="1"/>
  <c r="AK46" i="1" s="1"/>
  <c r="S46" i="1" s="1"/>
  <c r="W49" i="1"/>
  <c r="W50" i="1"/>
  <c r="W53" i="1"/>
  <c r="W57" i="1"/>
  <c r="W59" i="1"/>
  <c r="W64" i="1"/>
  <c r="W66" i="1"/>
  <c r="W67" i="1"/>
  <c r="R67" i="1"/>
  <c r="AK67" i="1" s="1"/>
  <c r="S67" i="1" s="1"/>
  <c r="R68" i="1"/>
  <c r="AK68" i="1" s="1"/>
  <c r="S68" i="1" s="1"/>
  <c r="P5" i="1"/>
  <c r="V39" i="1"/>
  <c r="V42" i="1"/>
  <c r="AL54" i="1"/>
  <c r="W68" i="1"/>
  <c r="AL7" i="1"/>
  <c r="V14" i="1"/>
  <c r="W25" i="1"/>
  <c r="W26" i="1"/>
  <c r="V30" i="1"/>
  <c r="W58" i="1"/>
  <c r="AL73" i="1"/>
  <c r="V7" i="1"/>
  <c r="L25" i="1"/>
  <c r="L68" i="1"/>
  <c r="E5" i="1"/>
  <c r="L31" i="1"/>
  <c r="AL33" i="1"/>
  <c r="AO33" i="1"/>
  <c r="V33" i="1"/>
  <c r="V54" i="1"/>
  <c r="V73" i="1"/>
  <c r="AL12" i="1" l="1"/>
  <c r="AL70" i="1"/>
  <c r="V70" i="1"/>
  <c r="AI67" i="1"/>
  <c r="AK66" i="1"/>
  <c r="AI66" i="1"/>
  <c r="AI64" i="1"/>
  <c r="AK64" i="1"/>
  <c r="AI59" i="1"/>
  <c r="AK59" i="1"/>
  <c r="AK57" i="1"/>
  <c r="AI57" i="1"/>
  <c r="AK53" i="1"/>
  <c r="AI53" i="1"/>
  <c r="AI50" i="1"/>
  <c r="AK50" i="1"/>
  <c r="AK49" i="1"/>
  <c r="AI49" i="1"/>
  <c r="AI46" i="1"/>
  <c r="AI45" i="1"/>
  <c r="AI41" i="1"/>
  <c r="AK40" i="1"/>
  <c r="AI40" i="1"/>
  <c r="AK38" i="1"/>
  <c r="AI38" i="1"/>
  <c r="AK37" i="1"/>
  <c r="AI37" i="1"/>
  <c r="AI34" i="1"/>
  <c r="AI31" i="1"/>
  <c r="AI28" i="1"/>
  <c r="AK28" i="1"/>
  <c r="AI25" i="1"/>
  <c r="AI24" i="1"/>
  <c r="AI23" i="1"/>
  <c r="AI20" i="1"/>
  <c r="AI17" i="1"/>
  <c r="AK17" i="1"/>
  <c r="AK16" i="1"/>
  <c r="AI16" i="1"/>
  <c r="AK15" i="1"/>
  <c r="AI15" i="1"/>
  <c r="AI13" i="1"/>
  <c r="AI9" i="1"/>
  <c r="AI72" i="1"/>
  <c r="AI71" i="1"/>
  <c r="AK65" i="1"/>
  <c r="AI65" i="1"/>
  <c r="AI62" i="1"/>
  <c r="AK62" i="1"/>
  <c r="AI61" i="1"/>
  <c r="AI60" i="1"/>
  <c r="AK56" i="1"/>
  <c r="AI56" i="1"/>
  <c r="AK52" i="1"/>
  <c r="AI52" i="1"/>
  <c r="AI47" i="1"/>
  <c r="AI44" i="1"/>
  <c r="AI35" i="1"/>
  <c r="AI27" i="1"/>
  <c r="AK18" i="1"/>
  <c r="AI18" i="1"/>
  <c r="AI10" i="1"/>
  <c r="AI11" i="1"/>
  <c r="AI8" i="1"/>
  <c r="R5" i="1"/>
  <c r="AI6" i="1"/>
  <c r="AI68" i="1"/>
  <c r="AI22" i="1"/>
  <c r="AI21" i="1"/>
  <c r="AI19" i="1"/>
  <c r="AI69" i="1"/>
  <c r="AI63" i="1"/>
  <c r="AI55" i="1"/>
  <c r="AI51" i="1"/>
  <c r="AK48" i="1"/>
  <c r="AI48" i="1"/>
  <c r="AI43" i="1"/>
  <c r="AI36" i="1"/>
  <c r="AI32" i="1"/>
  <c r="AI29" i="1"/>
  <c r="L5" i="1"/>
  <c r="AO12" i="1" l="1"/>
  <c r="V12" i="1"/>
  <c r="AO32" i="1"/>
  <c r="V32" i="1"/>
  <c r="AL32" i="1"/>
  <c r="AO36" i="1"/>
  <c r="V36" i="1"/>
  <c r="AL36" i="1"/>
  <c r="AO48" i="1"/>
  <c r="S48" i="1"/>
  <c r="V48" i="1" s="1"/>
  <c r="AL48" i="1"/>
  <c r="AO63" i="1"/>
  <c r="V63" i="1"/>
  <c r="AL63" i="1"/>
  <c r="AO69" i="1"/>
  <c r="V69" i="1"/>
  <c r="AL69" i="1"/>
  <c r="AL21" i="1"/>
  <c r="AO21" i="1"/>
  <c r="V21" i="1"/>
  <c r="AL10" i="1"/>
  <c r="V10" i="1"/>
  <c r="AO10" i="1"/>
  <c r="AO35" i="1"/>
  <c r="AL35" i="1"/>
  <c r="V35" i="1"/>
  <c r="AO47" i="1"/>
  <c r="AL47" i="1"/>
  <c r="V47" i="1"/>
  <c r="AL62" i="1"/>
  <c r="AO62" i="1"/>
  <c r="S62" i="1"/>
  <c r="V62" i="1" s="1"/>
  <c r="AO72" i="1"/>
  <c r="AL72" i="1"/>
  <c r="V72" i="1"/>
  <c r="AO9" i="1"/>
  <c r="V9" i="1"/>
  <c r="AL9" i="1"/>
  <c r="AL17" i="1"/>
  <c r="S17" i="1"/>
  <c r="V17" i="1" s="1"/>
  <c r="AO17" i="1"/>
  <c r="AL25" i="1"/>
  <c r="V25" i="1"/>
  <c r="AO25" i="1"/>
  <c r="AL28" i="1"/>
  <c r="S28" i="1"/>
  <c r="V28" i="1" s="1"/>
  <c r="AO28" i="1"/>
  <c r="AL31" i="1"/>
  <c r="V31" i="1"/>
  <c r="AO31" i="1"/>
  <c r="AO34" i="1"/>
  <c r="V34" i="1"/>
  <c r="AL34" i="1"/>
  <c r="AO41" i="1"/>
  <c r="V41" i="1"/>
  <c r="AL41" i="1"/>
  <c r="AO46" i="1"/>
  <c r="V46" i="1"/>
  <c r="AL46" i="1"/>
  <c r="AO50" i="1"/>
  <c r="S50" i="1"/>
  <c r="V50" i="1" s="1"/>
  <c r="AL50" i="1"/>
  <c r="AO59" i="1"/>
  <c r="S59" i="1"/>
  <c r="V59" i="1" s="1"/>
  <c r="AL59" i="1"/>
  <c r="AL64" i="1"/>
  <c r="S64" i="1"/>
  <c r="V64" i="1" s="1"/>
  <c r="AO64" i="1"/>
  <c r="AO67" i="1"/>
  <c r="V67" i="1"/>
  <c r="AL67" i="1"/>
  <c r="AO29" i="1"/>
  <c r="AL29" i="1"/>
  <c r="V29" i="1"/>
  <c r="AL43" i="1"/>
  <c r="V43" i="1"/>
  <c r="AO43" i="1"/>
  <c r="AL51" i="1"/>
  <c r="V51" i="1"/>
  <c r="AO51" i="1"/>
  <c r="AO55" i="1"/>
  <c r="AL55" i="1"/>
  <c r="V55" i="1"/>
  <c r="AL19" i="1"/>
  <c r="V19" i="1"/>
  <c r="AO19" i="1"/>
  <c r="AO22" i="1"/>
  <c r="V22" i="1"/>
  <c r="AL22" i="1"/>
  <c r="AL68" i="1"/>
  <c r="V68" i="1"/>
  <c r="AO68" i="1"/>
  <c r="AI5" i="1"/>
  <c r="AL6" i="1"/>
  <c r="AK5" i="1"/>
  <c r="AO6" i="1"/>
  <c r="AL8" i="1"/>
  <c r="V8" i="1"/>
  <c r="AO8" i="1"/>
  <c r="AO11" i="1"/>
  <c r="V11" i="1"/>
  <c r="AL11" i="1"/>
  <c r="AO18" i="1"/>
  <c r="S18" i="1"/>
  <c r="V18" i="1" s="1"/>
  <c r="AL18" i="1"/>
  <c r="AO27" i="1"/>
  <c r="V27" i="1"/>
  <c r="AL27" i="1"/>
  <c r="AO44" i="1"/>
  <c r="V44" i="1"/>
  <c r="AL44" i="1"/>
  <c r="AO52" i="1"/>
  <c r="S52" i="1"/>
  <c r="V52" i="1" s="1"/>
  <c r="AL52" i="1"/>
  <c r="AO56" i="1"/>
  <c r="S56" i="1"/>
  <c r="V56" i="1" s="1"/>
  <c r="AL56" i="1"/>
  <c r="AL60" i="1"/>
  <c r="V60" i="1"/>
  <c r="AO60" i="1"/>
  <c r="AO61" i="1"/>
  <c r="V61" i="1"/>
  <c r="AL61" i="1"/>
  <c r="AO65" i="1"/>
  <c r="S65" i="1"/>
  <c r="V65" i="1" s="1"/>
  <c r="AL65" i="1"/>
  <c r="AO71" i="1"/>
  <c r="V71" i="1"/>
  <c r="AL71" i="1"/>
  <c r="AO13" i="1"/>
  <c r="V13" i="1"/>
  <c r="AL13" i="1"/>
  <c r="AL15" i="1"/>
  <c r="S15" i="1"/>
  <c r="V15" i="1" s="1"/>
  <c r="AO15" i="1"/>
  <c r="AO16" i="1"/>
  <c r="S16" i="1"/>
  <c r="V16" i="1" s="1"/>
  <c r="AL16" i="1"/>
  <c r="AO20" i="1"/>
  <c r="V20" i="1"/>
  <c r="AL20" i="1"/>
  <c r="AL23" i="1"/>
  <c r="V23" i="1"/>
  <c r="AO23" i="1"/>
  <c r="AO24" i="1"/>
  <c r="V24" i="1"/>
  <c r="AL24" i="1"/>
  <c r="AL37" i="1"/>
  <c r="S37" i="1"/>
  <c r="V37" i="1" s="1"/>
  <c r="AO37" i="1"/>
  <c r="AO38" i="1"/>
  <c r="S38" i="1"/>
  <c r="V38" i="1" s="1"/>
  <c r="AL38" i="1"/>
  <c r="AL40" i="1"/>
  <c r="S40" i="1"/>
  <c r="V40" i="1" s="1"/>
  <c r="AO40" i="1"/>
  <c r="AL45" i="1"/>
  <c r="V45" i="1"/>
  <c r="AO45" i="1"/>
  <c r="AO49" i="1"/>
  <c r="AL49" i="1"/>
  <c r="S49" i="1"/>
  <c r="V49" i="1" s="1"/>
  <c r="AL53" i="1"/>
  <c r="S53" i="1"/>
  <c r="V53" i="1" s="1"/>
  <c r="AO53" i="1"/>
  <c r="AO57" i="1"/>
  <c r="AL57" i="1"/>
  <c r="S57" i="1"/>
  <c r="V57" i="1" s="1"/>
  <c r="AL66" i="1"/>
  <c r="S66" i="1"/>
  <c r="V66" i="1" s="1"/>
  <c r="AO66" i="1"/>
  <c r="AL5" i="1" l="1"/>
  <c r="AO5" i="1"/>
  <c r="V6" i="1"/>
  <c r="S5" i="1"/>
</calcChain>
</file>

<file path=xl/sharedStrings.xml><?xml version="1.0" encoding="utf-8"?>
<sst xmlns="http://schemas.openxmlformats.org/spreadsheetml/2006/main" count="311" uniqueCount="139">
  <si>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</si>
  <si>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</si>
  <si>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</si>
  <si>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</si>
  <si>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</si>
  <si>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</si>
  <si>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</si>
  <si>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</si>
  <si>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</si>
  <si>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</si>
  <si>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</si>
  <si>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</si>
  <si>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</si>
  <si>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</si>
  <si>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</si>
  <si>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</si>
  <si>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</si>
  <si>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</si>
  <si>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</si>
  <si>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</si>
  <si>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</si>
  <si>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</si>
  <si>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</si>
  <si>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</si>
  <si>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</si>
  <si>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</si>
  <si>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</si>
  <si>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</si>
  <si>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</si>
  <si>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</si>
  <si>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</si>
  <si>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</si>
  <si>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</si>
  <si>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</si>
  <si>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</si>
  <si>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</si>
  <si>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</si>
  <si>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</si>
  <si>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</si>
  <si>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</si>
  <si>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</si>
  <si>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</si>
  <si>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</si>
  <si>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</si>
  <si>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</si>
  <si>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</si>
  <si>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</si>
  <si>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</si>
  <si>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</si>
  <si>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</si>
  <si>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</si>
  <si>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</si>
  <si>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</si>
  <si>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</si>
  <si>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</si>
  <si>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</si>
  <si>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</si>
  <si>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</si>
  <si>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</si>
  <si>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</si>
  <si>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</si>
  <si>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</si>
  <si>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</si>
  <si>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</si>
  <si>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</si>
  <si>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</si>
  <si>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</si>
  <si>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</si>
  <si>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</si>
  <si>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</si>
  <si>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</si>
  <si>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</si>
  <si>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</si>
  <si>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</si>
  <si>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</si>
  <si>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</si>
  <si>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</si>
  <si>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</si>
  <si>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</si>
  <si>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</si>
  <si>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</si>
  <si>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</si>
  <si>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</si>
  <si>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</si>
  <si>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</si>
  <si>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</si>
  <si>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</si>
  <si>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</si>
  <si>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</si>
  <si>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</si>
  <si>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</si>
  <si>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</si>
  <si>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</si>
  <si>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</si>
  <si>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</si>
  <si>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</si>
  <si>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</si>
  <si>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22,08,25 филиал обнулил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</si>
  <si>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</si>
  <si>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</si>
  <si>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</si>
  <si>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</si>
  <si>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</si>
  <si>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</si>
  <si>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</si>
  <si>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</si>
  <si>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</si>
  <si>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</si>
  <si>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</si>
  <si>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</si>
  <si>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</si>
  <si>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</si>
  <si>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</si>
  <si>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</si>
  <si>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</si>
  <si>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</si>
  <si>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Жареные вареники с картофелем и беконом Добросельские 0,2 кг. ТМ Стародворье  ПОКОМ</t>
  </si>
  <si>
    <t>новинка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</si>
  <si>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</si>
  <si>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</si>
  <si>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</si>
  <si>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</si>
  <si>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</si>
  <si>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</si>
  <si>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</si>
  <si>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</si>
  <si>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</si>
  <si>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</si>
  <si>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</si>
  <si>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</si>
  <si>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</si>
  <si>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</t>
  </si>
  <si>
    <t>нужно увеличить продажи / минимальная кратность 420 шт.</t>
  </si>
  <si>
    <t>Акция СПАР</t>
  </si>
  <si>
    <t>новинка, за сегодня продано 40шт</t>
  </si>
  <si>
    <t>итого</t>
  </si>
  <si>
    <t>01,09,(1)</t>
  </si>
  <si>
    <t>01,09,(2)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</si>
  <si>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 / нет в бланке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</si>
</sst>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  <xf numFmtId="166" fontId="1" fillId="0" borderId="1" xfId="1" applyNumberFormat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28515625" customWidth="1"/>
    <col min="16" max="16" width="6" customWidth="1"/>
    <col min="17" max="20" width="7" customWidth="1"/>
    <col min="21" max="21" width="10" customWidth="1"/>
    <col min="22" max="23" width="5" customWidth="1"/>
    <col min="24" max="33" width="6" customWidth="1"/>
    <col min="34" max="34" width="14.57031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42" width="7" style="13" customWidth="1"/>
    <col min="43" max="43" width="6" customWidth="1"/>
    <col min="44" max="44" width="6" style="13" customWidth="1"/>
    <col min="45" max="51" width="3" customWidth="1"/>
  </cols>
  <sheetData>
    <row r="1" spans="1:51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30">
        <v>-1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8"/>
      <c r="AK1" s="10"/>
      <c r="AL1" s="5"/>
      <c r="AM1" s="5"/>
      <c r="AN1" s="5"/>
      <c r="AO1" s="10"/>
      <c r="AP1" s="10"/>
      <c r="AQ1" s="5"/>
      <c r="AR1" s="10"/>
      <c r="AS1" s="5"/>
      <c r="AT1" s="5"/>
      <c r="AU1" s="5"/>
      <c r="AV1" s="5"/>
      <c r="AW1" s="5"/>
      <c r="AX1" s="5"/>
      <c r="AY1" s="5"/>
    </row>
    <row r="2" spans="1:51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8"/>
      <c r="AK2" s="10"/>
      <c r="AL2" s="5"/>
      <c r="AM2" s="5"/>
      <c r="AN2" s="5"/>
      <c r="AO2" s="10"/>
      <c r="AP2" s="10"/>
      <c r="AQ2" s="5"/>
      <c r="AR2" s="10"/>
      <c r="AS2" s="5"/>
      <c r="AT2" s="5"/>
      <c r="AU2" s="5"/>
      <c r="AV2" s="5"/>
      <c r="AW2" s="5"/>
      <c r="AX2" s="5"/>
      <c r="AY2" s="5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135</v>
      </c>
      <c r="S3" s="2" t="s">
        <v>17</v>
      </c>
      <c r="T3" s="7" t="s">
        <v>18</v>
      </c>
      <c r="U3" s="7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9" t="s">
        <v>25</v>
      </c>
      <c r="AK3" s="11" t="s">
        <v>26</v>
      </c>
      <c r="AL3" s="1" t="s">
        <v>27</v>
      </c>
      <c r="AM3" s="1" t="s">
        <v>28</v>
      </c>
      <c r="AN3" s="1" t="s">
        <v>29</v>
      </c>
      <c r="AO3" s="11" t="s">
        <v>30</v>
      </c>
      <c r="AP3" s="11" t="s">
        <v>26</v>
      </c>
      <c r="AQ3" s="1" t="s">
        <v>27</v>
      </c>
      <c r="AR3" s="11" t="s">
        <v>30</v>
      </c>
      <c r="AS3" s="5"/>
      <c r="AT3" s="5"/>
      <c r="AU3" s="5"/>
      <c r="AV3" s="5"/>
      <c r="AW3" s="5"/>
      <c r="AX3" s="5"/>
      <c r="AY3" s="5"/>
    </row>
    <row r="4" spans="1:51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5" t="s">
        <v>31</v>
      </c>
      <c r="P4" s="5" t="s">
        <v>32</v>
      </c>
      <c r="Q4" s="5"/>
      <c r="R4" s="5"/>
      <c r="S4" s="5"/>
      <c r="T4" s="5"/>
      <c r="U4" s="5"/>
      <c r="V4" s="5"/>
      <c r="W4" s="5"/>
      <c r="X4" s="5" t="s">
        <v>33</v>
      </c>
      <c r="Y4" s="5" t="s">
        <v>34</v>
      </c>
      <c r="Z4" s="5" t="s">
        <v>35</v>
      </c>
      <c r="AA4" s="5" t="s">
        <v>36</v>
      </c>
      <c r="AB4" s="5" t="s">
        <v>37</v>
      </c>
      <c r="AC4" s="5" t="s">
        <v>38</v>
      </c>
      <c r="AD4" s="5" t="s">
        <v>39</v>
      </c>
      <c r="AE4" s="5" t="s">
        <v>40</v>
      </c>
      <c r="AF4" s="5" t="s">
        <v>41</v>
      </c>
      <c r="AG4" s="5" t="s">
        <v>42</v>
      </c>
      <c r="AH4" s="5"/>
      <c r="AI4" s="5"/>
      <c r="AJ4" s="8"/>
      <c r="AK4" s="10" t="s">
        <v>136</v>
      </c>
      <c r="AL4" s="5"/>
      <c r="AM4" s="5"/>
      <c r="AN4" s="5"/>
      <c r="AO4" s="10"/>
      <c r="AP4" s="10" t="s">
        <v>137</v>
      </c>
      <c r="AQ4" s="5"/>
      <c r="AR4" s="10"/>
      <c r="AS4" s="5"/>
      <c r="AT4" s="5"/>
      <c r="AU4" s="5"/>
      <c r="AV4" s="5"/>
      <c r="AW4" s="5"/>
      <c r="AX4" s="5"/>
      <c r="AY4" s="5"/>
    </row>
    <row r="5" spans="1:51" x14ac:dyDescent="0.25">
      <c r="A5" s="5"/>
      <c r="B5" s="5"/>
      <c r="C5" s="5"/>
      <c r="D5" s="5"/>
      <c r="E5" s="3">
        <f>SUM(E6:E499)</f>
        <v>17817.8</v>
      </c>
      <c r="F5" s="3">
        <f>SUM(F6:F499)</f>
        <v>32539.899999999998</v>
      </c>
      <c r="G5" s="8"/>
      <c r="H5" s="5"/>
      <c r="I5" s="5"/>
      <c r="J5" s="5"/>
      <c r="K5" s="3">
        <f t="shared" ref="K5:T5" si="0">SUM(K6:K499)</f>
        <v>17583.8</v>
      </c>
      <c r="L5" s="3">
        <f t="shared" si="0"/>
        <v>234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3563.5599999999986</v>
      </c>
      <c r="Q5" s="3">
        <v>13320.079999999998</v>
      </c>
      <c r="R5" s="3">
        <f t="shared" si="0"/>
        <v>13898.92</v>
      </c>
      <c r="S5" s="3">
        <f t="shared" si="0"/>
        <v>14442.4</v>
      </c>
      <c r="T5" s="3">
        <f t="shared" si="0"/>
        <v>3192</v>
      </c>
      <c r="U5" s="5"/>
      <c r="V5" s="5"/>
      <c r="W5" s="5"/>
      <c r="X5" s="3">
        <f t="shared" ref="X5:AG5" si="1">SUM(X6:X499)</f>
        <v>3469.7399999999993</v>
      </c>
      <c r="Y5" s="3">
        <f t="shared" si="1"/>
        <v>3015.44</v>
      </c>
      <c r="Z5" s="3">
        <f t="shared" si="1"/>
        <v>2724.9800000000005</v>
      </c>
      <c r="AA5" s="3">
        <f t="shared" si="1"/>
        <v>2668.96</v>
      </c>
      <c r="AB5" s="3">
        <f t="shared" si="1"/>
        <v>2920.1805999999997</v>
      </c>
      <c r="AC5" s="3">
        <f t="shared" si="1"/>
        <v>2674.94</v>
      </c>
      <c r="AD5" s="3">
        <f t="shared" si="1"/>
        <v>2831.94</v>
      </c>
      <c r="AE5" s="3">
        <f t="shared" si="1"/>
        <v>3172.48</v>
      </c>
      <c r="AF5" s="3">
        <f t="shared" si="1"/>
        <v>2694.3</v>
      </c>
      <c r="AG5" s="3">
        <f t="shared" si="1"/>
        <v>2637.54</v>
      </c>
      <c r="AH5" s="5"/>
      <c r="AI5" s="3">
        <f>SUM(AI6:AI499)</f>
        <v>5516.6239999999998</v>
      </c>
      <c r="AJ5" s="8"/>
      <c r="AK5" s="12">
        <f>SUM(AK6:AK499)</f>
        <v>862</v>
      </c>
      <c r="AL5" s="3">
        <f>SUM(AL6:AL499)</f>
        <v>2916.28</v>
      </c>
      <c r="AM5" s="5"/>
      <c r="AN5" s="5"/>
      <c r="AO5" s="12">
        <f>SUM(AO6:AO499)</f>
        <v>9.2690476190476208</v>
      </c>
      <c r="AP5" s="12">
        <f>SUM(AP6:AP499)</f>
        <v>822</v>
      </c>
      <c r="AQ5" s="3">
        <f>SUM(AQ6:AQ499)</f>
        <v>2808</v>
      </c>
      <c r="AR5" s="12">
        <f>SUM(AR6:AR499)</f>
        <v>9.9206349206349191</v>
      </c>
      <c r="AS5" s="5"/>
      <c r="AT5" s="5"/>
      <c r="AU5" s="5"/>
      <c r="AV5" s="5"/>
      <c r="AW5" s="5"/>
      <c r="AX5" s="5"/>
      <c r="AY5" s="5"/>
    </row>
    <row r="6" spans="1:51" x14ac:dyDescent="0.25">
      <c r="A6" s="5" t="s">
        <v>43</v>
      </c>
      <c r="B6" s="5" t="s">
        <v>44</v>
      </c>
      <c r="C6" s="5">
        <v>292</v>
      </c>
      <c r="D6" s="5">
        <v>170</v>
      </c>
      <c r="E6" s="5">
        <v>181</v>
      </c>
      <c r="F6" s="5">
        <v>281</v>
      </c>
      <c r="G6" s="8">
        <v>0.22</v>
      </c>
      <c r="H6" s="5">
        <v>180</v>
      </c>
      <c r="I6" s="5" t="s">
        <v>45</v>
      </c>
      <c r="J6" s="5"/>
      <c r="K6" s="5">
        <v>181</v>
      </c>
      <c r="L6" s="5">
        <f t="shared" ref="L6:L37" si="2">E6-K6</f>
        <v>0</v>
      </c>
      <c r="M6" s="5"/>
      <c r="N6" s="5"/>
      <c r="O6" s="5"/>
      <c r="P6" s="5">
        <f t="shared" ref="P6:P37" si="3">E6/5</f>
        <v>36.200000000000003</v>
      </c>
      <c r="Q6" s="4">
        <v>225.80000000000007</v>
      </c>
      <c r="R6" s="4">
        <f>14*P6-F6</f>
        <v>225.80000000000007</v>
      </c>
      <c r="S6" s="4">
        <f>AJ6*AK6+AP6*AJ6</f>
        <v>168</v>
      </c>
      <c r="T6" s="4"/>
      <c r="U6" s="5"/>
      <c r="V6" s="5">
        <f t="shared" ref="V6:V37" si="4">(F6+S6)/P6</f>
        <v>12.403314917127071</v>
      </c>
      <c r="W6" s="5">
        <f t="shared" ref="W6:W37" si="5">F6/P6</f>
        <v>7.7624309392265189</v>
      </c>
      <c r="X6" s="5">
        <v>36.200000000000003</v>
      </c>
      <c r="Y6" s="5">
        <v>38</v>
      </c>
      <c r="Z6" s="5">
        <v>27</v>
      </c>
      <c r="AA6" s="5">
        <v>46.4</v>
      </c>
      <c r="AB6" s="5">
        <v>27.6</v>
      </c>
      <c r="AC6" s="5">
        <v>26</v>
      </c>
      <c r="AD6" s="5">
        <v>30.4</v>
      </c>
      <c r="AE6" s="5">
        <v>24.6</v>
      </c>
      <c r="AF6" s="5">
        <v>20.2</v>
      </c>
      <c r="AG6" s="5">
        <v>33.4</v>
      </c>
      <c r="AH6" s="5"/>
      <c r="AI6" s="5">
        <f t="shared" ref="AI6:AI13" si="6">G6*R6</f>
        <v>49.676000000000016</v>
      </c>
      <c r="AJ6" s="8">
        <v>12</v>
      </c>
      <c r="AK6" s="10">
        <f>MROUND(R6, AJ6*AM6)/AJ6-AP6</f>
        <v>14</v>
      </c>
      <c r="AL6" s="5">
        <f t="shared" ref="AL6:AL13" si="7">AK6*AJ6*G6</f>
        <v>36.96</v>
      </c>
      <c r="AM6" s="5">
        <v>14</v>
      </c>
      <c r="AN6" s="5">
        <v>70</v>
      </c>
      <c r="AO6" s="10">
        <f t="shared" ref="AO6:AO13" si="8">AK6/AN6</f>
        <v>0.2</v>
      </c>
      <c r="AP6" s="10"/>
      <c r="AQ6" s="5">
        <f>AP6*AJ6*G6</f>
        <v>0</v>
      </c>
      <c r="AR6" s="10">
        <f>AP6/AN6</f>
        <v>0</v>
      </c>
      <c r="AS6" s="5"/>
      <c r="AT6" s="5"/>
      <c r="AU6" s="5"/>
      <c r="AV6" s="5"/>
      <c r="AW6" s="5"/>
      <c r="AX6" s="5"/>
      <c r="AY6" s="5"/>
    </row>
    <row r="7" spans="1:51" x14ac:dyDescent="0.25">
      <c r="A7" s="14" t="s">
        <v>46</v>
      </c>
      <c r="B7" s="5" t="s">
        <v>47</v>
      </c>
      <c r="C7" s="5"/>
      <c r="D7" s="5"/>
      <c r="E7" s="5"/>
      <c r="F7" s="5"/>
      <c r="G7" s="8">
        <v>1</v>
      </c>
      <c r="H7" s="5">
        <v>90</v>
      </c>
      <c r="I7" s="5" t="s">
        <v>45</v>
      </c>
      <c r="J7" s="5"/>
      <c r="K7" s="5"/>
      <c r="L7" s="5">
        <f t="shared" si="2"/>
        <v>0</v>
      </c>
      <c r="M7" s="5"/>
      <c r="N7" s="5"/>
      <c r="O7" s="5"/>
      <c r="P7" s="5">
        <f t="shared" si="3"/>
        <v>0</v>
      </c>
      <c r="Q7" s="23">
        <v>60</v>
      </c>
      <c r="R7" s="23">
        <v>60</v>
      </c>
      <c r="S7" s="4">
        <f t="shared" ref="S7:S13" si="9">AJ7*AK7+AP7*AJ7</f>
        <v>60</v>
      </c>
      <c r="T7" s="4"/>
      <c r="U7" s="5"/>
      <c r="V7" s="5" t="e">
        <f t="shared" si="4"/>
        <v>#DIV/0!</v>
      </c>
      <c r="W7" s="5" t="e">
        <f t="shared" si="5"/>
        <v>#DIV/0!</v>
      </c>
      <c r="X7" s="5">
        <v>0</v>
      </c>
      <c r="Y7" s="5">
        <v>0</v>
      </c>
      <c r="Z7" s="5">
        <v>0</v>
      </c>
      <c r="AA7" s="5">
        <v>0</v>
      </c>
      <c r="AB7" s="5">
        <v>10</v>
      </c>
      <c r="AC7" s="5">
        <v>8</v>
      </c>
      <c r="AD7" s="5">
        <v>6</v>
      </c>
      <c r="AE7" s="5">
        <v>7</v>
      </c>
      <c r="AF7" s="5">
        <v>11</v>
      </c>
      <c r="AG7" s="5">
        <v>7</v>
      </c>
      <c r="AH7" s="14" t="s">
        <v>48</v>
      </c>
      <c r="AI7" s="5">
        <f t="shared" si="6"/>
        <v>60</v>
      </c>
      <c r="AJ7" s="8">
        <v>5</v>
      </c>
      <c r="AK7" s="10">
        <f t="shared" ref="AK7:AK13" si="10">MROUND(R7, AJ7*AM7)/AJ7-AP7</f>
        <v>12</v>
      </c>
      <c r="AL7" s="5">
        <f t="shared" si="7"/>
        <v>60</v>
      </c>
      <c r="AM7" s="5">
        <v>12</v>
      </c>
      <c r="AN7" s="5">
        <v>144</v>
      </c>
      <c r="AO7" s="10">
        <f t="shared" si="8"/>
        <v>8.3333333333333329E-2</v>
      </c>
      <c r="AP7" s="10"/>
      <c r="AQ7" s="5">
        <f t="shared" ref="AQ7:AQ13" si="11">AP7*AJ7*G7</f>
        <v>0</v>
      </c>
      <c r="AR7" s="10">
        <f t="shared" ref="AR7:AR13" si="12">AP7/AN7</f>
        <v>0</v>
      </c>
      <c r="AS7" s="5"/>
      <c r="AT7" s="5"/>
      <c r="AU7" s="5"/>
      <c r="AV7" s="5"/>
      <c r="AW7" s="5"/>
      <c r="AX7" s="5"/>
      <c r="AY7" s="5"/>
    </row>
    <row r="8" spans="1:51" x14ac:dyDescent="0.25">
      <c r="A8" s="5" t="s">
        <v>49</v>
      </c>
      <c r="B8" s="5" t="s">
        <v>44</v>
      </c>
      <c r="C8" s="5">
        <v>168</v>
      </c>
      <c r="D8" s="5">
        <v>168</v>
      </c>
      <c r="E8" s="5">
        <v>125</v>
      </c>
      <c r="F8" s="5">
        <v>211</v>
      </c>
      <c r="G8" s="8">
        <v>0.3</v>
      </c>
      <c r="H8" s="5">
        <v>180</v>
      </c>
      <c r="I8" s="5" t="s">
        <v>45</v>
      </c>
      <c r="J8" s="5"/>
      <c r="K8" s="5">
        <v>125</v>
      </c>
      <c r="L8" s="5">
        <f t="shared" si="2"/>
        <v>0</v>
      </c>
      <c r="M8" s="5"/>
      <c r="N8" s="5"/>
      <c r="O8" s="5"/>
      <c r="P8" s="5">
        <f t="shared" si="3"/>
        <v>25</v>
      </c>
      <c r="Q8" s="4">
        <v>139</v>
      </c>
      <c r="R8" s="4">
        <f t="shared" ref="R8" si="13">14*P8-F8</f>
        <v>139</v>
      </c>
      <c r="S8" s="4">
        <f t="shared" si="9"/>
        <v>168</v>
      </c>
      <c r="T8" s="4"/>
      <c r="U8" s="5"/>
      <c r="V8" s="5">
        <f t="shared" si="4"/>
        <v>15.16</v>
      </c>
      <c r="W8" s="5">
        <f t="shared" si="5"/>
        <v>8.44</v>
      </c>
      <c r="X8" s="5">
        <v>0</v>
      </c>
      <c r="Y8" s="5">
        <v>0</v>
      </c>
      <c r="Z8" s="5">
        <v>0</v>
      </c>
      <c r="AA8" s="5">
        <v>27.8</v>
      </c>
      <c r="AB8" s="5">
        <v>46</v>
      </c>
      <c r="AC8" s="5">
        <v>47.8</v>
      </c>
      <c r="AD8" s="5">
        <v>19.399999999999999</v>
      </c>
      <c r="AE8" s="5">
        <v>46.8</v>
      </c>
      <c r="AF8" s="5">
        <v>16.399999999999999</v>
      </c>
      <c r="AG8" s="5">
        <v>34.4</v>
      </c>
      <c r="AH8" s="5" t="s">
        <v>50</v>
      </c>
      <c r="AI8" s="5">
        <f t="shared" si="6"/>
        <v>41.699999999999996</v>
      </c>
      <c r="AJ8" s="8">
        <v>12</v>
      </c>
      <c r="AK8" s="10">
        <f t="shared" si="10"/>
        <v>14</v>
      </c>
      <c r="AL8" s="5">
        <f t="shared" si="7"/>
        <v>50.4</v>
      </c>
      <c r="AM8" s="5">
        <v>14</v>
      </c>
      <c r="AN8" s="5">
        <v>70</v>
      </c>
      <c r="AO8" s="10">
        <f t="shared" si="8"/>
        <v>0.2</v>
      </c>
      <c r="AP8" s="10"/>
      <c r="AQ8" s="5">
        <f t="shared" si="11"/>
        <v>0</v>
      </c>
      <c r="AR8" s="10">
        <f t="shared" si="12"/>
        <v>0</v>
      </c>
      <c r="AS8" s="5"/>
      <c r="AT8" s="5"/>
      <c r="AU8" s="5"/>
      <c r="AV8" s="5"/>
      <c r="AW8" s="5"/>
      <c r="AX8" s="5"/>
      <c r="AY8" s="5"/>
    </row>
    <row r="9" spans="1:51" x14ac:dyDescent="0.25">
      <c r="A9" s="5" t="s">
        <v>51</v>
      </c>
      <c r="B9" s="5" t="s">
        <v>44</v>
      </c>
      <c r="C9" s="5">
        <v>336</v>
      </c>
      <c r="D9" s="5"/>
      <c r="E9" s="5">
        <v>348</v>
      </c>
      <c r="F9" s="5">
        <v>-12</v>
      </c>
      <c r="G9" s="8">
        <v>0.28000000000000003</v>
      </c>
      <c r="H9" s="5">
        <v>180</v>
      </c>
      <c r="I9" s="5" t="s">
        <v>45</v>
      </c>
      <c r="J9" s="5"/>
      <c r="K9" s="5">
        <v>433</v>
      </c>
      <c r="L9" s="5">
        <f t="shared" si="2"/>
        <v>-85</v>
      </c>
      <c r="M9" s="5"/>
      <c r="N9" s="5"/>
      <c r="O9" s="5"/>
      <c r="P9" s="5">
        <f t="shared" si="3"/>
        <v>69.599999999999994</v>
      </c>
      <c r="Q9" s="4">
        <v>708</v>
      </c>
      <c r="R9" s="31">
        <f>10*P9-F9+$R$1*P9</f>
        <v>638.4</v>
      </c>
      <c r="S9" s="4">
        <f t="shared" si="9"/>
        <v>672</v>
      </c>
      <c r="T9" s="4"/>
      <c r="U9" s="5"/>
      <c r="V9" s="5">
        <f t="shared" si="4"/>
        <v>9.4827586206896566</v>
      </c>
      <c r="W9" s="5">
        <f t="shared" si="5"/>
        <v>-0.17241379310344829</v>
      </c>
      <c r="X9" s="5">
        <v>0</v>
      </c>
      <c r="Y9" s="5">
        <v>0</v>
      </c>
      <c r="Z9" s="5">
        <v>0</v>
      </c>
      <c r="AA9" s="5">
        <v>38.4</v>
      </c>
      <c r="AB9" s="5">
        <v>58</v>
      </c>
      <c r="AC9" s="5">
        <v>32.6</v>
      </c>
      <c r="AD9" s="5">
        <v>39.200000000000003</v>
      </c>
      <c r="AE9" s="5">
        <v>60.4</v>
      </c>
      <c r="AF9" s="5">
        <v>45.2</v>
      </c>
      <c r="AG9" s="5">
        <v>58.8</v>
      </c>
      <c r="AH9" s="5"/>
      <c r="AI9" s="5">
        <f t="shared" si="6"/>
        <v>178.75200000000001</v>
      </c>
      <c r="AJ9" s="8">
        <v>6</v>
      </c>
      <c r="AK9" s="10">
        <f t="shared" si="10"/>
        <v>112</v>
      </c>
      <c r="AL9" s="5">
        <f t="shared" si="7"/>
        <v>188.16000000000003</v>
      </c>
      <c r="AM9" s="5">
        <v>14</v>
      </c>
      <c r="AN9" s="5">
        <v>140</v>
      </c>
      <c r="AO9" s="10">
        <f t="shared" si="8"/>
        <v>0.8</v>
      </c>
      <c r="AP9" s="10"/>
      <c r="AQ9" s="5">
        <f t="shared" si="11"/>
        <v>0</v>
      </c>
      <c r="AR9" s="10">
        <f t="shared" si="12"/>
        <v>0</v>
      </c>
      <c r="AS9" s="5"/>
      <c r="AT9" s="5"/>
      <c r="AU9" s="5"/>
      <c r="AV9" s="5"/>
      <c r="AW9" s="5"/>
      <c r="AX9" s="5"/>
      <c r="AY9" s="5"/>
    </row>
    <row r="10" spans="1:51" x14ac:dyDescent="0.25">
      <c r="A10" s="5" t="s">
        <v>52</v>
      </c>
      <c r="B10" s="5" t="s">
        <v>44</v>
      </c>
      <c r="C10" s="5">
        <v>1008</v>
      </c>
      <c r="D10" s="5"/>
      <c r="E10" s="5">
        <v>337</v>
      </c>
      <c r="F10" s="5">
        <v>671</v>
      </c>
      <c r="G10" s="8">
        <v>0.24</v>
      </c>
      <c r="H10" s="5">
        <v>180</v>
      </c>
      <c r="I10" s="5" t="s">
        <v>45</v>
      </c>
      <c r="J10" s="5"/>
      <c r="K10" s="5">
        <v>337</v>
      </c>
      <c r="L10" s="5">
        <f t="shared" si="2"/>
        <v>0</v>
      </c>
      <c r="M10" s="5"/>
      <c r="N10" s="5"/>
      <c r="O10" s="5"/>
      <c r="P10" s="5">
        <f t="shared" si="3"/>
        <v>67.400000000000006</v>
      </c>
      <c r="Q10" s="4">
        <v>272.60000000000014</v>
      </c>
      <c r="R10" s="4">
        <f>14*P10-F10</f>
        <v>272.60000000000014</v>
      </c>
      <c r="S10" s="4">
        <f t="shared" si="9"/>
        <v>336</v>
      </c>
      <c r="T10" s="4"/>
      <c r="U10" s="5"/>
      <c r="V10" s="5">
        <f t="shared" si="4"/>
        <v>14.940652818991097</v>
      </c>
      <c r="W10" s="5">
        <f t="shared" si="5"/>
        <v>9.9554896142433229</v>
      </c>
      <c r="X10" s="5">
        <v>0</v>
      </c>
      <c r="Y10" s="5">
        <v>66</v>
      </c>
      <c r="Z10" s="5">
        <v>64</v>
      </c>
      <c r="AA10" s="5">
        <v>5.2</v>
      </c>
      <c r="AB10" s="5">
        <v>29.6</v>
      </c>
      <c r="AC10" s="5">
        <v>52.6</v>
      </c>
      <c r="AD10" s="5">
        <v>54</v>
      </c>
      <c r="AE10" s="5">
        <v>48</v>
      </c>
      <c r="AF10" s="5">
        <v>45.4</v>
      </c>
      <c r="AG10" s="5">
        <v>43.2</v>
      </c>
      <c r="AH10" s="5" t="s">
        <v>53</v>
      </c>
      <c r="AI10" s="5">
        <f t="shared" si="6"/>
        <v>65.424000000000035</v>
      </c>
      <c r="AJ10" s="8">
        <v>12</v>
      </c>
      <c r="AK10" s="10">
        <f t="shared" si="10"/>
        <v>28</v>
      </c>
      <c r="AL10" s="5">
        <f t="shared" si="7"/>
        <v>80.64</v>
      </c>
      <c r="AM10" s="5">
        <v>14</v>
      </c>
      <c r="AN10" s="5">
        <v>70</v>
      </c>
      <c r="AO10" s="10">
        <f t="shared" si="8"/>
        <v>0.4</v>
      </c>
      <c r="AP10" s="10"/>
      <c r="AQ10" s="5">
        <f t="shared" si="11"/>
        <v>0</v>
      </c>
      <c r="AR10" s="10">
        <f t="shared" si="12"/>
        <v>0</v>
      </c>
      <c r="AS10" s="5"/>
      <c r="AT10" s="5"/>
      <c r="AU10" s="5"/>
      <c r="AV10" s="5"/>
      <c r="AW10" s="5"/>
      <c r="AX10" s="5"/>
      <c r="AY10" s="5"/>
    </row>
    <row r="11" spans="1:51" x14ac:dyDescent="0.25">
      <c r="A11" s="5" t="s">
        <v>54</v>
      </c>
      <c r="B11" s="5" t="s">
        <v>44</v>
      </c>
      <c r="C11" s="5">
        <v>1275</v>
      </c>
      <c r="D11" s="5">
        <v>505</v>
      </c>
      <c r="E11" s="5">
        <v>570</v>
      </c>
      <c r="F11" s="5">
        <v>1215</v>
      </c>
      <c r="G11" s="8">
        <v>0.24</v>
      </c>
      <c r="H11" s="5">
        <v>180</v>
      </c>
      <c r="I11" s="5" t="s">
        <v>45</v>
      </c>
      <c r="J11" s="5"/>
      <c r="K11" s="5">
        <v>570</v>
      </c>
      <c r="L11" s="5">
        <f t="shared" si="2"/>
        <v>0</v>
      </c>
      <c r="M11" s="5"/>
      <c r="N11" s="5"/>
      <c r="O11" s="5"/>
      <c r="P11" s="5">
        <f t="shared" si="3"/>
        <v>114</v>
      </c>
      <c r="Q11" s="4">
        <v>381</v>
      </c>
      <c r="R11" s="31">
        <f>14*P11-F11+$R$1*P11</f>
        <v>267</v>
      </c>
      <c r="S11" s="4">
        <f t="shared" si="9"/>
        <v>336</v>
      </c>
      <c r="T11" s="4"/>
      <c r="U11" s="5"/>
      <c r="V11" s="5">
        <f t="shared" si="4"/>
        <v>13.605263157894736</v>
      </c>
      <c r="W11" s="5">
        <f t="shared" si="5"/>
        <v>10.657894736842104</v>
      </c>
      <c r="X11" s="5">
        <v>125.8</v>
      </c>
      <c r="Y11" s="5">
        <v>110</v>
      </c>
      <c r="Z11" s="5">
        <v>121.2</v>
      </c>
      <c r="AA11" s="5">
        <v>122.8</v>
      </c>
      <c r="AB11" s="5">
        <v>79</v>
      </c>
      <c r="AC11" s="5">
        <v>51.4</v>
      </c>
      <c r="AD11" s="5">
        <v>56</v>
      </c>
      <c r="AE11" s="5">
        <v>26</v>
      </c>
      <c r="AF11" s="5">
        <v>0</v>
      </c>
      <c r="AG11" s="5">
        <v>0</v>
      </c>
      <c r="AH11" s="5"/>
      <c r="AI11" s="5">
        <f t="shared" si="6"/>
        <v>64.08</v>
      </c>
      <c r="AJ11" s="8">
        <v>12</v>
      </c>
      <c r="AK11" s="10">
        <f t="shared" si="10"/>
        <v>28</v>
      </c>
      <c r="AL11" s="5">
        <f t="shared" si="7"/>
        <v>80.64</v>
      </c>
      <c r="AM11" s="5">
        <v>14</v>
      </c>
      <c r="AN11" s="5">
        <v>70</v>
      </c>
      <c r="AO11" s="10">
        <f t="shared" si="8"/>
        <v>0.4</v>
      </c>
      <c r="AP11" s="10"/>
      <c r="AQ11" s="5">
        <f t="shared" si="11"/>
        <v>0</v>
      </c>
      <c r="AR11" s="10">
        <f t="shared" si="12"/>
        <v>0</v>
      </c>
      <c r="AS11" s="5"/>
      <c r="AT11" s="5"/>
      <c r="AU11" s="5"/>
      <c r="AV11" s="5"/>
      <c r="AW11" s="5"/>
      <c r="AX11" s="5"/>
      <c r="AY11" s="5"/>
    </row>
    <row r="12" spans="1:51" x14ac:dyDescent="0.25">
      <c r="A12" s="5" t="s">
        <v>55</v>
      </c>
      <c r="B12" s="5" t="s">
        <v>44</v>
      </c>
      <c r="C12" s="5">
        <v>504</v>
      </c>
      <c r="D12" s="5"/>
      <c r="E12" s="5">
        <v>346</v>
      </c>
      <c r="F12" s="5">
        <v>158</v>
      </c>
      <c r="G12" s="8">
        <v>0.24</v>
      </c>
      <c r="H12" s="5">
        <v>180</v>
      </c>
      <c r="I12" s="5" t="s">
        <v>45</v>
      </c>
      <c r="J12" s="5"/>
      <c r="K12" s="5">
        <v>346</v>
      </c>
      <c r="L12" s="5">
        <f t="shared" si="2"/>
        <v>0</v>
      </c>
      <c r="M12" s="5"/>
      <c r="N12" s="5"/>
      <c r="O12" s="5"/>
      <c r="P12" s="5">
        <f t="shared" si="3"/>
        <v>69.2</v>
      </c>
      <c r="Q12" s="4">
        <v>672.40000000000009</v>
      </c>
      <c r="R12" s="4">
        <f>12*P12-F12</f>
        <v>672.40000000000009</v>
      </c>
      <c r="S12" s="4">
        <f t="shared" si="9"/>
        <v>672</v>
      </c>
      <c r="T12" s="4"/>
      <c r="U12" s="5"/>
      <c r="V12" s="5">
        <f t="shared" si="4"/>
        <v>11.99421965317919</v>
      </c>
      <c r="W12" s="5">
        <f t="shared" si="5"/>
        <v>2.2832369942196529</v>
      </c>
      <c r="X12" s="5">
        <v>8.1999999999999993</v>
      </c>
      <c r="Y12" s="5">
        <v>40.799999999999997</v>
      </c>
      <c r="Z12" s="5">
        <v>47.8</v>
      </c>
      <c r="AA12" s="5">
        <v>2.2000000000000002</v>
      </c>
      <c r="AB12" s="5">
        <v>0.4</v>
      </c>
      <c r="AC12" s="5">
        <v>0</v>
      </c>
      <c r="AD12" s="5">
        <v>32.799999999999997</v>
      </c>
      <c r="AE12" s="5">
        <v>0.4</v>
      </c>
      <c r="AF12" s="5">
        <v>0</v>
      </c>
      <c r="AG12" s="5">
        <v>0</v>
      </c>
      <c r="AH12" s="5"/>
      <c r="AI12" s="5">
        <f t="shared" si="6"/>
        <v>161.376</v>
      </c>
      <c r="AJ12" s="8">
        <v>12</v>
      </c>
      <c r="AK12" s="10">
        <f t="shared" si="10"/>
        <v>56</v>
      </c>
      <c r="AL12" s="5">
        <f t="shared" si="7"/>
        <v>161.28</v>
      </c>
      <c r="AM12" s="5">
        <v>14</v>
      </c>
      <c r="AN12" s="5">
        <v>70</v>
      </c>
      <c r="AO12" s="10">
        <f t="shared" si="8"/>
        <v>0.8</v>
      </c>
      <c r="AP12" s="10"/>
      <c r="AQ12" s="5">
        <f t="shared" si="11"/>
        <v>0</v>
      </c>
      <c r="AR12" s="10">
        <f t="shared" si="12"/>
        <v>0</v>
      </c>
      <c r="AS12" s="5"/>
      <c r="AT12" s="5"/>
      <c r="AU12" s="5"/>
      <c r="AV12" s="5"/>
      <c r="AW12" s="5"/>
      <c r="AX12" s="5"/>
      <c r="AY12" s="5"/>
    </row>
    <row r="13" spans="1:51" x14ac:dyDescent="0.25">
      <c r="A13" s="5" t="s">
        <v>56</v>
      </c>
      <c r="B13" s="5" t="s">
        <v>44</v>
      </c>
      <c r="C13" s="5">
        <v>1283</v>
      </c>
      <c r="D13" s="5">
        <v>1514</v>
      </c>
      <c r="E13" s="5">
        <v>838</v>
      </c>
      <c r="F13" s="5">
        <v>1963</v>
      </c>
      <c r="G13" s="8">
        <v>0.24</v>
      </c>
      <c r="H13" s="5">
        <v>180</v>
      </c>
      <c r="I13" s="5" t="s">
        <v>45</v>
      </c>
      <c r="J13" s="5"/>
      <c r="K13" s="5">
        <v>839</v>
      </c>
      <c r="L13" s="5">
        <f t="shared" si="2"/>
        <v>-1</v>
      </c>
      <c r="M13" s="5"/>
      <c r="N13" s="5"/>
      <c r="O13" s="5"/>
      <c r="P13" s="5">
        <f t="shared" si="3"/>
        <v>167.6</v>
      </c>
      <c r="Q13" s="4">
        <v>383.40000000000009</v>
      </c>
      <c r="R13" s="31">
        <f>14*P13-F13+$R$1*P13</f>
        <v>215.8000000000001</v>
      </c>
      <c r="S13" s="4">
        <f t="shared" si="9"/>
        <v>168</v>
      </c>
      <c r="T13" s="4"/>
      <c r="U13" s="5"/>
      <c r="V13" s="5">
        <f t="shared" si="4"/>
        <v>12.714797136038186</v>
      </c>
      <c r="W13" s="5">
        <f t="shared" si="5"/>
        <v>11.712410501193318</v>
      </c>
      <c r="X13" s="5">
        <v>201.6</v>
      </c>
      <c r="Y13" s="5">
        <v>136</v>
      </c>
      <c r="Z13" s="5">
        <v>134</v>
      </c>
      <c r="AA13" s="5">
        <v>154.6</v>
      </c>
      <c r="AB13" s="5">
        <v>134.4</v>
      </c>
      <c r="AC13" s="5">
        <v>86.6</v>
      </c>
      <c r="AD13" s="5">
        <v>75.2</v>
      </c>
      <c r="AE13" s="5">
        <v>48.4</v>
      </c>
      <c r="AF13" s="5">
        <v>0</v>
      </c>
      <c r="AG13" s="5">
        <v>0</v>
      </c>
      <c r="AH13" s="5"/>
      <c r="AI13" s="5">
        <f t="shared" si="6"/>
        <v>51.792000000000023</v>
      </c>
      <c r="AJ13" s="8">
        <v>12</v>
      </c>
      <c r="AK13" s="10">
        <f t="shared" si="10"/>
        <v>14</v>
      </c>
      <c r="AL13" s="5">
        <f t="shared" si="7"/>
        <v>40.32</v>
      </c>
      <c r="AM13" s="5">
        <v>14</v>
      </c>
      <c r="AN13" s="5">
        <v>70</v>
      </c>
      <c r="AO13" s="10">
        <f t="shared" si="8"/>
        <v>0.2</v>
      </c>
      <c r="AP13" s="10"/>
      <c r="AQ13" s="5">
        <f t="shared" si="11"/>
        <v>0</v>
      </c>
      <c r="AR13" s="10">
        <f t="shared" si="12"/>
        <v>0</v>
      </c>
      <c r="AS13" s="5"/>
      <c r="AT13" s="5"/>
      <c r="AU13" s="5"/>
      <c r="AV13" s="5"/>
      <c r="AW13" s="5"/>
      <c r="AX13" s="5"/>
      <c r="AY13" s="5"/>
    </row>
    <row r="14" spans="1:51" x14ac:dyDescent="0.25">
      <c r="A14" s="15" t="s">
        <v>57</v>
      </c>
      <c r="B14" s="15" t="s">
        <v>44</v>
      </c>
      <c r="C14" s="15">
        <v>224</v>
      </c>
      <c r="D14" s="15"/>
      <c r="E14" s="24">
        <v>121</v>
      </c>
      <c r="F14" s="24">
        <v>103</v>
      </c>
      <c r="G14" s="16">
        <v>0</v>
      </c>
      <c r="H14" s="15">
        <v>180</v>
      </c>
      <c r="I14" s="15" t="s">
        <v>58</v>
      </c>
      <c r="J14" s="15" t="s">
        <v>59</v>
      </c>
      <c r="K14" s="15">
        <v>121</v>
      </c>
      <c r="L14" s="15">
        <f t="shared" si="2"/>
        <v>0</v>
      </c>
      <c r="M14" s="15"/>
      <c r="N14" s="15"/>
      <c r="O14" s="15"/>
      <c r="P14" s="15">
        <f t="shared" si="3"/>
        <v>24.2</v>
      </c>
      <c r="Q14" s="17"/>
      <c r="R14" s="17"/>
      <c r="S14" s="17"/>
      <c r="T14" s="17"/>
      <c r="U14" s="15"/>
      <c r="V14" s="15">
        <f t="shared" si="4"/>
        <v>4.2561983471074383</v>
      </c>
      <c r="W14" s="15">
        <f t="shared" si="5"/>
        <v>4.2561983471074383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 t="s">
        <v>60</v>
      </c>
      <c r="AI14" s="15"/>
      <c r="AJ14" s="16"/>
      <c r="AK14" s="18"/>
      <c r="AL14" s="15"/>
      <c r="AM14" s="15"/>
      <c r="AN14" s="15"/>
      <c r="AO14" s="18"/>
      <c r="AP14" s="18"/>
      <c r="AQ14" s="15"/>
      <c r="AR14" s="18"/>
      <c r="AS14" s="5"/>
      <c r="AT14" s="5"/>
      <c r="AU14" s="5"/>
      <c r="AV14" s="5"/>
      <c r="AW14" s="5"/>
      <c r="AX14" s="5"/>
      <c r="AY14" s="5"/>
    </row>
    <row r="15" spans="1:51" x14ac:dyDescent="0.25">
      <c r="A15" s="5" t="s">
        <v>61</v>
      </c>
      <c r="B15" s="5" t="s">
        <v>44</v>
      </c>
      <c r="C15" s="5">
        <v>1685</v>
      </c>
      <c r="D15" s="5">
        <v>684</v>
      </c>
      <c r="E15" s="5">
        <v>603</v>
      </c>
      <c r="F15" s="5">
        <v>1752</v>
      </c>
      <c r="G15" s="8">
        <v>0.09</v>
      </c>
      <c r="H15" s="5">
        <v>180</v>
      </c>
      <c r="I15" s="5" t="s">
        <v>45</v>
      </c>
      <c r="J15" s="5"/>
      <c r="K15" s="5">
        <v>591</v>
      </c>
      <c r="L15" s="5">
        <f t="shared" si="2"/>
        <v>12</v>
      </c>
      <c r="M15" s="5"/>
      <c r="N15" s="5"/>
      <c r="O15" s="5"/>
      <c r="P15" s="5">
        <f t="shared" si="3"/>
        <v>120.6</v>
      </c>
      <c r="Q15" s="4"/>
      <c r="R15" s="4"/>
      <c r="S15" s="4">
        <f t="shared" ref="S15:S18" si="14">AJ15*AK15</f>
        <v>0</v>
      </c>
      <c r="T15" s="4"/>
      <c r="U15" s="5"/>
      <c r="V15" s="5">
        <f t="shared" si="4"/>
        <v>14.527363184079602</v>
      </c>
      <c r="W15" s="5">
        <f t="shared" si="5"/>
        <v>14.527363184079602</v>
      </c>
      <c r="X15" s="5">
        <v>160.6</v>
      </c>
      <c r="Y15" s="5">
        <v>32.799999999999997</v>
      </c>
      <c r="Z15" s="5">
        <v>0</v>
      </c>
      <c r="AA15" s="5">
        <v>0</v>
      </c>
      <c r="AB15" s="5">
        <v>0</v>
      </c>
      <c r="AC15" s="5">
        <v>56.8</v>
      </c>
      <c r="AD15" s="5">
        <v>114.4</v>
      </c>
      <c r="AE15" s="5">
        <v>56</v>
      </c>
      <c r="AF15" s="5">
        <v>113</v>
      </c>
      <c r="AG15" s="5">
        <v>4.8</v>
      </c>
      <c r="AH15" s="5" t="s">
        <v>50</v>
      </c>
      <c r="AI15" s="5">
        <f t="shared" ref="AI15:AI25" si="15">G15*R15</f>
        <v>0</v>
      </c>
      <c r="AJ15" s="8">
        <v>24</v>
      </c>
      <c r="AK15" s="10">
        <f t="shared" ref="AK15:AK18" si="16">MROUND(R15, AJ15*AM15)/AJ15</f>
        <v>0</v>
      </c>
      <c r="AL15" s="5">
        <f t="shared" ref="AL15:AL25" si="17">AK15*AJ15*G15</f>
        <v>0</v>
      </c>
      <c r="AM15" s="5">
        <v>14</v>
      </c>
      <c r="AN15" s="5">
        <v>126</v>
      </c>
      <c r="AO15" s="10">
        <f t="shared" ref="AO15:AO25" si="18">AK15/AN15</f>
        <v>0</v>
      </c>
      <c r="AP15" s="10"/>
      <c r="AQ15" s="5"/>
      <c r="AR15" s="10"/>
      <c r="AS15" s="5"/>
      <c r="AT15" s="5"/>
      <c r="AU15" s="5"/>
      <c r="AV15" s="5"/>
      <c r="AW15" s="5"/>
      <c r="AX15" s="5"/>
      <c r="AY15" s="5"/>
    </row>
    <row r="16" spans="1:51" x14ac:dyDescent="0.25">
      <c r="A16" s="5" t="s">
        <v>62</v>
      </c>
      <c r="B16" s="5" t="s">
        <v>44</v>
      </c>
      <c r="C16" s="5">
        <v>560</v>
      </c>
      <c r="D16" s="5"/>
      <c r="E16" s="5">
        <v>59</v>
      </c>
      <c r="F16" s="5">
        <v>501</v>
      </c>
      <c r="G16" s="8">
        <v>0.36</v>
      </c>
      <c r="H16" s="5">
        <v>180</v>
      </c>
      <c r="I16" s="5" t="s">
        <v>45</v>
      </c>
      <c r="J16" s="5"/>
      <c r="K16" s="5">
        <v>61</v>
      </c>
      <c r="L16" s="5">
        <f t="shared" si="2"/>
        <v>-2</v>
      </c>
      <c r="M16" s="5"/>
      <c r="N16" s="5"/>
      <c r="O16" s="5"/>
      <c r="P16" s="5">
        <f t="shared" si="3"/>
        <v>11.8</v>
      </c>
      <c r="Q16" s="4"/>
      <c r="R16" s="4"/>
      <c r="S16" s="4">
        <f t="shared" si="14"/>
        <v>0</v>
      </c>
      <c r="T16" s="4"/>
      <c r="U16" s="5"/>
      <c r="V16" s="5">
        <f t="shared" si="4"/>
        <v>42.457627118644062</v>
      </c>
      <c r="W16" s="5">
        <f t="shared" si="5"/>
        <v>42.457627118644062</v>
      </c>
      <c r="X16" s="5">
        <v>0</v>
      </c>
      <c r="Y16" s="5">
        <v>0</v>
      </c>
      <c r="Z16" s="5">
        <v>0</v>
      </c>
      <c r="AA16" s="5">
        <v>0</v>
      </c>
      <c r="AB16" s="5">
        <v>1.2</v>
      </c>
      <c r="AC16" s="5">
        <v>77.8</v>
      </c>
      <c r="AD16" s="5">
        <v>57.2</v>
      </c>
      <c r="AE16" s="5">
        <v>63.4</v>
      </c>
      <c r="AF16" s="5">
        <v>60.6</v>
      </c>
      <c r="AG16" s="5">
        <v>50.6</v>
      </c>
      <c r="AH16" s="27" t="s">
        <v>130</v>
      </c>
      <c r="AI16" s="5">
        <f t="shared" si="15"/>
        <v>0</v>
      </c>
      <c r="AJ16" s="8">
        <v>10</v>
      </c>
      <c r="AK16" s="10">
        <f t="shared" si="16"/>
        <v>0</v>
      </c>
      <c r="AL16" s="5">
        <f t="shared" si="17"/>
        <v>0</v>
      </c>
      <c r="AM16" s="5">
        <v>14</v>
      </c>
      <c r="AN16" s="5">
        <v>70</v>
      </c>
      <c r="AO16" s="10">
        <f t="shared" si="18"/>
        <v>0</v>
      </c>
      <c r="AP16" s="10"/>
      <c r="AQ16" s="5"/>
      <c r="AR16" s="10"/>
      <c r="AS16" s="5"/>
      <c r="AT16" s="5"/>
      <c r="AU16" s="5"/>
      <c r="AV16" s="5"/>
      <c r="AW16" s="5"/>
      <c r="AX16" s="5"/>
      <c r="AY16" s="5"/>
    </row>
    <row r="17" spans="1:51" x14ac:dyDescent="0.25">
      <c r="A17" s="5" t="s">
        <v>63</v>
      </c>
      <c r="B17" s="5" t="s">
        <v>44</v>
      </c>
      <c r="C17" s="5">
        <v>219</v>
      </c>
      <c r="D17" s="5"/>
      <c r="E17" s="5">
        <v>37</v>
      </c>
      <c r="F17" s="5">
        <v>182</v>
      </c>
      <c r="G17" s="8">
        <v>0.2</v>
      </c>
      <c r="H17" s="5">
        <v>180</v>
      </c>
      <c r="I17" s="5" t="s">
        <v>45</v>
      </c>
      <c r="J17" s="5"/>
      <c r="K17" s="5">
        <v>37</v>
      </c>
      <c r="L17" s="5">
        <f t="shared" si="2"/>
        <v>0</v>
      </c>
      <c r="M17" s="5"/>
      <c r="N17" s="5"/>
      <c r="O17" s="5"/>
      <c r="P17" s="5">
        <f t="shared" si="3"/>
        <v>7.4</v>
      </c>
      <c r="Q17" s="4"/>
      <c r="R17" s="4"/>
      <c r="S17" s="4">
        <f t="shared" si="14"/>
        <v>0</v>
      </c>
      <c r="T17" s="4"/>
      <c r="U17" s="5"/>
      <c r="V17" s="5">
        <f t="shared" si="4"/>
        <v>24.594594594594593</v>
      </c>
      <c r="W17" s="5">
        <f t="shared" si="5"/>
        <v>24.594594594594593</v>
      </c>
      <c r="X17" s="5">
        <v>5.8</v>
      </c>
      <c r="Y17" s="5">
        <v>8.6</v>
      </c>
      <c r="Z17" s="5">
        <v>4.8</v>
      </c>
      <c r="AA17" s="5">
        <v>15.6</v>
      </c>
      <c r="AB17" s="5">
        <v>22.2</v>
      </c>
      <c r="AC17" s="5">
        <v>4.4000000000000004</v>
      </c>
      <c r="AD17" s="5">
        <v>11.6</v>
      </c>
      <c r="AE17" s="5">
        <v>9.6</v>
      </c>
      <c r="AF17" s="5">
        <v>8</v>
      </c>
      <c r="AG17" s="5">
        <v>9.4</v>
      </c>
      <c r="AH17" s="28" t="s">
        <v>64</v>
      </c>
      <c r="AI17" s="5">
        <f t="shared" si="15"/>
        <v>0</v>
      </c>
      <c r="AJ17" s="8">
        <v>12</v>
      </c>
      <c r="AK17" s="10">
        <f t="shared" si="16"/>
        <v>0</v>
      </c>
      <c r="AL17" s="5">
        <f t="shared" si="17"/>
        <v>0</v>
      </c>
      <c r="AM17" s="5">
        <v>14</v>
      </c>
      <c r="AN17" s="5">
        <v>70</v>
      </c>
      <c r="AO17" s="10">
        <f t="shared" si="18"/>
        <v>0</v>
      </c>
      <c r="AP17" s="10"/>
      <c r="AQ17" s="5"/>
      <c r="AR17" s="10"/>
      <c r="AS17" s="5"/>
      <c r="AT17" s="5"/>
      <c r="AU17" s="5"/>
      <c r="AV17" s="5"/>
      <c r="AW17" s="5"/>
      <c r="AX17" s="5"/>
      <c r="AY17" s="5"/>
    </row>
    <row r="18" spans="1:51" x14ac:dyDescent="0.25">
      <c r="A18" s="5" t="s">
        <v>65</v>
      </c>
      <c r="B18" s="5" t="s">
        <v>44</v>
      </c>
      <c r="C18" s="5">
        <v>136</v>
      </c>
      <c r="D18" s="5"/>
      <c r="E18" s="5">
        <v>16</v>
      </c>
      <c r="F18" s="5">
        <v>120</v>
      </c>
      <c r="G18" s="8">
        <v>0.2</v>
      </c>
      <c r="H18" s="5">
        <v>180</v>
      </c>
      <c r="I18" s="5" t="s">
        <v>45</v>
      </c>
      <c r="J18" s="5"/>
      <c r="K18" s="5">
        <v>16</v>
      </c>
      <c r="L18" s="5">
        <f t="shared" si="2"/>
        <v>0</v>
      </c>
      <c r="M18" s="5"/>
      <c r="N18" s="5"/>
      <c r="O18" s="5"/>
      <c r="P18" s="5">
        <f t="shared" si="3"/>
        <v>3.2</v>
      </c>
      <c r="Q18" s="4"/>
      <c r="R18" s="4"/>
      <c r="S18" s="4">
        <f t="shared" si="14"/>
        <v>0</v>
      </c>
      <c r="T18" s="4"/>
      <c r="U18" s="5"/>
      <c r="V18" s="5">
        <f t="shared" si="4"/>
        <v>37.5</v>
      </c>
      <c r="W18" s="5">
        <f t="shared" si="5"/>
        <v>37.5</v>
      </c>
      <c r="X18" s="5">
        <v>4.4000000000000004</v>
      </c>
      <c r="Y18" s="5">
        <v>8.1999999999999993</v>
      </c>
      <c r="Z18" s="5">
        <v>4.2</v>
      </c>
      <c r="AA18" s="5">
        <v>8.6</v>
      </c>
      <c r="AB18" s="5">
        <v>14.6</v>
      </c>
      <c r="AC18" s="5">
        <v>0</v>
      </c>
      <c r="AD18" s="5">
        <v>11.4</v>
      </c>
      <c r="AE18" s="5">
        <v>6</v>
      </c>
      <c r="AF18" s="5">
        <v>8</v>
      </c>
      <c r="AG18" s="5">
        <v>8.1999999999999993</v>
      </c>
      <c r="AH18" s="28" t="s">
        <v>64</v>
      </c>
      <c r="AI18" s="5">
        <f t="shared" si="15"/>
        <v>0</v>
      </c>
      <c r="AJ18" s="8">
        <v>12</v>
      </c>
      <c r="AK18" s="10">
        <f t="shared" si="16"/>
        <v>0</v>
      </c>
      <c r="AL18" s="5">
        <f t="shared" si="17"/>
        <v>0</v>
      </c>
      <c r="AM18" s="5">
        <v>14</v>
      </c>
      <c r="AN18" s="5">
        <v>70</v>
      </c>
      <c r="AO18" s="10">
        <f t="shared" si="18"/>
        <v>0</v>
      </c>
      <c r="AP18" s="10"/>
      <c r="AQ18" s="5"/>
      <c r="AR18" s="10"/>
      <c r="AS18" s="5"/>
      <c r="AT18" s="5"/>
      <c r="AU18" s="5"/>
      <c r="AV18" s="5"/>
      <c r="AW18" s="5"/>
      <c r="AX18" s="5"/>
      <c r="AY18" s="5"/>
    </row>
    <row r="19" spans="1:51" x14ac:dyDescent="0.25">
      <c r="A19" s="5" t="s">
        <v>66</v>
      </c>
      <c r="B19" s="5" t="s">
        <v>44</v>
      </c>
      <c r="C19" s="5">
        <v>672</v>
      </c>
      <c r="D19" s="5"/>
      <c r="E19" s="5">
        <v>193</v>
      </c>
      <c r="F19" s="5">
        <v>479</v>
      </c>
      <c r="G19" s="8">
        <v>0.2</v>
      </c>
      <c r="H19" s="5">
        <v>180</v>
      </c>
      <c r="I19" s="5" t="s">
        <v>45</v>
      </c>
      <c r="J19" s="5"/>
      <c r="K19" s="5">
        <v>193</v>
      </c>
      <c r="L19" s="5">
        <f t="shared" si="2"/>
        <v>0</v>
      </c>
      <c r="M19" s="5"/>
      <c r="N19" s="5"/>
      <c r="O19" s="5"/>
      <c r="P19" s="5">
        <f t="shared" si="3"/>
        <v>38.6</v>
      </c>
      <c r="Q19" s="4">
        <v>138.60000000000002</v>
      </c>
      <c r="R19" s="4">
        <f>16*P19-F19</f>
        <v>138.60000000000002</v>
      </c>
      <c r="S19" s="4">
        <f t="shared" ref="S19:S25" si="19">AJ19*AK19+AP19*AJ19</f>
        <v>168</v>
      </c>
      <c r="T19" s="4"/>
      <c r="U19" s="5"/>
      <c r="V19" s="5">
        <f t="shared" si="4"/>
        <v>16.761658031088082</v>
      </c>
      <c r="W19" s="5">
        <f t="shared" si="5"/>
        <v>12.409326424870466</v>
      </c>
      <c r="X19" s="5">
        <v>0</v>
      </c>
      <c r="Y19" s="5">
        <v>18</v>
      </c>
      <c r="Z19" s="5">
        <v>47.2</v>
      </c>
      <c r="AA19" s="5">
        <v>1.6</v>
      </c>
      <c r="AB19" s="5">
        <v>11.6</v>
      </c>
      <c r="AC19" s="5">
        <v>39.6</v>
      </c>
      <c r="AD19" s="5">
        <v>32</v>
      </c>
      <c r="AE19" s="5">
        <v>18.8</v>
      </c>
      <c r="AF19" s="5">
        <v>0</v>
      </c>
      <c r="AG19" s="5">
        <v>0</v>
      </c>
      <c r="AH19" s="5"/>
      <c r="AI19" s="5">
        <f t="shared" si="15"/>
        <v>27.720000000000006</v>
      </c>
      <c r="AJ19" s="8">
        <v>12</v>
      </c>
      <c r="AK19" s="10">
        <f t="shared" ref="AK19:AK25" si="20">MROUND(R19, AJ19*AM19)/AJ19-AP19</f>
        <v>14</v>
      </c>
      <c r="AL19" s="5">
        <f t="shared" si="17"/>
        <v>33.6</v>
      </c>
      <c r="AM19" s="5">
        <v>14</v>
      </c>
      <c r="AN19" s="5">
        <v>70</v>
      </c>
      <c r="AO19" s="10">
        <f t="shared" si="18"/>
        <v>0.2</v>
      </c>
      <c r="AP19" s="10"/>
      <c r="AQ19" s="5">
        <f t="shared" ref="AQ19:AQ25" si="21">AP19*AJ19*G19</f>
        <v>0</v>
      </c>
      <c r="AR19" s="10">
        <f t="shared" ref="AR19:AR25" si="22">AP19/AN19</f>
        <v>0</v>
      </c>
      <c r="AS19" s="5"/>
      <c r="AT19" s="5"/>
      <c r="AU19" s="5"/>
      <c r="AV19" s="5"/>
      <c r="AW19" s="5"/>
      <c r="AX19" s="5"/>
      <c r="AY19" s="5"/>
    </row>
    <row r="20" spans="1:51" x14ac:dyDescent="0.25">
      <c r="A20" s="5" t="s">
        <v>67</v>
      </c>
      <c r="B20" s="5" t="s">
        <v>44</v>
      </c>
      <c r="C20" s="5">
        <v>672</v>
      </c>
      <c r="D20" s="5"/>
      <c r="E20" s="5">
        <v>254</v>
      </c>
      <c r="F20" s="5">
        <v>418</v>
      </c>
      <c r="G20" s="8">
        <v>0.2</v>
      </c>
      <c r="H20" s="5">
        <v>180</v>
      </c>
      <c r="I20" s="5" t="s">
        <v>45</v>
      </c>
      <c r="J20" s="5"/>
      <c r="K20" s="5">
        <v>254</v>
      </c>
      <c r="L20" s="5">
        <f t="shared" si="2"/>
        <v>0</v>
      </c>
      <c r="M20" s="5"/>
      <c r="N20" s="5"/>
      <c r="O20" s="5"/>
      <c r="P20" s="5">
        <f t="shared" si="3"/>
        <v>50.8</v>
      </c>
      <c r="Q20" s="4">
        <v>293.19999999999993</v>
      </c>
      <c r="R20" s="4">
        <f t="shared" ref="R20:R23" si="23">14*P20-F20</f>
        <v>293.19999999999993</v>
      </c>
      <c r="S20" s="4">
        <f t="shared" si="19"/>
        <v>336</v>
      </c>
      <c r="T20" s="4"/>
      <c r="U20" s="5"/>
      <c r="V20" s="5">
        <f t="shared" si="4"/>
        <v>14.84251968503937</v>
      </c>
      <c r="W20" s="5">
        <f t="shared" si="5"/>
        <v>8.228346456692913</v>
      </c>
      <c r="X20" s="5">
        <v>0</v>
      </c>
      <c r="Y20" s="5">
        <v>23.2</v>
      </c>
      <c r="Z20" s="5">
        <v>42.6</v>
      </c>
      <c r="AA20" s="5">
        <v>1.6</v>
      </c>
      <c r="AB20" s="5">
        <v>20.6</v>
      </c>
      <c r="AC20" s="5">
        <v>26.4</v>
      </c>
      <c r="AD20" s="5">
        <v>26</v>
      </c>
      <c r="AE20" s="5">
        <v>16.8</v>
      </c>
      <c r="AF20" s="5">
        <v>0</v>
      </c>
      <c r="AG20" s="5">
        <v>0</v>
      </c>
      <c r="AH20" s="5"/>
      <c r="AI20" s="5">
        <f t="shared" si="15"/>
        <v>58.639999999999986</v>
      </c>
      <c r="AJ20" s="8">
        <v>12</v>
      </c>
      <c r="AK20" s="10">
        <f t="shared" si="20"/>
        <v>28</v>
      </c>
      <c r="AL20" s="5">
        <f t="shared" si="17"/>
        <v>67.2</v>
      </c>
      <c r="AM20" s="5">
        <v>14</v>
      </c>
      <c r="AN20" s="5">
        <v>70</v>
      </c>
      <c r="AO20" s="10">
        <f t="shared" si="18"/>
        <v>0.4</v>
      </c>
      <c r="AP20" s="10"/>
      <c r="AQ20" s="5">
        <f t="shared" si="21"/>
        <v>0</v>
      </c>
      <c r="AR20" s="10">
        <f t="shared" si="22"/>
        <v>0</v>
      </c>
      <c r="AS20" s="5"/>
      <c r="AT20" s="5"/>
      <c r="AU20" s="5"/>
      <c r="AV20" s="5"/>
      <c r="AW20" s="5"/>
      <c r="AX20" s="5"/>
      <c r="AY20" s="5"/>
    </row>
    <row r="21" spans="1:51" x14ac:dyDescent="0.25">
      <c r="A21" s="5" t="s">
        <v>68</v>
      </c>
      <c r="B21" s="5" t="s">
        <v>47</v>
      </c>
      <c r="C21" s="5">
        <v>347.8</v>
      </c>
      <c r="D21" s="5">
        <v>103.6</v>
      </c>
      <c r="E21" s="5">
        <v>170.2</v>
      </c>
      <c r="F21" s="5">
        <v>281.2</v>
      </c>
      <c r="G21" s="8">
        <v>1</v>
      </c>
      <c r="H21" s="5">
        <v>180</v>
      </c>
      <c r="I21" s="5" t="s">
        <v>45</v>
      </c>
      <c r="J21" s="5"/>
      <c r="K21" s="5">
        <v>167.8</v>
      </c>
      <c r="L21" s="5">
        <f t="shared" si="2"/>
        <v>2.3999999999999773</v>
      </c>
      <c r="M21" s="5"/>
      <c r="N21" s="5"/>
      <c r="O21" s="5"/>
      <c r="P21" s="5">
        <f t="shared" si="3"/>
        <v>34.04</v>
      </c>
      <c r="Q21" s="4">
        <v>195.36</v>
      </c>
      <c r="R21" s="4">
        <f t="shared" si="23"/>
        <v>195.36</v>
      </c>
      <c r="S21" s="4">
        <f t="shared" si="19"/>
        <v>207.20000000000002</v>
      </c>
      <c r="T21" s="4"/>
      <c r="U21" s="5"/>
      <c r="V21" s="5">
        <f t="shared" si="4"/>
        <v>14.347826086956522</v>
      </c>
      <c r="W21" s="5">
        <f t="shared" si="5"/>
        <v>8.2608695652173907</v>
      </c>
      <c r="X21" s="5">
        <v>31.08</v>
      </c>
      <c r="Y21" s="5">
        <v>27.38</v>
      </c>
      <c r="Z21" s="5">
        <v>38.479999999999997</v>
      </c>
      <c r="AA21" s="5">
        <v>31.82</v>
      </c>
      <c r="AB21" s="5">
        <v>36.260000000000012</v>
      </c>
      <c r="AC21" s="5">
        <v>40.239999999999988</v>
      </c>
      <c r="AD21" s="5">
        <v>33.159999999999997</v>
      </c>
      <c r="AE21" s="5">
        <v>36.260000000000012</v>
      </c>
      <c r="AF21" s="5">
        <v>35.520000000000003</v>
      </c>
      <c r="AG21" s="5">
        <v>39.96</v>
      </c>
      <c r="AH21" s="5" t="s">
        <v>53</v>
      </c>
      <c r="AI21" s="5">
        <f t="shared" si="15"/>
        <v>195.36</v>
      </c>
      <c r="AJ21" s="8">
        <v>3.7</v>
      </c>
      <c r="AK21" s="10">
        <f t="shared" si="20"/>
        <v>56</v>
      </c>
      <c r="AL21" s="5">
        <f t="shared" si="17"/>
        <v>207.20000000000002</v>
      </c>
      <c r="AM21" s="5">
        <v>14</v>
      </c>
      <c r="AN21" s="5">
        <v>126</v>
      </c>
      <c r="AO21" s="10">
        <f t="shared" si="18"/>
        <v>0.44444444444444442</v>
      </c>
      <c r="AP21" s="10"/>
      <c r="AQ21" s="5">
        <f t="shared" si="21"/>
        <v>0</v>
      </c>
      <c r="AR21" s="10">
        <f t="shared" si="22"/>
        <v>0</v>
      </c>
      <c r="AS21" s="5"/>
      <c r="AT21" s="5"/>
      <c r="AU21" s="5"/>
      <c r="AV21" s="5"/>
      <c r="AW21" s="5"/>
      <c r="AX21" s="5"/>
      <c r="AY21" s="5"/>
    </row>
    <row r="22" spans="1:51" x14ac:dyDescent="0.25">
      <c r="A22" s="5" t="s">
        <v>69</v>
      </c>
      <c r="B22" s="5" t="s">
        <v>47</v>
      </c>
      <c r="C22" s="5">
        <v>193</v>
      </c>
      <c r="D22" s="5">
        <v>132</v>
      </c>
      <c r="E22" s="5">
        <v>126.5</v>
      </c>
      <c r="F22" s="5">
        <v>198.5</v>
      </c>
      <c r="G22" s="8">
        <v>1</v>
      </c>
      <c r="H22" s="5">
        <v>180</v>
      </c>
      <c r="I22" s="5" t="s">
        <v>45</v>
      </c>
      <c r="J22" s="5"/>
      <c r="K22" s="5">
        <v>121.7</v>
      </c>
      <c r="L22" s="5">
        <f t="shared" si="2"/>
        <v>4.7999999999999972</v>
      </c>
      <c r="M22" s="5"/>
      <c r="N22" s="5"/>
      <c r="O22" s="5"/>
      <c r="P22" s="5">
        <f t="shared" si="3"/>
        <v>25.3</v>
      </c>
      <c r="Q22" s="4">
        <v>155.69999999999999</v>
      </c>
      <c r="R22" s="4">
        <f t="shared" si="23"/>
        <v>155.69999999999999</v>
      </c>
      <c r="S22" s="4">
        <f t="shared" si="19"/>
        <v>132</v>
      </c>
      <c r="T22" s="4"/>
      <c r="U22" s="5"/>
      <c r="V22" s="5">
        <f t="shared" si="4"/>
        <v>13.063241106719367</v>
      </c>
      <c r="W22" s="5">
        <f t="shared" si="5"/>
        <v>7.8458498023715411</v>
      </c>
      <c r="X22" s="5">
        <v>23.1</v>
      </c>
      <c r="Y22" s="5">
        <v>23</v>
      </c>
      <c r="Z22" s="5">
        <v>23</v>
      </c>
      <c r="AA22" s="5">
        <v>29.7</v>
      </c>
      <c r="AB22" s="5">
        <v>23.1</v>
      </c>
      <c r="AC22" s="5">
        <v>20.34</v>
      </c>
      <c r="AD22" s="5">
        <v>19.7</v>
      </c>
      <c r="AE22" s="5">
        <v>16.5</v>
      </c>
      <c r="AF22" s="5">
        <v>24.2</v>
      </c>
      <c r="AG22" s="5">
        <v>24.2</v>
      </c>
      <c r="AH22" s="5"/>
      <c r="AI22" s="5">
        <f t="shared" si="15"/>
        <v>155.69999999999999</v>
      </c>
      <c r="AJ22" s="8">
        <v>5.5</v>
      </c>
      <c r="AK22" s="10">
        <f t="shared" si="20"/>
        <v>24</v>
      </c>
      <c r="AL22" s="5">
        <f t="shared" si="17"/>
        <v>132</v>
      </c>
      <c r="AM22" s="5">
        <v>12</v>
      </c>
      <c r="AN22" s="5">
        <v>84</v>
      </c>
      <c r="AO22" s="10">
        <f t="shared" si="18"/>
        <v>0.2857142857142857</v>
      </c>
      <c r="AP22" s="10"/>
      <c r="AQ22" s="5">
        <f t="shared" si="21"/>
        <v>0</v>
      </c>
      <c r="AR22" s="10">
        <f t="shared" si="22"/>
        <v>0</v>
      </c>
      <c r="AS22" s="5"/>
      <c r="AT22" s="5"/>
      <c r="AU22" s="5"/>
      <c r="AV22" s="5"/>
      <c r="AW22" s="5"/>
      <c r="AX22" s="5"/>
      <c r="AY22" s="5"/>
    </row>
    <row r="23" spans="1:51" x14ac:dyDescent="0.25">
      <c r="A23" s="5" t="s">
        <v>70</v>
      </c>
      <c r="B23" s="5" t="s">
        <v>47</v>
      </c>
      <c r="C23" s="5">
        <v>206.3</v>
      </c>
      <c r="D23" s="5">
        <v>381</v>
      </c>
      <c r="E23" s="5">
        <v>168</v>
      </c>
      <c r="F23" s="5">
        <v>416.3</v>
      </c>
      <c r="G23" s="8">
        <v>1</v>
      </c>
      <c r="H23" s="5">
        <v>180</v>
      </c>
      <c r="I23" s="5" t="s">
        <v>45</v>
      </c>
      <c r="J23" s="5"/>
      <c r="K23" s="5">
        <v>171.7</v>
      </c>
      <c r="L23" s="5">
        <f t="shared" si="2"/>
        <v>-3.6999999999999886</v>
      </c>
      <c r="M23" s="5"/>
      <c r="N23" s="5"/>
      <c r="O23" s="5"/>
      <c r="P23" s="5">
        <f t="shared" si="3"/>
        <v>33.6</v>
      </c>
      <c r="Q23" s="4">
        <v>54.100000000000023</v>
      </c>
      <c r="R23" s="4">
        <f t="shared" si="23"/>
        <v>54.100000000000023</v>
      </c>
      <c r="S23" s="4">
        <f t="shared" si="19"/>
        <v>42</v>
      </c>
      <c r="T23" s="4"/>
      <c r="U23" s="5"/>
      <c r="V23" s="5">
        <f t="shared" si="4"/>
        <v>13.639880952380953</v>
      </c>
      <c r="W23" s="5">
        <f t="shared" si="5"/>
        <v>12.389880952380953</v>
      </c>
      <c r="X23" s="5">
        <v>43.2</v>
      </c>
      <c r="Y23" s="5">
        <v>30.6</v>
      </c>
      <c r="Z23" s="5">
        <v>33.6</v>
      </c>
      <c r="AA23" s="5">
        <v>24</v>
      </c>
      <c r="AB23" s="5">
        <v>27</v>
      </c>
      <c r="AC23" s="5">
        <v>34.340000000000003</v>
      </c>
      <c r="AD23" s="5">
        <v>24.6</v>
      </c>
      <c r="AE23" s="5">
        <v>33</v>
      </c>
      <c r="AF23" s="5">
        <v>42</v>
      </c>
      <c r="AG23" s="5">
        <v>36.739999999999988</v>
      </c>
      <c r="AH23" s="5"/>
      <c r="AI23" s="5">
        <f t="shared" si="15"/>
        <v>54.100000000000023</v>
      </c>
      <c r="AJ23" s="8">
        <v>3</v>
      </c>
      <c r="AK23" s="10">
        <f t="shared" si="20"/>
        <v>14</v>
      </c>
      <c r="AL23" s="5">
        <f t="shared" si="17"/>
        <v>42</v>
      </c>
      <c r="AM23" s="5">
        <v>14</v>
      </c>
      <c r="AN23" s="5">
        <v>126</v>
      </c>
      <c r="AO23" s="10">
        <f t="shared" si="18"/>
        <v>0.1111111111111111</v>
      </c>
      <c r="AP23" s="10"/>
      <c r="AQ23" s="5">
        <f t="shared" si="21"/>
        <v>0</v>
      </c>
      <c r="AR23" s="10">
        <f t="shared" si="22"/>
        <v>0</v>
      </c>
      <c r="AS23" s="5"/>
      <c r="AT23" s="5"/>
      <c r="AU23" s="5"/>
      <c r="AV23" s="5"/>
      <c r="AW23" s="5"/>
      <c r="AX23" s="5"/>
      <c r="AY23" s="5"/>
    </row>
    <row r="24" spans="1:51" x14ac:dyDescent="0.25">
      <c r="A24" s="5" t="s">
        <v>71</v>
      </c>
      <c r="B24" s="5" t="s">
        <v>44</v>
      </c>
      <c r="C24" s="5">
        <v>1682</v>
      </c>
      <c r="D24" s="5"/>
      <c r="E24" s="5">
        <v>791</v>
      </c>
      <c r="F24" s="5">
        <v>895</v>
      </c>
      <c r="G24" s="8">
        <v>0.25</v>
      </c>
      <c r="H24" s="5">
        <v>180</v>
      </c>
      <c r="I24" s="14" t="s">
        <v>72</v>
      </c>
      <c r="J24" s="5"/>
      <c r="K24" s="5">
        <v>791</v>
      </c>
      <c r="L24" s="5">
        <f t="shared" si="2"/>
        <v>0</v>
      </c>
      <c r="M24" s="5"/>
      <c r="N24" s="5"/>
      <c r="O24" s="5"/>
      <c r="P24" s="5">
        <f t="shared" si="3"/>
        <v>158.19999999999999</v>
      </c>
      <c r="Q24" s="4">
        <v>200</v>
      </c>
      <c r="R24" s="4">
        <v>200</v>
      </c>
      <c r="S24" s="4">
        <f t="shared" si="19"/>
        <v>168</v>
      </c>
      <c r="T24" s="4"/>
      <c r="U24" s="5"/>
      <c r="V24" s="5">
        <f t="shared" si="4"/>
        <v>6.7193426042983573</v>
      </c>
      <c r="W24" s="5">
        <f t="shared" si="5"/>
        <v>5.6573957016434893</v>
      </c>
      <c r="X24" s="5">
        <v>136.6</v>
      </c>
      <c r="Y24" s="5">
        <v>154.6</v>
      </c>
      <c r="Z24" s="5">
        <v>107.8</v>
      </c>
      <c r="AA24" s="5">
        <v>102.8</v>
      </c>
      <c r="AB24" s="5">
        <v>68.400000000000006</v>
      </c>
      <c r="AC24" s="5">
        <v>49.8</v>
      </c>
      <c r="AD24" s="5">
        <v>68.2</v>
      </c>
      <c r="AE24" s="5">
        <v>71.599999999999994</v>
      </c>
      <c r="AF24" s="5">
        <v>68.8</v>
      </c>
      <c r="AG24" s="5">
        <v>85</v>
      </c>
      <c r="AH24" s="5" t="s">
        <v>50</v>
      </c>
      <c r="AI24" s="5">
        <f t="shared" si="15"/>
        <v>50</v>
      </c>
      <c r="AJ24" s="8">
        <v>6</v>
      </c>
      <c r="AK24" s="10">
        <f t="shared" si="20"/>
        <v>28</v>
      </c>
      <c r="AL24" s="5">
        <f t="shared" si="17"/>
        <v>42</v>
      </c>
      <c r="AM24" s="5">
        <v>14</v>
      </c>
      <c r="AN24" s="5">
        <v>140</v>
      </c>
      <c r="AO24" s="10">
        <f t="shared" si="18"/>
        <v>0.2</v>
      </c>
      <c r="AP24" s="10"/>
      <c r="AQ24" s="5">
        <f t="shared" si="21"/>
        <v>0</v>
      </c>
      <c r="AR24" s="10">
        <f t="shared" si="22"/>
        <v>0</v>
      </c>
      <c r="AS24" s="5"/>
      <c r="AT24" s="5"/>
      <c r="AU24" s="5"/>
      <c r="AV24" s="5"/>
      <c r="AW24" s="5"/>
      <c r="AX24" s="5"/>
      <c r="AY24" s="5"/>
    </row>
    <row r="25" spans="1:51" x14ac:dyDescent="0.25">
      <c r="A25" s="5" t="s">
        <v>73</v>
      </c>
      <c r="B25" s="5" t="s">
        <v>44</v>
      </c>
      <c r="C25" s="5"/>
      <c r="D25" s="5"/>
      <c r="E25" s="24">
        <f>36+E26</f>
        <v>271</v>
      </c>
      <c r="F25" s="24">
        <f>-36+F26</f>
        <v>150</v>
      </c>
      <c r="G25" s="8">
        <v>0.25</v>
      </c>
      <c r="H25" s="5">
        <v>180</v>
      </c>
      <c r="I25" s="14" t="s">
        <v>72</v>
      </c>
      <c r="J25" s="5"/>
      <c r="K25" s="5">
        <v>36</v>
      </c>
      <c r="L25" s="5">
        <f t="shared" si="2"/>
        <v>235</v>
      </c>
      <c r="M25" s="5"/>
      <c r="N25" s="5"/>
      <c r="O25" s="5"/>
      <c r="P25" s="5">
        <f t="shared" si="3"/>
        <v>54.2</v>
      </c>
      <c r="Q25" s="4">
        <v>270</v>
      </c>
      <c r="R25" s="4">
        <f>T25</f>
        <v>504</v>
      </c>
      <c r="S25" s="4">
        <f t="shared" si="19"/>
        <v>504</v>
      </c>
      <c r="T25" s="4">
        <v>504</v>
      </c>
      <c r="U25" s="5" t="s">
        <v>133</v>
      </c>
      <c r="V25" s="5">
        <f t="shared" si="4"/>
        <v>12.066420664206641</v>
      </c>
      <c r="W25" s="5">
        <f t="shared" si="5"/>
        <v>2.7675276752767526</v>
      </c>
      <c r="X25" s="5">
        <v>32.6</v>
      </c>
      <c r="Y25" s="5">
        <v>28.8</v>
      </c>
      <c r="Z25" s="5">
        <v>21.6</v>
      </c>
      <c r="AA25" s="5">
        <v>23.6</v>
      </c>
      <c r="AB25" s="5">
        <v>28</v>
      </c>
      <c r="AC25" s="5">
        <v>20</v>
      </c>
      <c r="AD25" s="5">
        <v>65.8</v>
      </c>
      <c r="AE25" s="5">
        <v>172.4</v>
      </c>
      <c r="AF25" s="5">
        <v>92</v>
      </c>
      <c r="AG25" s="5">
        <v>56.2</v>
      </c>
      <c r="AH25" s="5" t="s">
        <v>50</v>
      </c>
      <c r="AI25" s="5">
        <f t="shared" si="15"/>
        <v>126</v>
      </c>
      <c r="AJ25" s="8">
        <v>6</v>
      </c>
      <c r="AK25" s="10">
        <f t="shared" si="20"/>
        <v>84</v>
      </c>
      <c r="AL25" s="5">
        <f t="shared" si="17"/>
        <v>126</v>
      </c>
      <c r="AM25" s="5">
        <v>14</v>
      </c>
      <c r="AN25" s="5">
        <v>140</v>
      </c>
      <c r="AO25" s="10">
        <f t="shared" si="18"/>
        <v>0.6</v>
      </c>
      <c r="AP25" s="10"/>
      <c r="AQ25" s="5">
        <f t="shared" si="21"/>
        <v>0</v>
      </c>
      <c r="AR25" s="10">
        <f t="shared" si="22"/>
        <v>0</v>
      </c>
      <c r="AS25" s="5"/>
      <c r="AT25" s="5"/>
      <c r="AU25" s="5"/>
      <c r="AV25" s="5"/>
      <c r="AW25" s="5"/>
      <c r="AX25" s="5"/>
      <c r="AY25" s="5"/>
    </row>
    <row r="26" spans="1:51" x14ac:dyDescent="0.25">
      <c r="A26" s="15" t="s">
        <v>74</v>
      </c>
      <c r="B26" s="15" t="s">
        <v>44</v>
      </c>
      <c r="C26" s="15">
        <v>249</v>
      </c>
      <c r="D26" s="15">
        <v>168</v>
      </c>
      <c r="E26" s="24">
        <v>235</v>
      </c>
      <c r="F26" s="24">
        <v>186</v>
      </c>
      <c r="G26" s="16">
        <v>0</v>
      </c>
      <c r="H26" s="15">
        <v>180</v>
      </c>
      <c r="I26" s="15" t="s">
        <v>58</v>
      </c>
      <c r="J26" s="15" t="s">
        <v>73</v>
      </c>
      <c r="K26" s="15">
        <v>241</v>
      </c>
      <c r="L26" s="15">
        <f t="shared" si="2"/>
        <v>-6</v>
      </c>
      <c r="M26" s="15"/>
      <c r="N26" s="15"/>
      <c r="O26" s="15"/>
      <c r="P26" s="15">
        <f t="shared" si="3"/>
        <v>47</v>
      </c>
      <c r="Q26" s="17"/>
      <c r="R26" s="17"/>
      <c r="S26" s="17"/>
      <c r="T26" s="17"/>
      <c r="U26" s="15"/>
      <c r="V26" s="15">
        <f t="shared" si="4"/>
        <v>3.9574468085106385</v>
      </c>
      <c r="W26" s="15">
        <f t="shared" si="5"/>
        <v>3.9574468085106385</v>
      </c>
      <c r="X26" s="15">
        <v>32.6</v>
      </c>
      <c r="Y26" s="15">
        <v>28.8</v>
      </c>
      <c r="Z26" s="15">
        <v>21.4</v>
      </c>
      <c r="AA26" s="15">
        <v>23.6</v>
      </c>
      <c r="AB26" s="15">
        <v>28</v>
      </c>
      <c r="AC26" s="15">
        <v>15.2</v>
      </c>
      <c r="AD26" s="15">
        <v>12.2</v>
      </c>
      <c r="AE26" s="15">
        <v>0</v>
      </c>
      <c r="AF26" s="15">
        <v>0</v>
      </c>
      <c r="AG26" s="15">
        <v>0</v>
      </c>
      <c r="AH26" s="15" t="s">
        <v>60</v>
      </c>
      <c r="AI26" s="15"/>
      <c r="AJ26" s="16"/>
      <c r="AK26" s="18"/>
      <c r="AL26" s="15"/>
      <c r="AM26" s="15"/>
      <c r="AN26" s="15"/>
      <c r="AO26" s="18"/>
      <c r="AP26" s="18"/>
      <c r="AQ26" s="15"/>
      <c r="AR26" s="18"/>
      <c r="AS26" s="5"/>
      <c r="AT26" s="5"/>
      <c r="AU26" s="5"/>
      <c r="AV26" s="5"/>
      <c r="AW26" s="5"/>
      <c r="AX26" s="5"/>
      <c r="AY26" s="5"/>
    </row>
    <row r="27" spans="1:51" x14ac:dyDescent="0.25">
      <c r="A27" s="5" t="s">
        <v>75</v>
      </c>
      <c r="B27" s="5" t="s">
        <v>47</v>
      </c>
      <c r="C27" s="5">
        <v>968.3</v>
      </c>
      <c r="D27" s="5">
        <v>234</v>
      </c>
      <c r="E27" s="5">
        <v>384</v>
      </c>
      <c r="F27" s="5">
        <v>818.3</v>
      </c>
      <c r="G27" s="8">
        <v>1</v>
      </c>
      <c r="H27" s="5">
        <v>180</v>
      </c>
      <c r="I27" s="5" t="s">
        <v>45</v>
      </c>
      <c r="J27" s="5"/>
      <c r="K27" s="5">
        <v>389</v>
      </c>
      <c r="L27" s="5">
        <f t="shared" si="2"/>
        <v>-5</v>
      </c>
      <c r="M27" s="5"/>
      <c r="N27" s="5"/>
      <c r="O27" s="5"/>
      <c r="P27" s="5">
        <f t="shared" si="3"/>
        <v>76.8</v>
      </c>
      <c r="Q27" s="4">
        <v>256.90000000000009</v>
      </c>
      <c r="R27" s="31">
        <f>14*P27-F27+$R$1*P27</f>
        <v>180.10000000000008</v>
      </c>
      <c r="S27" s="4">
        <f>AJ27*AK27+AP27*AJ27</f>
        <v>216</v>
      </c>
      <c r="T27" s="4"/>
      <c r="U27" s="5"/>
      <c r="V27" s="5">
        <f t="shared" si="4"/>
        <v>13.467447916666666</v>
      </c>
      <c r="W27" s="5">
        <f t="shared" si="5"/>
        <v>10.654947916666666</v>
      </c>
      <c r="X27" s="5">
        <v>85.94</v>
      </c>
      <c r="Y27" s="5">
        <v>82.8</v>
      </c>
      <c r="Z27" s="5">
        <v>61.2</v>
      </c>
      <c r="AA27" s="5">
        <v>76.8</v>
      </c>
      <c r="AB27" s="5">
        <v>78.940599999999989</v>
      </c>
      <c r="AC27" s="5">
        <v>73.2</v>
      </c>
      <c r="AD27" s="5">
        <v>64.8</v>
      </c>
      <c r="AE27" s="5">
        <v>85.2</v>
      </c>
      <c r="AF27" s="5">
        <v>72</v>
      </c>
      <c r="AG27" s="5">
        <v>96</v>
      </c>
      <c r="AH27" s="5"/>
      <c r="AI27" s="5">
        <f>G27*R27</f>
        <v>180.10000000000008</v>
      </c>
      <c r="AJ27" s="8">
        <v>6</v>
      </c>
      <c r="AK27" s="10">
        <f>MROUND(R27, AJ27*AM27)/AJ27-AP27</f>
        <v>36</v>
      </c>
      <c r="AL27" s="5">
        <f>AK27*AJ27*G27</f>
        <v>216</v>
      </c>
      <c r="AM27" s="5">
        <v>12</v>
      </c>
      <c r="AN27" s="5">
        <v>84</v>
      </c>
      <c r="AO27" s="10">
        <f>AK27/AN27</f>
        <v>0.42857142857142855</v>
      </c>
      <c r="AP27" s="10"/>
      <c r="AQ27" s="5">
        <f>AP27*AJ27*G27</f>
        <v>0</v>
      </c>
      <c r="AR27" s="10">
        <f>AP27/AN27</f>
        <v>0</v>
      </c>
      <c r="AS27" s="5"/>
      <c r="AT27" s="5"/>
      <c r="AU27" s="5"/>
      <c r="AV27" s="5"/>
      <c r="AW27" s="5"/>
      <c r="AX27" s="5"/>
      <c r="AY27" s="5"/>
    </row>
    <row r="28" spans="1:51" x14ac:dyDescent="0.25">
      <c r="A28" s="5" t="s">
        <v>76</v>
      </c>
      <c r="B28" s="5" t="s">
        <v>44</v>
      </c>
      <c r="C28" s="5">
        <v>366</v>
      </c>
      <c r="D28" s="5">
        <v>168</v>
      </c>
      <c r="E28" s="5">
        <v>110</v>
      </c>
      <c r="F28" s="5">
        <v>424</v>
      </c>
      <c r="G28" s="8">
        <v>0.23</v>
      </c>
      <c r="H28" s="5">
        <v>180</v>
      </c>
      <c r="I28" s="5" t="s">
        <v>45</v>
      </c>
      <c r="J28" s="5"/>
      <c r="K28" s="5">
        <v>110</v>
      </c>
      <c r="L28" s="5">
        <f t="shared" si="2"/>
        <v>0</v>
      </c>
      <c r="M28" s="5"/>
      <c r="N28" s="5"/>
      <c r="O28" s="5"/>
      <c r="P28" s="5">
        <f t="shared" si="3"/>
        <v>22</v>
      </c>
      <c r="Q28" s="4"/>
      <c r="R28" s="4"/>
      <c r="S28" s="4">
        <f>AJ28*AK28</f>
        <v>0</v>
      </c>
      <c r="T28" s="4"/>
      <c r="U28" s="5"/>
      <c r="V28" s="5">
        <f t="shared" si="4"/>
        <v>19.272727272727273</v>
      </c>
      <c r="W28" s="5">
        <f t="shared" si="5"/>
        <v>19.272727272727273</v>
      </c>
      <c r="X28" s="5">
        <v>33.6</v>
      </c>
      <c r="Y28" s="5">
        <v>31.6</v>
      </c>
      <c r="Z28" s="5">
        <v>27.6</v>
      </c>
      <c r="AA28" s="5">
        <v>31.2</v>
      </c>
      <c r="AB28" s="5">
        <v>35.200000000000003</v>
      </c>
      <c r="AC28" s="5">
        <v>39.200000000000003</v>
      </c>
      <c r="AD28" s="5">
        <v>32.6</v>
      </c>
      <c r="AE28" s="5">
        <v>33.200000000000003</v>
      </c>
      <c r="AF28" s="5">
        <v>30.2</v>
      </c>
      <c r="AG28" s="5">
        <v>36.200000000000003</v>
      </c>
      <c r="AH28" s="5"/>
      <c r="AI28" s="5">
        <f>G28*R28</f>
        <v>0</v>
      </c>
      <c r="AJ28" s="8">
        <v>12</v>
      </c>
      <c r="AK28" s="10">
        <f>MROUND(R28, AJ28*AM28)/AJ28</f>
        <v>0</v>
      </c>
      <c r="AL28" s="5">
        <f>AK28*AJ28*G28</f>
        <v>0</v>
      </c>
      <c r="AM28" s="5">
        <v>14</v>
      </c>
      <c r="AN28" s="5">
        <v>70</v>
      </c>
      <c r="AO28" s="10">
        <f>AK28/AN28</f>
        <v>0</v>
      </c>
      <c r="AP28" s="10"/>
      <c r="AQ28" s="5"/>
      <c r="AR28" s="10"/>
      <c r="AS28" s="5"/>
      <c r="AT28" s="5"/>
      <c r="AU28" s="5"/>
      <c r="AV28" s="5"/>
      <c r="AW28" s="5"/>
      <c r="AX28" s="5"/>
      <c r="AY28" s="5"/>
    </row>
    <row r="29" spans="1:51" x14ac:dyDescent="0.25">
      <c r="A29" s="5" t="s">
        <v>77</v>
      </c>
      <c r="B29" s="5" t="s">
        <v>44</v>
      </c>
      <c r="C29" s="5">
        <v>1242</v>
      </c>
      <c r="D29" s="5">
        <v>336</v>
      </c>
      <c r="E29" s="5">
        <v>483</v>
      </c>
      <c r="F29" s="5">
        <v>1099</v>
      </c>
      <c r="G29" s="8">
        <v>0.25</v>
      </c>
      <c r="H29" s="5">
        <v>365</v>
      </c>
      <c r="I29" s="14" t="s">
        <v>72</v>
      </c>
      <c r="J29" s="5"/>
      <c r="K29" s="5">
        <v>483</v>
      </c>
      <c r="L29" s="5">
        <f t="shared" si="2"/>
        <v>0</v>
      </c>
      <c r="M29" s="5"/>
      <c r="N29" s="5"/>
      <c r="O29" s="5"/>
      <c r="P29" s="5">
        <f t="shared" si="3"/>
        <v>96.6</v>
      </c>
      <c r="Q29" s="4">
        <v>253.39999999999986</v>
      </c>
      <c r="R29" s="4">
        <f>T29</f>
        <v>672</v>
      </c>
      <c r="S29" s="4">
        <f>AJ29*AK29+AP29*AJ29</f>
        <v>672</v>
      </c>
      <c r="T29" s="4">
        <v>672</v>
      </c>
      <c r="U29" s="5" t="s">
        <v>133</v>
      </c>
      <c r="V29" s="5">
        <f t="shared" si="4"/>
        <v>18.333333333333336</v>
      </c>
      <c r="W29" s="5">
        <f t="shared" si="5"/>
        <v>11.376811594202898</v>
      </c>
      <c r="X29" s="5">
        <v>108</v>
      </c>
      <c r="Y29" s="5">
        <v>126.6</v>
      </c>
      <c r="Z29" s="5">
        <v>103.6</v>
      </c>
      <c r="AA29" s="5">
        <v>138</v>
      </c>
      <c r="AB29" s="5">
        <v>126.2</v>
      </c>
      <c r="AC29" s="5">
        <v>101.6</v>
      </c>
      <c r="AD29" s="5">
        <v>116.8</v>
      </c>
      <c r="AE29" s="5">
        <v>103</v>
      </c>
      <c r="AF29" s="5">
        <v>88</v>
      </c>
      <c r="AG29" s="5">
        <v>105</v>
      </c>
      <c r="AH29" s="5" t="s">
        <v>50</v>
      </c>
      <c r="AI29" s="5">
        <f>G29*R29</f>
        <v>168</v>
      </c>
      <c r="AJ29" s="8">
        <v>12</v>
      </c>
      <c r="AK29" s="10">
        <f>MROUND(R29, AJ29*AM29)/AJ29-AP29</f>
        <v>0</v>
      </c>
      <c r="AL29" s="5">
        <f>AK29*AJ29*G29</f>
        <v>0</v>
      </c>
      <c r="AM29" s="5">
        <v>14</v>
      </c>
      <c r="AN29" s="5">
        <v>70</v>
      </c>
      <c r="AO29" s="10">
        <f>AK29/AN29</f>
        <v>0</v>
      </c>
      <c r="AP29" s="10">
        <v>56</v>
      </c>
      <c r="AQ29" s="5">
        <f>AP29*AJ29*G29</f>
        <v>168</v>
      </c>
      <c r="AR29" s="10">
        <f>AP29/AN29</f>
        <v>0.8</v>
      </c>
      <c r="AS29" s="5"/>
      <c r="AT29" s="5"/>
      <c r="AU29" s="5"/>
      <c r="AV29" s="5"/>
      <c r="AW29" s="5"/>
      <c r="AX29" s="5"/>
      <c r="AY29" s="5"/>
    </row>
    <row r="30" spans="1:51" x14ac:dyDescent="0.25">
      <c r="A30" s="15" t="s">
        <v>78</v>
      </c>
      <c r="B30" s="15" t="s">
        <v>44</v>
      </c>
      <c r="C30" s="15">
        <v>827</v>
      </c>
      <c r="D30" s="15">
        <v>516</v>
      </c>
      <c r="E30" s="24">
        <v>493</v>
      </c>
      <c r="F30" s="24">
        <v>842</v>
      </c>
      <c r="G30" s="16">
        <v>0</v>
      </c>
      <c r="H30" s="15">
        <v>180</v>
      </c>
      <c r="I30" s="15" t="s">
        <v>58</v>
      </c>
      <c r="J30" s="15" t="s">
        <v>79</v>
      </c>
      <c r="K30" s="15">
        <v>505</v>
      </c>
      <c r="L30" s="15">
        <f t="shared" si="2"/>
        <v>-12</v>
      </c>
      <c r="M30" s="15"/>
      <c r="N30" s="15"/>
      <c r="O30" s="15"/>
      <c r="P30" s="15">
        <f t="shared" si="3"/>
        <v>98.6</v>
      </c>
      <c r="Q30" s="17"/>
      <c r="R30" s="17"/>
      <c r="S30" s="17"/>
      <c r="T30" s="17"/>
      <c r="U30" s="15"/>
      <c r="V30" s="15">
        <f t="shared" si="4"/>
        <v>8.5395537525354968</v>
      </c>
      <c r="W30" s="15">
        <f t="shared" si="5"/>
        <v>8.5395537525354968</v>
      </c>
      <c r="X30" s="15">
        <v>99</v>
      </c>
      <c r="Y30" s="15">
        <v>88.6</v>
      </c>
      <c r="Z30" s="15">
        <v>107.4</v>
      </c>
      <c r="AA30" s="15">
        <v>128.6</v>
      </c>
      <c r="AB30" s="15">
        <v>125.4</v>
      </c>
      <c r="AC30" s="15">
        <v>84</v>
      </c>
      <c r="AD30" s="15">
        <v>114.2</v>
      </c>
      <c r="AE30" s="15">
        <v>120.4</v>
      </c>
      <c r="AF30" s="15">
        <v>44.6</v>
      </c>
      <c r="AG30" s="15">
        <v>41.4</v>
      </c>
      <c r="AH30" s="15" t="s">
        <v>60</v>
      </c>
      <c r="AI30" s="15"/>
      <c r="AJ30" s="16"/>
      <c r="AK30" s="18"/>
      <c r="AL30" s="15"/>
      <c r="AM30" s="15"/>
      <c r="AN30" s="15"/>
      <c r="AO30" s="18"/>
      <c r="AP30" s="18"/>
      <c r="AQ30" s="15"/>
      <c r="AR30" s="18"/>
      <c r="AS30" s="5"/>
      <c r="AT30" s="5"/>
      <c r="AU30" s="5"/>
      <c r="AV30" s="5"/>
      <c r="AW30" s="5"/>
      <c r="AX30" s="5"/>
      <c r="AY30" s="5"/>
    </row>
    <row r="31" spans="1:51" x14ac:dyDescent="0.25">
      <c r="A31" s="25" t="s">
        <v>79</v>
      </c>
      <c r="B31" s="5" t="s">
        <v>44</v>
      </c>
      <c r="C31" s="5"/>
      <c r="D31" s="5"/>
      <c r="E31" s="24">
        <f>0+E30</f>
        <v>493</v>
      </c>
      <c r="F31" s="24">
        <f>0+F30</f>
        <v>842</v>
      </c>
      <c r="G31" s="8">
        <v>0.25</v>
      </c>
      <c r="H31" s="5">
        <v>365</v>
      </c>
      <c r="I31" s="5" t="s">
        <v>45</v>
      </c>
      <c r="J31" s="5"/>
      <c r="K31" s="5"/>
      <c r="L31" s="5">
        <f t="shared" si="2"/>
        <v>493</v>
      </c>
      <c r="M31" s="5"/>
      <c r="N31" s="5"/>
      <c r="O31" s="5"/>
      <c r="P31" s="5">
        <f t="shared" si="3"/>
        <v>98.6</v>
      </c>
      <c r="Q31" s="4">
        <v>538.39999999999986</v>
      </c>
      <c r="R31" s="4">
        <f>T31</f>
        <v>672</v>
      </c>
      <c r="S31" s="4">
        <f t="shared" ref="S31:S36" si="24">AJ31*AK31+AP31*AJ31</f>
        <v>672</v>
      </c>
      <c r="T31" s="4">
        <v>672</v>
      </c>
      <c r="U31" s="5" t="s">
        <v>133</v>
      </c>
      <c r="V31" s="5">
        <f t="shared" si="4"/>
        <v>15.354969574036511</v>
      </c>
      <c r="W31" s="5">
        <f t="shared" si="5"/>
        <v>8.5395537525354968</v>
      </c>
      <c r="X31" s="5">
        <v>99</v>
      </c>
      <c r="Y31" s="5">
        <v>88.6</v>
      </c>
      <c r="Z31" s="5">
        <v>107.4</v>
      </c>
      <c r="AA31" s="5">
        <v>128.80000000000001</v>
      </c>
      <c r="AB31" s="5">
        <v>125.6</v>
      </c>
      <c r="AC31" s="5">
        <v>85</v>
      </c>
      <c r="AD31" s="5">
        <v>126.2</v>
      </c>
      <c r="AE31" s="5">
        <v>175.6</v>
      </c>
      <c r="AF31" s="5">
        <v>107</v>
      </c>
      <c r="AG31" s="5">
        <v>70.2</v>
      </c>
      <c r="AH31" s="5" t="s">
        <v>50</v>
      </c>
      <c r="AI31" s="5">
        <f t="shared" ref="AI31:AI38" si="25">G31*R31</f>
        <v>168</v>
      </c>
      <c r="AJ31" s="8">
        <v>12</v>
      </c>
      <c r="AK31" s="10">
        <f t="shared" ref="AK31:AK36" si="26">MROUND(R31, AJ31*AM31)/AJ31-AP31</f>
        <v>0</v>
      </c>
      <c r="AL31" s="5">
        <f t="shared" ref="AL31:AL38" si="27">AK31*AJ31*G31</f>
        <v>0</v>
      </c>
      <c r="AM31" s="5">
        <v>14</v>
      </c>
      <c r="AN31" s="5">
        <v>70</v>
      </c>
      <c r="AO31" s="10">
        <f t="shared" ref="AO31:AO38" si="28">AK31/AN31</f>
        <v>0</v>
      </c>
      <c r="AP31" s="10">
        <v>56</v>
      </c>
      <c r="AQ31" s="5">
        <f t="shared" ref="AQ31:AQ36" si="29">AP31*AJ31*G31</f>
        <v>168</v>
      </c>
      <c r="AR31" s="10">
        <f t="shared" ref="AR31:AR36" si="30">AP31/AN31</f>
        <v>0.8</v>
      </c>
      <c r="AS31" s="5"/>
      <c r="AT31" s="5"/>
      <c r="AU31" s="5"/>
      <c r="AV31" s="5"/>
      <c r="AW31" s="5"/>
      <c r="AX31" s="5"/>
      <c r="AY31" s="5"/>
    </row>
    <row r="32" spans="1:51" x14ac:dyDescent="0.25">
      <c r="A32" s="5" t="s">
        <v>80</v>
      </c>
      <c r="B32" s="5" t="s">
        <v>44</v>
      </c>
      <c r="C32" s="5">
        <v>939</v>
      </c>
      <c r="D32" s="5"/>
      <c r="E32" s="5">
        <v>337</v>
      </c>
      <c r="F32" s="5">
        <v>606</v>
      </c>
      <c r="G32" s="8">
        <v>0.25</v>
      </c>
      <c r="H32" s="5">
        <v>180</v>
      </c>
      <c r="I32" s="5" t="s">
        <v>45</v>
      </c>
      <c r="J32" s="5"/>
      <c r="K32" s="5">
        <v>337</v>
      </c>
      <c r="L32" s="5">
        <f t="shared" si="2"/>
        <v>0</v>
      </c>
      <c r="M32" s="5"/>
      <c r="N32" s="5"/>
      <c r="O32" s="5"/>
      <c r="P32" s="5">
        <f t="shared" si="3"/>
        <v>67.400000000000006</v>
      </c>
      <c r="Q32" s="4">
        <v>337.60000000000014</v>
      </c>
      <c r="R32" s="31">
        <f>14*P32-F32+$R$1*P32</f>
        <v>270.20000000000016</v>
      </c>
      <c r="S32" s="4">
        <f t="shared" si="24"/>
        <v>336</v>
      </c>
      <c r="T32" s="4"/>
      <c r="U32" s="5"/>
      <c r="V32" s="5">
        <f t="shared" si="4"/>
        <v>13.976261127596437</v>
      </c>
      <c r="W32" s="5">
        <f t="shared" si="5"/>
        <v>8.9910979228486632</v>
      </c>
      <c r="X32" s="5">
        <v>62.8</v>
      </c>
      <c r="Y32" s="5">
        <v>74.2</v>
      </c>
      <c r="Z32" s="5">
        <v>60</v>
      </c>
      <c r="AA32" s="5">
        <v>71.599999999999994</v>
      </c>
      <c r="AB32" s="5">
        <v>63.6</v>
      </c>
      <c r="AC32" s="5">
        <v>53.6</v>
      </c>
      <c r="AD32" s="5">
        <v>50</v>
      </c>
      <c r="AE32" s="5">
        <v>57.6</v>
      </c>
      <c r="AF32" s="5">
        <v>52</v>
      </c>
      <c r="AG32" s="5">
        <v>63</v>
      </c>
      <c r="AH32" s="5"/>
      <c r="AI32" s="5">
        <f t="shared" si="25"/>
        <v>67.55000000000004</v>
      </c>
      <c r="AJ32" s="8">
        <v>12</v>
      </c>
      <c r="AK32" s="10">
        <f t="shared" si="26"/>
        <v>28</v>
      </c>
      <c r="AL32" s="5">
        <f t="shared" si="27"/>
        <v>84</v>
      </c>
      <c r="AM32" s="5">
        <v>14</v>
      </c>
      <c r="AN32" s="5">
        <v>70</v>
      </c>
      <c r="AO32" s="10">
        <f t="shared" si="28"/>
        <v>0.4</v>
      </c>
      <c r="AP32" s="10"/>
      <c r="AQ32" s="5">
        <f t="shared" si="29"/>
        <v>0</v>
      </c>
      <c r="AR32" s="10">
        <f t="shared" si="30"/>
        <v>0</v>
      </c>
      <c r="AS32" s="5"/>
      <c r="AT32" s="5"/>
      <c r="AU32" s="5"/>
      <c r="AV32" s="5"/>
      <c r="AW32" s="5"/>
      <c r="AX32" s="5"/>
      <c r="AY32" s="5"/>
    </row>
    <row r="33" spans="1:51" x14ac:dyDescent="0.25">
      <c r="A33" s="14" t="s">
        <v>81</v>
      </c>
      <c r="B33" s="5" t="s">
        <v>44</v>
      </c>
      <c r="C33" s="5"/>
      <c r="D33" s="5"/>
      <c r="E33" s="5"/>
      <c r="F33" s="5"/>
      <c r="G33" s="8">
        <v>0.25</v>
      </c>
      <c r="H33" s="5">
        <v>180</v>
      </c>
      <c r="I33" s="5" t="s">
        <v>45</v>
      </c>
      <c r="J33" s="5"/>
      <c r="K33" s="5"/>
      <c r="L33" s="5">
        <f t="shared" si="2"/>
        <v>0</v>
      </c>
      <c r="M33" s="5"/>
      <c r="N33" s="5"/>
      <c r="O33" s="5"/>
      <c r="P33" s="5">
        <f t="shared" si="3"/>
        <v>0</v>
      </c>
      <c r="Q33" s="23">
        <v>84</v>
      </c>
      <c r="R33" s="23">
        <v>84</v>
      </c>
      <c r="S33" s="4">
        <f t="shared" si="24"/>
        <v>84</v>
      </c>
      <c r="T33" s="4"/>
      <c r="U33" s="5"/>
      <c r="V33" s="5" t="e">
        <f t="shared" si="4"/>
        <v>#DIV/0!</v>
      </c>
      <c r="W33" s="5" t="e">
        <f t="shared" si="5"/>
        <v>#DIV/0!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4.4000000000000004</v>
      </c>
      <c r="AE33" s="5">
        <v>14.6</v>
      </c>
      <c r="AF33" s="5">
        <v>14</v>
      </c>
      <c r="AG33" s="5">
        <v>22</v>
      </c>
      <c r="AH33" s="14" t="s">
        <v>82</v>
      </c>
      <c r="AI33" s="5">
        <f t="shared" si="25"/>
        <v>21</v>
      </c>
      <c r="AJ33" s="8">
        <v>6</v>
      </c>
      <c r="AK33" s="10">
        <f t="shared" si="26"/>
        <v>14</v>
      </c>
      <c r="AL33" s="5">
        <f t="shared" si="27"/>
        <v>21</v>
      </c>
      <c r="AM33" s="5">
        <v>14</v>
      </c>
      <c r="AN33" s="5">
        <v>140</v>
      </c>
      <c r="AO33" s="10">
        <f t="shared" si="28"/>
        <v>0.1</v>
      </c>
      <c r="AP33" s="10"/>
      <c r="AQ33" s="5">
        <f t="shared" si="29"/>
        <v>0</v>
      </c>
      <c r="AR33" s="10">
        <f t="shared" si="30"/>
        <v>0</v>
      </c>
      <c r="AS33" s="5"/>
      <c r="AT33" s="5"/>
      <c r="AU33" s="5"/>
      <c r="AV33" s="5"/>
      <c r="AW33" s="5"/>
      <c r="AX33" s="5"/>
      <c r="AY33" s="5"/>
    </row>
    <row r="34" spans="1:51" x14ac:dyDescent="0.25">
      <c r="A34" s="5" t="s">
        <v>83</v>
      </c>
      <c r="B34" s="5" t="s">
        <v>44</v>
      </c>
      <c r="C34" s="5">
        <v>336</v>
      </c>
      <c r="D34" s="5"/>
      <c r="E34" s="5">
        <v>109</v>
      </c>
      <c r="F34" s="5">
        <v>227</v>
      </c>
      <c r="G34" s="8">
        <v>0.25</v>
      </c>
      <c r="H34" s="5">
        <v>180</v>
      </c>
      <c r="I34" s="5" t="s">
        <v>45</v>
      </c>
      <c r="J34" s="5"/>
      <c r="K34" s="5">
        <v>109</v>
      </c>
      <c r="L34" s="5">
        <f t="shared" si="2"/>
        <v>0</v>
      </c>
      <c r="M34" s="5"/>
      <c r="N34" s="5"/>
      <c r="O34" s="5"/>
      <c r="P34" s="5">
        <f t="shared" si="3"/>
        <v>21.8</v>
      </c>
      <c r="Q34" s="4">
        <v>121.80000000000001</v>
      </c>
      <c r="R34" s="4">
        <f t="shared" ref="R34:R35" si="31">16*P34-F34</f>
        <v>121.80000000000001</v>
      </c>
      <c r="S34" s="4">
        <f t="shared" si="24"/>
        <v>168</v>
      </c>
      <c r="T34" s="4"/>
      <c r="U34" s="5"/>
      <c r="V34" s="5">
        <f t="shared" si="4"/>
        <v>18.11926605504587</v>
      </c>
      <c r="W34" s="5">
        <f t="shared" si="5"/>
        <v>10.412844036697248</v>
      </c>
      <c r="X34" s="5">
        <v>0</v>
      </c>
      <c r="Y34" s="5">
        <v>0</v>
      </c>
      <c r="Z34" s="5">
        <v>0</v>
      </c>
      <c r="AA34" s="5">
        <v>0</v>
      </c>
      <c r="AB34" s="5">
        <v>14</v>
      </c>
      <c r="AC34" s="5">
        <v>17.8</v>
      </c>
      <c r="AD34" s="5">
        <v>20.399999999999999</v>
      </c>
      <c r="AE34" s="5">
        <v>13.8</v>
      </c>
      <c r="AF34" s="5">
        <v>11.6</v>
      </c>
      <c r="AG34" s="5">
        <v>21.4</v>
      </c>
      <c r="AH34" s="5" t="s">
        <v>50</v>
      </c>
      <c r="AI34" s="5">
        <f t="shared" si="25"/>
        <v>30.450000000000003</v>
      </c>
      <c r="AJ34" s="8">
        <v>12</v>
      </c>
      <c r="AK34" s="10">
        <f t="shared" si="26"/>
        <v>14</v>
      </c>
      <c r="AL34" s="5">
        <f t="shared" si="27"/>
        <v>42</v>
      </c>
      <c r="AM34" s="5">
        <v>14</v>
      </c>
      <c r="AN34" s="5">
        <v>70</v>
      </c>
      <c r="AO34" s="10">
        <f t="shared" si="28"/>
        <v>0.2</v>
      </c>
      <c r="AP34" s="10"/>
      <c r="AQ34" s="5">
        <f t="shared" si="29"/>
        <v>0</v>
      </c>
      <c r="AR34" s="10">
        <f t="shared" si="30"/>
        <v>0</v>
      </c>
      <c r="AS34" s="5"/>
      <c r="AT34" s="5"/>
      <c r="AU34" s="5"/>
      <c r="AV34" s="5"/>
      <c r="AW34" s="5"/>
      <c r="AX34" s="5"/>
      <c r="AY34" s="5"/>
    </row>
    <row r="35" spans="1:51" x14ac:dyDescent="0.25">
      <c r="A35" s="5" t="s">
        <v>84</v>
      </c>
      <c r="B35" s="5" t="s">
        <v>44</v>
      </c>
      <c r="C35" s="5">
        <v>256</v>
      </c>
      <c r="D35" s="5">
        <v>97</v>
      </c>
      <c r="E35" s="5">
        <v>104</v>
      </c>
      <c r="F35" s="5">
        <v>248</v>
      </c>
      <c r="G35" s="8">
        <v>0.7</v>
      </c>
      <c r="H35" s="5">
        <v>180</v>
      </c>
      <c r="I35" s="5" t="s">
        <v>45</v>
      </c>
      <c r="J35" s="5"/>
      <c r="K35" s="5">
        <v>105</v>
      </c>
      <c r="L35" s="5">
        <f t="shared" si="2"/>
        <v>-1</v>
      </c>
      <c r="M35" s="5"/>
      <c r="N35" s="5"/>
      <c r="O35" s="5"/>
      <c r="P35" s="5">
        <f t="shared" si="3"/>
        <v>20.8</v>
      </c>
      <c r="Q35" s="4">
        <v>84.800000000000011</v>
      </c>
      <c r="R35" s="4">
        <f t="shared" si="31"/>
        <v>84.800000000000011</v>
      </c>
      <c r="S35" s="4">
        <f t="shared" si="24"/>
        <v>96</v>
      </c>
      <c r="T35" s="4"/>
      <c r="U35" s="5"/>
      <c r="V35" s="5">
        <f t="shared" si="4"/>
        <v>16.538461538461537</v>
      </c>
      <c r="W35" s="5">
        <f t="shared" si="5"/>
        <v>11.923076923076923</v>
      </c>
      <c r="X35" s="5">
        <v>22.2</v>
      </c>
      <c r="Y35" s="5">
        <v>24.4</v>
      </c>
      <c r="Z35" s="5">
        <v>21.8</v>
      </c>
      <c r="AA35" s="5">
        <v>19.600000000000001</v>
      </c>
      <c r="AB35" s="5">
        <v>12.2</v>
      </c>
      <c r="AC35" s="5">
        <v>18.2</v>
      </c>
      <c r="AD35" s="5">
        <v>14</v>
      </c>
      <c r="AE35" s="5">
        <v>18</v>
      </c>
      <c r="AF35" s="5">
        <v>15.6</v>
      </c>
      <c r="AG35" s="5">
        <v>20.2</v>
      </c>
      <c r="AH35" s="5"/>
      <c r="AI35" s="5">
        <f t="shared" si="25"/>
        <v>59.360000000000007</v>
      </c>
      <c r="AJ35" s="8">
        <v>8</v>
      </c>
      <c r="AK35" s="10">
        <f t="shared" si="26"/>
        <v>12</v>
      </c>
      <c r="AL35" s="5">
        <f t="shared" si="27"/>
        <v>67.199999999999989</v>
      </c>
      <c r="AM35" s="5">
        <v>12</v>
      </c>
      <c r="AN35" s="5">
        <v>84</v>
      </c>
      <c r="AO35" s="10">
        <f t="shared" si="28"/>
        <v>0.14285714285714285</v>
      </c>
      <c r="AP35" s="10"/>
      <c r="AQ35" s="5">
        <f t="shared" si="29"/>
        <v>0</v>
      </c>
      <c r="AR35" s="10">
        <f t="shared" si="30"/>
        <v>0</v>
      </c>
      <c r="AS35" s="5"/>
      <c r="AT35" s="5"/>
      <c r="AU35" s="5"/>
      <c r="AV35" s="5"/>
      <c r="AW35" s="5"/>
      <c r="AX35" s="5"/>
      <c r="AY35" s="5"/>
    </row>
    <row r="36" spans="1:51" x14ac:dyDescent="0.25">
      <c r="A36" s="5" t="s">
        <v>85</v>
      </c>
      <c r="B36" s="5" t="s">
        <v>44</v>
      </c>
      <c r="C36" s="5">
        <v>181</v>
      </c>
      <c r="D36" s="5">
        <v>98</v>
      </c>
      <c r="E36" s="5">
        <v>98</v>
      </c>
      <c r="F36" s="5">
        <v>179</v>
      </c>
      <c r="G36" s="8">
        <v>0.7</v>
      </c>
      <c r="H36" s="5">
        <v>180</v>
      </c>
      <c r="I36" s="5" t="s">
        <v>45</v>
      </c>
      <c r="J36" s="5"/>
      <c r="K36" s="5">
        <v>100</v>
      </c>
      <c r="L36" s="5">
        <f t="shared" si="2"/>
        <v>-2</v>
      </c>
      <c r="M36" s="5"/>
      <c r="N36" s="5"/>
      <c r="O36" s="5"/>
      <c r="P36" s="5">
        <f t="shared" si="3"/>
        <v>19.600000000000001</v>
      </c>
      <c r="Q36" s="4">
        <v>95.400000000000034</v>
      </c>
      <c r="R36" s="4">
        <f t="shared" ref="R36" si="32">14*P36-F36</f>
        <v>95.400000000000034</v>
      </c>
      <c r="S36" s="4">
        <f t="shared" si="24"/>
        <v>96</v>
      </c>
      <c r="T36" s="4"/>
      <c r="U36" s="5"/>
      <c r="V36" s="5">
        <f t="shared" si="4"/>
        <v>14.030612244897958</v>
      </c>
      <c r="W36" s="5">
        <f t="shared" si="5"/>
        <v>9.1326530612244898</v>
      </c>
      <c r="X36" s="5">
        <v>21.8</v>
      </c>
      <c r="Y36" s="5">
        <v>18.8</v>
      </c>
      <c r="Z36" s="5">
        <v>21</v>
      </c>
      <c r="AA36" s="5">
        <v>14.8</v>
      </c>
      <c r="AB36" s="5">
        <v>17</v>
      </c>
      <c r="AC36" s="5">
        <v>12</v>
      </c>
      <c r="AD36" s="5">
        <v>18.2</v>
      </c>
      <c r="AE36" s="5">
        <v>13.4</v>
      </c>
      <c r="AF36" s="5">
        <v>13.4</v>
      </c>
      <c r="AG36" s="5">
        <v>21.6</v>
      </c>
      <c r="AH36" s="5"/>
      <c r="AI36" s="5">
        <f t="shared" si="25"/>
        <v>66.780000000000015</v>
      </c>
      <c r="AJ36" s="8">
        <v>8</v>
      </c>
      <c r="AK36" s="10">
        <f t="shared" si="26"/>
        <v>12</v>
      </c>
      <c r="AL36" s="5">
        <f t="shared" si="27"/>
        <v>67.199999999999989</v>
      </c>
      <c r="AM36" s="5">
        <v>12</v>
      </c>
      <c r="AN36" s="5">
        <v>84</v>
      </c>
      <c r="AO36" s="10">
        <f t="shared" si="28"/>
        <v>0.14285714285714285</v>
      </c>
      <c r="AP36" s="10"/>
      <c r="AQ36" s="5">
        <f t="shared" si="29"/>
        <v>0</v>
      </c>
      <c r="AR36" s="10">
        <f t="shared" si="30"/>
        <v>0</v>
      </c>
      <c r="AS36" s="5"/>
      <c r="AT36" s="5"/>
      <c r="AU36" s="5"/>
      <c r="AV36" s="5"/>
      <c r="AW36" s="5"/>
      <c r="AX36" s="5"/>
      <c r="AY36" s="5"/>
    </row>
    <row r="37" spans="1:51" x14ac:dyDescent="0.25">
      <c r="A37" s="5" t="s">
        <v>86</v>
      </c>
      <c r="B37" s="5" t="s">
        <v>44</v>
      </c>
      <c r="C37" s="5">
        <v>218</v>
      </c>
      <c r="D37" s="5">
        <v>192</v>
      </c>
      <c r="E37" s="5">
        <v>104</v>
      </c>
      <c r="F37" s="5">
        <v>306</v>
      </c>
      <c r="G37" s="8">
        <v>0.7</v>
      </c>
      <c r="H37" s="5">
        <v>180</v>
      </c>
      <c r="I37" s="5" t="s">
        <v>45</v>
      </c>
      <c r="J37" s="5"/>
      <c r="K37" s="5">
        <v>104</v>
      </c>
      <c r="L37" s="5">
        <f t="shared" si="2"/>
        <v>0</v>
      </c>
      <c r="M37" s="5"/>
      <c r="N37" s="5"/>
      <c r="O37" s="5"/>
      <c r="P37" s="5">
        <f t="shared" si="3"/>
        <v>20.8</v>
      </c>
      <c r="Q37" s="4"/>
      <c r="R37" s="4"/>
      <c r="S37" s="4">
        <f t="shared" ref="S37:S38" si="33">AJ37*AK37</f>
        <v>0</v>
      </c>
      <c r="T37" s="4"/>
      <c r="U37" s="5"/>
      <c r="V37" s="5">
        <f t="shared" si="4"/>
        <v>14.711538461538462</v>
      </c>
      <c r="W37" s="5">
        <f t="shared" si="5"/>
        <v>14.711538461538462</v>
      </c>
      <c r="X37" s="5">
        <v>29.2</v>
      </c>
      <c r="Y37" s="5">
        <v>24</v>
      </c>
      <c r="Z37" s="5">
        <v>23.4</v>
      </c>
      <c r="AA37" s="5">
        <v>23.8</v>
      </c>
      <c r="AB37" s="5">
        <v>15</v>
      </c>
      <c r="AC37" s="5">
        <v>17.8</v>
      </c>
      <c r="AD37" s="5">
        <v>16</v>
      </c>
      <c r="AE37" s="5">
        <v>14.4</v>
      </c>
      <c r="AF37" s="5">
        <v>13.2</v>
      </c>
      <c r="AG37" s="5">
        <v>28.2</v>
      </c>
      <c r="AH37" s="5"/>
      <c r="AI37" s="5">
        <f t="shared" si="25"/>
        <v>0</v>
      </c>
      <c r="AJ37" s="8">
        <v>8</v>
      </c>
      <c r="AK37" s="10">
        <f t="shared" ref="AK37:AK38" si="34">MROUND(R37, AJ37*AM37)/AJ37</f>
        <v>0</v>
      </c>
      <c r="AL37" s="5">
        <f t="shared" si="27"/>
        <v>0</v>
      </c>
      <c r="AM37" s="5">
        <v>12</v>
      </c>
      <c r="AN37" s="5">
        <v>84</v>
      </c>
      <c r="AO37" s="10">
        <f t="shared" si="28"/>
        <v>0</v>
      </c>
      <c r="AP37" s="10"/>
      <c r="AQ37" s="5"/>
      <c r="AR37" s="10"/>
      <c r="AS37" s="5"/>
      <c r="AT37" s="5"/>
      <c r="AU37" s="5"/>
      <c r="AV37" s="5"/>
      <c r="AW37" s="5"/>
      <c r="AX37" s="5"/>
      <c r="AY37" s="5"/>
    </row>
    <row r="38" spans="1:51" x14ac:dyDescent="0.25">
      <c r="A38" s="5" t="s">
        <v>87</v>
      </c>
      <c r="B38" s="5" t="s">
        <v>44</v>
      </c>
      <c r="C38" s="5">
        <v>178</v>
      </c>
      <c r="D38" s="5">
        <v>120</v>
      </c>
      <c r="E38" s="5">
        <v>48</v>
      </c>
      <c r="F38" s="5">
        <v>249</v>
      </c>
      <c r="G38" s="8">
        <v>0.7</v>
      </c>
      <c r="H38" s="5">
        <v>180</v>
      </c>
      <c r="I38" s="5" t="s">
        <v>45</v>
      </c>
      <c r="J38" s="5"/>
      <c r="K38" s="5">
        <v>48</v>
      </c>
      <c r="L38" s="5">
        <f t="shared" ref="L38:L69" si="35">E38-K38</f>
        <v>0</v>
      </c>
      <c r="M38" s="5"/>
      <c r="N38" s="5"/>
      <c r="O38" s="5"/>
      <c r="P38" s="5">
        <f t="shared" ref="P38:P73" si="36">E38/5</f>
        <v>9.6</v>
      </c>
      <c r="Q38" s="4"/>
      <c r="R38" s="4"/>
      <c r="S38" s="4">
        <f t="shared" si="33"/>
        <v>0</v>
      </c>
      <c r="T38" s="4"/>
      <c r="U38" s="5"/>
      <c r="V38" s="5">
        <f t="shared" ref="V38:V73" si="37">(F38+S38)/P38</f>
        <v>25.9375</v>
      </c>
      <c r="W38" s="5">
        <f t="shared" ref="W38:W73" si="38">F38/P38</f>
        <v>25.9375</v>
      </c>
      <c r="X38" s="5">
        <v>21.8</v>
      </c>
      <c r="Y38" s="5">
        <v>16.399999999999999</v>
      </c>
      <c r="Z38" s="5">
        <v>17.2</v>
      </c>
      <c r="AA38" s="5">
        <v>14.6</v>
      </c>
      <c r="AB38" s="5">
        <v>15</v>
      </c>
      <c r="AC38" s="5">
        <v>12</v>
      </c>
      <c r="AD38" s="5">
        <v>16</v>
      </c>
      <c r="AE38" s="5">
        <v>7.2</v>
      </c>
      <c r="AF38" s="5">
        <v>14</v>
      </c>
      <c r="AG38" s="5">
        <v>19</v>
      </c>
      <c r="AH38" s="26" t="s">
        <v>131</v>
      </c>
      <c r="AI38" s="5">
        <f t="shared" si="25"/>
        <v>0</v>
      </c>
      <c r="AJ38" s="8">
        <v>10</v>
      </c>
      <c r="AK38" s="10">
        <f t="shared" si="34"/>
        <v>0</v>
      </c>
      <c r="AL38" s="5">
        <f t="shared" si="27"/>
        <v>0</v>
      </c>
      <c r="AM38" s="5">
        <v>12</v>
      </c>
      <c r="AN38" s="5">
        <v>84</v>
      </c>
      <c r="AO38" s="10">
        <f t="shared" si="28"/>
        <v>0</v>
      </c>
      <c r="AP38" s="10"/>
      <c r="AQ38" s="5"/>
      <c r="AR38" s="10"/>
      <c r="AS38" s="5"/>
      <c r="AT38" s="5"/>
      <c r="AU38" s="5"/>
      <c r="AV38" s="5"/>
      <c r="AW38" s="5"/>
      <c r="AX38" s="5"/>
      <c r="AY38" s="5"/>
    </row>
    <row r="39" spans="1:51" x14ac:dyDescent="0.25">
      <c r="A39" s="19" t="s">
        <v>88</v>
      </c>
      <c r="B39" s="19" t="s">
        <v>44</v>
      </c>
      <c r="C39" s="19"/>
      <c r="D39" s="19"/>
      <c r="E39" s="19">
        <v>1</v>
      </c>
      <c r="F39" s="19">
        <v>-1</v>
      </c>
      <c r="G39" s="20">
        <v>0</v>
      </c>
      <c r="H39" s="19">
        <v>180</v>
      </c>
      <c r="I39" s="19" t="s">
        <v>45</v>
      </c>
      <c r="J39" s="19"/>
      <c r="K39" s="19">
        <v>1</v>
      </c>
      <c r="L39" s="19">
        <f t="shared" si="35"/>
        <v>0</v>
      </c>
      <c r="M39" s="19"/>
      <c r="N39" s="19"/>
      <c r="O39" s="19"/>
      <c r="P39" s="19">
        <f t="shared" si="36"/>
        <v>0.2</v>
      </c>
      <c r="Q39" s="21"/>
      <c r="R39" s="21"/>
      <c r="S39" s="21"/>
      <c r="T39" s="21"/>
      <c r="U39" s="19"/>
      <c r="V39" s="19">
        <f t="shared" si="37"/>
        <v>-5</v>
      </c>
      <c r="W39" s="19">
        <f t="shared" si="38"/>
        <v>-5</v>
      </c>
      <c r="X39" s="19">
        <v>4.8</v>
      </c>
      <c r="Y39" s="19">
        <v>5.4</v>
      </c>
      <c r="Z39" s="19">
        <v>7</v>
      </c>
      <c r="AA39" s="19">
        <v>6.4</v>
      </c>
      <c r="AB39" s="19">
        <v>5.8</v>
      </c>
      <c r="AC39" s="19">
        <v>5.8</v>
      </c>
      <c r="AD39" s="19">
        <v>4.5999999999999996</v>
      </c>
      <c r="AE39" s="19">
        <v>2.2000000000000002</v>
      </c>
      <c r="AF39" s="19">
        <v>6.8</v>
      </c>
      <c r="AG39" s="19">
        <v>2.6</v>
      </c>
      <c r="AH39" s="19" t="s">
        <v>89</v>
      </c>
      <c r="AI39" s="19"/>
      <c r="AJ39" s="20">
        <v>16</v>
      </c>
      <c r="AK39" s="22"/>
      <c r="AL39" s="19"/>
      <c r="AM39" s="19">
        <v>12</v>
      </c>
      <c r="AN39" s="19">
        <v>84</v>
      </c>
      <c r="AO39" s="22"/>
      <c r="AP39" s="22"/>
      <c r="AQ39" s="19"/>
      <c r="AR39" s="22"/>
      <c r="AS39" s="5"/>
      <c r="AT39" s="5"/>
      <c r="AU39" s="5"/>
      <c r="AV39" s="5"/>
      <c r="AW39" s="5"/>
      <c r="AX39" s="5"/>
      <c r="AY39" s="5"/>
    </row>
    <row r="40" spans="1:51" x14ac:dyDescent="0.25">
      <c r="A40" s="5" t="s">
        <v>90</v>
      </c>
      <c r="B40" s="5" t="s">
        <v>44</v>
      </c>
      <c r="C40" s="5">
        <v>79</v>
      </c>
      <c r="D40" s="5">
        <v>120</v>
      </c>
      <c r="E40" s="5">
        <v>53</v>
      </c>
      <c r="F40" s="5">
        <v>146</v>
      </c>
      <c r="G40" s="8">
        <v>0.7</v>
      </c>
      <c r="H40" s="5">
        <v>180</v>
      </c>
      <c r="I40" s="5" t="s">
        <v>45</v>
      </c>
      <c r="J40" s="5"/>
      <c r="K40" s="5">
        <v>53</v>
      </c>
      <c r="L40" s="5">
        <f t="shared" si="35"/>
        <v>0</v>
      </c>
      <c r="M40" s="5"/>
      <c r="N40" s="5"/>
      <c r="O40" s="5"/>
      <c r="P40" s="5">
        <f t="shared" si="36"/>
        <v>10.6</v>
      </c>
      <c r="Q40" s="4"/>
      <c r="R40" s="4"/>
      <c r="S40" s="4">
        <f>AJ40*AK40</f>
        <v>0</v>
      </c>
      <c r="T40" s="4"/>
      <c r="U40" s="5"/>
      <c r="V40" s="5">
        <f t="shared" si="37"/>
        <v>13.773584905660378</v>
      </c>
      <c r="W40" s="5">
        <f t="shared" si="38"/>
        <v>13.773584905660378</v>
      </c>
      <c r="X40" s="5">
        <v>15.2</v>
      </c>
      <c r="Y40" s="5">
        <v>11.2</v>
      </c>
      <c r="Z40" s="5">
        <v>14.2</v>
      </c>
      <c r="AA40" s="5">
        <v>6.8</v>
      </c>
      <c r="AB40" s="5">
        <v>11</v>
      </c>
      <c r="AC40" s="5">
        <v>10.6</v>
      </c>
      <c r="AD40" s="5">
        <v>7.4</v>
      </c>
      <c r="AE40" s="5">
        <v>12</v>
      </c>
      <c r="AF40" s="5">
        <v>7.6</v>
      </c>
      <c r="AG40" s="5">
        <v>9.8000000000000007</v>
      </c>
      <c r="AH40" s="5"/>
      <c r="AI40" s="5">
        <f>G40*R40</f>
        <v>0</v>
      </c>
      <c r="AJ40" s="8">
        <v>10</v>
      </c>
      <c r="AK40" s="10">
        <f>MROUND(R40, AJ40*AM40)/AJ40</f>
        <v>0</v>
      </c>
      <c r="AL40" s="5">
        <f>AK40*AJ40*G40</f>
        <v>0</v>
      </c>
      <c r="AM40" s="5">
        <v>12</v>
      </c>
      <c r="AN40" s="5">
        <v>84</v>
      </c>
      <c r="AO40" s="10">
        <f>AK40/AN40</f>
        <v>0</v>
      </c>
      <c r="AP40" s="10"/>
      <c r="AQ40" s="5"/>
      <c r="AR40" s="10"/>
      <c r="AS40" s="5"/>
      <c r="AT40" s="5"/>
      <c r="AU40" s="5"/>
      <c r="AV40" s="5"/>
      <c r="AW40" s="5"/>
      <c r="AX40" s="5"/>
      <c r="AY40" s="5"/>
    </row>
    <row r="41" spans="1:51" x14ac:dyDescent="0.25">
      <c r="A41" s="5" t="s">
        <v>91</v>
      </c>
      <c r="B41" s="5" t="s">
        <v>44</v>
      </c>
      <c r="C41" s="5">
        <v>350</v>
      </c>
      <c r="D41" s="5">
        <v>120</v>
      </c>
      <c r="E41" s="5">
        <v>153</v>
      </c>
      <c r="F41" s="5">
        <v>317</v>
      </c>
      <c r="G41" s="8">
        <v>0.7</v>
      </c>
      <c r="H41" s="5">
        <v>180</v>
      </c>
      <c r="I41" s="5" t="s">
        <v>45</v>
      </c>
      <c r="J41" s="5"/>
      <c r="K41" s="5">
        <v>153</v>
      </c>
      <c r="L41" s="5">
        <f t="shared" si="35"/>
        <v>0</v>
      </c>
      <c r="M41" s="5"/>
      <c r="N41" s="5"/>
      <c r="O41" s="5"/>
      <c r="P41" s="5">
        <f t="shared" si="36"/>
        <v>30.6</v>
      </c>
      <c r="Q41" s="4">
        <v>111.40000000000003</v>
      </c>
      <c r="R41" s="4">
        <f t="shared" ref="R41" si="39">14*P41-F41</f>
        <v>111.40000000000003</v>
      </c>
      <c r="S41" s="4">
        <f>AJ41*AK41+AP41*AJ41</f>
        <v>120</v>
      </c>
      <c r="T41" s="4"/>
      <c r="U41" s="5"/>
      <c r="V41" s="5">
        <f t="shared" si="37"/>
        <v>14.281045751633986</v>
      </c>
      <c r="W41" s="5">
        <f t="shared" si="38"/>
        <v>10.359477124183005</v>
      </c>
      <c r="X41" s="5">
        <v>32</v>
      </c>
      <c r="Y41" s="5">
        <v>34</v>
      </c>
      <c r="Z41" s="5">
        <v>25.6</v>
      </c>
      <c r="AA41" s="5">
        <v>28</v>
      </c>
      <c r="AB41" s="5">
        <v>28</v>
      </c>
      <c r="AC41" s="5">
        <v>30.4</v>
      </c>
      <c r="AD41" s="5">
        <v>26.6</v>
      </c>
      <c r="AE41" s="5">
        <v>27.8</v>
      </c>
      <c r="AF41" s="5">
        <v>34.4</v>
      </c>
      <c r="AG41" s="5">
        <v>27.6</v>
      </c>
      <c r="AH41" s="5"/>
      <c r="AI41" s="5">
        <f>G41*R41</f>
        <v>77.980000000000018</v>
      </c>
      <c r="AJ41" s="8">
        <v>10</v>
      </c>
      <c r="AK41" s="10">
        <f>MROUND(R41, AJ41*AM41)/AJ41-AP41</f>
        <v>12</v>
      </c>
      <c r="AL41" s="5">
        <f>AK41*AJ41*G41</f>
        <v>84</v>
      </c>
      <c r="AM41" s="5">
        <v>12</v>
      </c>
      <c r="AN41" s="5">
        <v>84</v>
      </c>
      <c r="AO41" s="10">
        <f>AK41/AN41</f>
        <v>0.14285714285714285</v>
      </c>
      <c r="AP41" s="10"/>
      <c r="AQ41" s="5">
        <f>AP41*AJ41*G41</f>
        <v>0</v>
      </c>
      <c r="AR41" s="10">
        <f>AP41/AN41</f>
        <v>0</v>
      </c>
      <c r="AS41" s="5"/>
      <c r="AT41" s="5"/>
      <c r="AU41" s="5"/>
      <c r="AV41" s="5"/>
      <c r="AW41" s="5"/>
      <c r="AX41" s="5"/>
      <c r="AY41" s="5"/>
    </row>
    <row r="42" spans="1:51" x14ac:dyDescent="0.25">
      <c r="A42" s="19" t="s">
        <v>92</v>
      </c>
      <c r="B42" s="19" t="s">
        <v>44</v>
      </c>
      <c r="C42" s="19"/>
      <c r="D42" s="19"/>
      <c r="E42" s="19"/>
      <c r="F42" s="19"/>
      <c r="G42" s="20">
        <v>0</v>
      </c>
      <c r="H42" s="19">
        <v>180</v>
      </c>
      <c r="I42" s="19" t="s">
        <v>45</v>
      </c>
      <c r="J42" s="19"/>
      <c r="K42" s="19"/>
      <c r="L42" s="19">
        <f t="shared" si="35"/>
        <v>0</v>
      </c>
      <c r="M42" s="19"/>
      <c r="N42" s="19"/>
      <c r="O42" s="19"/>
      <c r="P42" s="19">
        <f t="shared" si="36"/>
        <v>0</v>
      </c>
      <c r="Q42" s="21"/>
      <c r="R42" s="21"/>
      <c r="S42" s="21"/>
      <c r="T42" s="21"/>
      <c r="U42" s="19"/>
      <c r="V42" s="19" t="e">
        <f t="shared" si="37"/>
        <v>#DIV/0!</v>
      </c>
      <c r="W42" s="19" t="e">
        <f t="shared" si="38"/>
        <v>#DIV/0!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0.2</v>
      </c>
      <c r="AD42" s="19">
        <v>0</v>
      </c>
      <c r="AE42" s="19">
        <v>0</v>
      </c>
      <c r="AF42" s="19">
        <v>0</v>
      </c>
      <c r="AG42" s="19">
        <v>0</v>
      </c>
      <c r="AH42" s="19" t="s">
        <v>93</v>
      </c>
      <c r="AI42" s="19"/>
      <c r="AJ42" s="20">
        <v>16</v>
      </c>
      <c r="AK42" s="22"/>
      <c r="AL42" s="19"/>
      <c r="AM42" s="19">
        <v>12</v>
      </c>
      <c r="AN42" s="19">
        <v>84</v>
      </c>
      <c r="AO42" s="22"/>
      <c r="AP42" s="22"/>
      <c r="AQ42" s="19"/>
      <c r="AR42" s="22"/>
      <c r="AS42" s="5"/>
      <c r="AT42" s="5"/>
      <c r="AU42" s="5"/>
      <c r="AV42" s="5"/>
      <c r="AW42" s="5"/>
      <c r="AX42" s="5"/>
      <c r="AY42" s="5"/>
    </row>
    <row r="43" spans="1:51" x14ac:dyDescent="0.25">
      <c r="A43" s="5" t="s">
        <v>94</v>
      </c>
      <c r="B43" s="5" t="s">
        <v>44</v>
      </c>
      <c r="C43" s="5">
        <v>265</v>
      </c>
      <c r="D43" s="5"/>
      <c r="E43" s="5">
        <v>84</v>
      </c>
      <c r="F43" s="5">
        <v>181</v>
      </c>
      <c r="G43" s="8">
        <v>0.7</v>
      </c>
      <c r="H43" s="5">
        <v>180</v>
      </c>
      <c r="I43" s="5" t="s">
        <v>45</v>
      </c>
      <c r="J43" s="5"/>
      <c r="K43" s="5">
        <v>84</v>
      </c>
      <c r="L43" s="5">
        <f t="shared" si="35"/>
        <v>0</v>
      </c>
      <c r="M43" s="5"/>
      <c r="N43" s="5"/>
      <c r="O43" s="5"/>
      <c r="P43" s="5">
        <f t="shared" si="36"/>
        <v>16.8</v>
      </c>
      <c r="Q43" s="4">
        <v>87.800000000000011</v>
      </c>
      <c r="R43" s="4">
        <f>16*P43-F43</f>
        <v>87.800000000000011</v>
      </c>
      <c r="S43" s="4">
        <f t="shared" ref="S43:S47" si="40">AJ43*AK43+AP43*AJ43</f>
        <v>120</v>
      </c>
      <c r="T43" s="4"/>
      <c r="U43" s="5"/>
      <c r="V43" s="5">
        <f t="shared" si="37"/>
        <v>17.916666666666664</v>
      </c>
      <c r="W43" s="5">
        <f t="shared" si="38"/>
        <v>10.773809523809524</v>
      </c>
      <c r="X43" s="5">
        <v>17.600000000000001</v>
      </c>
      <c r="Y43" s="5">
        <v>21</v>
      </c>
      <c r="Z43" s="5">
        <v>27.6</v>
      </c>
      <c r="AA43" s="5">
        <v>14</v>
      </c>
      <c r="AB43" s="5">
        <v>17.600000000000001</v>
      </c>
      <c r="AC43" s="5">
        <v>19.8</v>
      </c>
      <c r="AD43" s="5">
        <v>21.4</v>
      </c>
      <c r="AE43" s="5">
        <v>17.2</v>
      </c>
      <c r="AF43" s="5">
        <v>19</v>
      </c>
      <c r="AG43" s="5">
        <v>20.6</v>
      </c>
      <c r="AH43" s="5"/>
      <c r="AI43" s="5">
        <f t="shared" ref="AI43:AI57" si="41">G43*R43</f>
        <v>61.46</v>
      </c>
      <c r="AJ43" s="8">
        <v>10</v>
      </c>
      <c r="AK43" s="10">
        <f t="shared" ref="AK43:AK47" si="42">MROUND(R43, AJ43*AM43)/AJ43-AP43</f>
        <v>12</v>
      </c>
      <c r="AL43" s="5">
        <f t="shared" ref="AL43:AL57" si="43">AK43*AJ43*G43</f>
        <v>84</v>
      </c>
      <c r="AM43" s="5">
        <v>12</v>
      </c>
      <c r="AN43" s="5">
        <v>84</v>
      </c>
      <c r="AO43" s="10">
        <f t="shared" ref="AO43:AO57" si="44">AK43/AN43</f>
        <v>0.14285714285714285</v>
      </c>
      <c r="AP43" s="10"/>
      <c r="AQ43" s="5">
        <f t="shared" ref="AQ43:AQ47" si="45">AP43*AJ43*G43</f>
        <v>0</v>
      </c>
      <c r="AR43" s="10">
        <f t="shared" ref="AR43:AR47" si="46">AP43/AN43</f>
        <v>0</v>
      </c>
      <c r="AS43" s="5"/>
      <c r="AT43" s="5"/>
      <c r="AU43" s="5"/>
      <c r="AV43" s="5"/>
      <c r="AW43" s="5"/>
      <c r="AX43" s="5"/>
      <c r="AY43" s="5"/>
    </row>
    <row r="44" spans="1:51" x14ac:dyDescent="0.25">
      <c r="A44" s="5" t="s">
        <v>95</v>
      </c>
      <c r="B44" s="5" t="s">
        <v>47</v>
      </c>
      <c r="C44" s="5">
        <v>680</v>
      </c>
      <c r="D44" s="5">
        <v>720</v>
      </c>
      <c r="E44" s="5">
        <v>520</v>
      </c>
      <c r="F44" s="5">
        <v>880</v>
      </c>
      <c r="G44" s="8">
        <v>1</v>
      </c>
      <c r="H44" s="5">
        <v>180</v>
      </c>
      <c r="I44" s="5" t="s">
        <v>45</v>
      </c>
      <c r="J44" s="5"/>
      <c r="K44" s="5">
        <v>520</v>
      </c>
      <c r="L44" s="5">
        <f t="shared" si="35"/>
        <v>0</v>
      </c>
      <c r="M44" s="5"/>
      <c r="N44" s="5"/>
      <c r="O44" s="5"/>
      <c r="P44" s="5">
        <f t="shared" si="36"/>
        <v>104</v>
      </c>
      <c r="Q44" s="4">
        <v>576</v>
      </c>
      <c r="R44" s="31">
        <f>14*P44-F44+$R$1*P44</f>
        <v>472</v>
      </c>
      <c r="S44" s="4">
        <f t="shared" si="40"/>
        <v>480</v>
      </c>
      <c r="T44" s="4"/>
      <c r="U44" s="5"/>
      <c r="V44" s="5">
        <f t="shared" si="37"/>
        <v>13.076923076923077</v>
      </c>
      <c r="W44" s="5">
        <f t="shared" si="38"/>
        <v>8.4615384615384617</v>
      </c>
      <c r="X44" s="5">
        <v>101</v>
      </c>
      <c r="Y44" s="5">
        <v>77</v>
      </c>
      <c r="Z44" s="5">
        <v>92</v>
      </c>
      <c r="AA44" s="5">
        <v>76</v>
      </c>
      <c r="AB44" s="5">
        <v>89</v>
      </c>
      <c r="AC44" s="5">
        <v>82</v>
      </c>
      <c r="AD44" s="5">
        <v>70</v>
      </c>
      <c r="AE44" s="5">
        <v>82</v>
      </c>
      <c r="AF44" s="5">
        <v>96</v>
      </c>
      <c r="AG44" s="5">
        <v>80</v>
      </c>
      <c r="AH44" s="5" t="s">
        <v>50</v>
      </c>
      <c r="AI44" s="5">
        <f t="shared" si="41"/>
        <v>472</v>
      </c>
      <c r="AJ44" s="8">
        <v>5</v>
      </c>
      <c r="AK44" s="10">
        <f t="shared" si="42"/>
        <v>0</v>
      </c>
      <c r="AL44" s="5">
        <f t="shared" si="43"/>
        <v>0</v>
      </c>
      <c r="AM44" s="5">
        <v>12</v>
      </c>
      <c r="AN44" s="5">
        <v>144</v>
      </c>
      <c r="AO44" s="10">
        <f t="shared" si="44"/>
        <v>0</v>
      </c>
      <c r="AP44" s="10">
        <v>96</v>
      </c>
      <c r="AQ44" s="5">
        <f t="shared" si="45"/>
        <v>480</v>
      </c>
      <c r="AR44" s="10">
        <f t="shared" si="46"/>
        <v>0.66666666666666663</v>
      </c>
      <c r="AS44" s="5"/>
      <c r="AT44" s="5"/>
      <c r="AU44" s="5"/>
      <c r="AV44" s="5"/>
      <c r="AW44" s="5"/>
      <c r="AX44" s="5"/>
      <c r="AY44" s="5"/>
    </row>
    <row r="45" spans="1:51" x14ac:dyDescent="0.25">
      <c r="A45" s="5" t="s">
        <v>96</v>
      </c>
      <c r="B45" s="5" t="s">
        <v>44</v>
      </c>
      <c r="C45" s="5">
        <v>330</v>
      </c>
      <c r="D45" s="5"/>
      <c r="E45" s="5">
        <v>130</v>
      </c>
      <c r="F45" s="5">
        <v>200</v>
      </c>
      <c r="G45" s="8">
        <v>0.4</v>
      </c>
      <c r="H45" s="5">
        <v>180</v>
      </c>
      <c r="I45" s="5" t="s">
        <v>45</v>
      </c>
      <c r="J45" s="5"/>
      <c r="K45" s="5">
        <v>124</v>
      </c>
      <c r="L45" s="5">
        <f t="shared" si="35"/>
        <v>6</v>
      </c>
      <c r="M45" s="5"/>
      <c r="N45" s="5"/>
      <c r="O45" s="5"/>
      <c r="P45" s="5">
        <f t="shared" si="36"/>
        <v>26</v>
      </c>
      <c r="Q45" s="4">
        <v>164</v>
      </c>
      <c r="R45" s="4">
        <f t="shared" ref="R45:R47" si="47">14*P45-F45</f>
        <v>164</v>
      </c>
      <c r="S45" s="4">
        <f t="shared" si="40"/>
        <v>192</v>
      </c>
      <c r="T45" s="4"/>
      <c r="U45" s="5"/>
      <c r="V45" s="5">
        <f t="shared" si="37"/>
        <v>15.076923076923077</v>
      </c>
      <c r="W45" s="5">
        <f t="shared" si="38"/>
        <v>7.6923076923076925</v>
      </c>
      <c r="X45" s="5">
        <v>32.4</v>
      </c>
      <c r="Y45" s="5">
        <v>28.2</v>
      </c>
      <c r="Z45" s="5">
        <v>20</v>
      </c>
      <c r="AA45" s="5">
        <v>22.4</v>
      </c>
      <c r="AB45" s="5">
        <v>30.6</v>
      </c>
      <c r="AC45" s="5">
        <v>20</v>
      </c>
      <c r="AD45" s="5">
        <v>8.8000000000000007</v>
      </c>
      <c r="AE45" s="5">
        <v>19.2</v>
      </c>
      <c r="AF45" s="5">
        <v>11</v>
      </c>
      <c r="AG45" s="5">
        <v>18.399999999999999</v>
      </c>
      <c r="AH45" s="5" t="s">
        <v>97</v>
      </c>
      <c r="AI45" s="5">
        <f t="shared" si="41"/>
        <v>65.600000000000009</v>
      </c>
      <c r="AJ45" s="8">
        <v>16</v>
      </c>
      <c r="AK45" s="10">
        <f t="shared" si="42"/>
        <v>12</v>
      </c>
      <c r="AL45" s="5">
        <f t="shared" si="43"/>
        <v>76.800000000000011</v>
      </c>
      <c r="AM45" s="5">
        <v>12</v>
      </c>
      <c r="AN45" s="5">
        <v>84</v>
      </c>
      <c r="AO45" s="10">
        <f t="shared" si="44"/>
        <v>0.14285714285714285</v>
      </c>
      <c r="AP45" s="10"/>
      <c r="AQ45" s="5">
        <f t="shared" si="45"/>
        <v>0</v>
      </c>
      <c r="AR45" s="10">
        <f t="shared" si="46"/>
        <v>0</v>
      </c>
      <c r="AS45" s="5"/>
      <c r="AT45" s="5"/>
      <c r="AU45" s="5"/>
      <c r="AV45" s="5"/>
      <c r="AW45" s="5"/>
      <c r="AX45" s="5"/>
      <c r="AY45" s="5"/>
    </row>
    <row r="46" spans="1:51" x14ac:dyDescent="0.25">
      <c r="A46" s="5" t="s">
        <v>98</v>
      </c>
      <c r="B46" s="5" t="s">
        <v>44</v>
      </c>
      <c r="C46" s="5">
        <v>352</v>
      </c>
      <c r="D46" s="5">
        <v>360</v>
      </c>
      <c r="E46" s="5">
        <v>214</v>
      </c>
      <c r="F46" s="5">
        <v>498</v>
      </c>
      <c r="G46" s="8">
        <v>0.7</v>
      </c>
      <c r="H46" s="5">
        <v>180</v>
      </c>
      <c r="I46" s="5" t="s">
        <v>45</v>
      </c>
      <c r="J46" s="5"/>
      <c r="K46" s="5">
        <v>214</v>
      </c>
      <c r="L46" s="5">
        <f t="shared" si="35"/>
        <v>0</v>
      </c>
      <c r="M46" s="5"/>
      <c r="N46" s="5"/>
      <c r="O46" s="5"/>
      <c r="P46" s="5">
        <f t="shared" si="36"/>
        <v>42.8</v>
      </c>
      <c r="Q46" s="4">
        <v>101.19999999999993</v>
      </c>
      <c r="R46" s="4">
        <f t="shared" si="47"/>
        <v>101.19999999999993</v>
      </c>
      <c r="S46" s="4">
        <f t="shared" si="40"/>
        <v>120</v>
      </c>
      <c r="T46" s="4"/>
      <c r="U46" s="5"/>
      <c r="V46" s="5">
        <f t="shared" si="37"/>
        <v>14.439252336448599</v>
      </c>
      <c r="W46" s="5">
        <f t="shared" si="38"/>
        <v>11.635514018691589</v>
      </c>
      <c r="X46" s="5">
        <v>48.8</v>
      </c>
      <c r="Y46" s="5">
        <v>38.6</v>
      </c>
      <c r="Z46" s="5">
        <v>36</v>
      </c>
      <c r="AA46" s="5">
        <v>25.8</v>
      </c>
      <c r="AB46" s="5">
        <v>39</v>
      </c>
      <c r="AC46" s="5">
        <v>23</v>
      </c>
      <c r="AD46" s="5">
        <v>26</v>
      </c>
      <c r="AE46" s="5">
        <v>28.8</v>
      </c>
      <c r="AF46" s="5">
        <v>29</v>
      </c>
      <c r="AG46" s="5">
        <v>27.6</v>
      </c>
      <c r="AH46" s="5"/>
      <c r="AI46" s="5">
        <f t="shared" si="41"/>
        <v>70.839999999999947</v>
      </c>
      <c r="AJ46" s="8">
        <v>10</v>
      </c>
      <c r="AK46" s="10">
        <f t="shared" si="42"/>
        <v>12</v>
      </c>
      <c r="AL46" s="5">
        <f t="shared" si="43"/>
        <v>84</v>
      </c>
      <c r="AM46" s="5">
        <v>12</v>
      </c>
      <c r="AN46" s="5">
        <v>84</v>
      </c>
      <c r="AO46" s="10">
        <f t="shared" si="44"/>
        <v>0.14285714285714285</v>
      </c>
      <c r="AP46" s="10"/>
      <c r="AQ46" s="5">
        <f t="shared" si="45"/>
        <v>0</v>
      </c>
      <c r="AR46" s="10">
        <f t="shared" si="46"/>
        <v>0</v>
      </c>
      <c r="AS46" s="5"/>
      <c r="AT46" s="5"/>
      <c r="AU46" s="5"/>
      <c r="AV46" s="5"/>
      <c r="AW46" s="5"/>
      <c r="AX46" s="5"/>
      <c r="AY46" s="5"/>
    </row>
    <row r="47" spans="1:51" x14ac:dyDescent="0.25">
      <c r="A47" s="5" t="s">
        <v>99</v>
      </c>
      <c r="B47" s="5" t="s">
        <v>44</v>
      </c>
      <c r="C47" s="5">
        <v>379</v>
      </c>
      <c r="D47" s="5">
        <v>1</v>
      </c>
      <c r="E47" s="5">
        <v>146</v>
      </c>
      <c r="F47" s="5">
        <v>233</v>
      </c>
      <c r="G47" s="8">
        <v>0.4</v>
      </c>
      <c r="H47" s="5">
        <v>180</v>
      </c>
      <c r="I47" s="5" t="s">
        <v>45</v>
      </c>
      <c r="J47" s="5"/>
      <c r="K47" s="5">
        <v>147</v>
      </c>
      <c r="L47" s="5">
        <f t="shared" si="35"/>
        <v>-1</v>
      </c>
      <c r="M47" s="5"/>
      <c r="N47" s="5"/>
      <c r="O47" s="5"/>
      <c r="P47" s="5">
        <f t="shared" si="36"/>
        <v>29.2</v>
      </c>
      <c r="Q47" s="4">
        <v>175.8</v>
      </c>
      <c r="R47" s="4">
        <f t="shared" si="47"/>
        <v>175.8</v>
      </c>
      <c r="S47" s="4">
        <f t="shared" si="40"/>
        <v>192</v>
      </c>
      <c r="T47" s="4"/>
      <c r="U47" s="5"/>
      <c r="V47" s="5">
        <f t="shared" si="37"/>
        <v>14.554794520547945</v>
      </c>
      <c r="W47" s="5">
        <f t="shared" si="38"/>
        <v>7.9794520547945211</v>
      </c>
      <c r="X47" s="5">
        <v>18.600000000000001</v>
      </c>
      <c r="Y47" s="5">
        <v>21.8</v>
      </c>
      <c r="Z47" s="5">
        <v>24.4</v>
      </c>
      <c r="AA47" s="5">
        <v>17.2</v>
      </c>
      <c r="AB47" s="5">
        <v>31.4</v>
      </c>
      <c r="AC47" s="5">
        <v>23.6</v>
      </c>
      <c r="AD47" s="5">
        <v>13.8</v>
      </c>
      <c r="AE47" s="5">
        <v>15.8</v>
      </c>
      <c r="AF47" s="5">
        <v>15.2</v>
      </c>
      <c r="AG47" s="5">
        <v>9.8000000000000007</v>
      </c>
      <c r="AH47" s="5"/>
      <c r="AI47" s="5">
        <f t="shared" si="41"/>
        <v>70.320000000000007</v>
      </c>
      <c r="AJ47" s="8">
        <v>16</v>
      </c>
      <c r="AK47" s="10">
        <f t="shared" si="42"/>
        <v>12</v>
      </c>
      <c r="AL47" s="5">
        <f t="shared" si="43"/>
        <v>76.800000000000011</v>
      </c>
      <c r="AM47" s="5">
        <v>12</v>
      </c>
      <c r="AN47" s="5">
        <v>84</v>
      </c>
      <c r="AO47" s="10">
        <f t="shared" si="44"/>
        <v>0.14285714285714285</v>
      </c>
      <c r="AP47" s="10"/>
      <c r="AQ47" s="5">
        <f t="shared" si="45"/>
        <v>0</v>
      </c>
      <c r="AR47" s="10">
        <f t="shared" si="46"/>
        <v>0</v>
      </c>
      <c r="AS47" s="5"/>
      <c r="AT47" s="5"/>
      <c r="AU47" s="5"/>
      <c r="AV47" s="5"/>
      <c r="AW47" s="5"/>
      <c r="AX47" s="5"/>
      <c r="AY47" s="5"/>
    </row>
    <row r="48" spans="1:51" x14ac:dyDescent="0.25">
      <c r="A48" s="5" t="s">
        <v>100</v>
      </c>
      <c r="B48" s="5" t="s">
        <v>44</v>
      </c>
      <c r="C48" s="5">
        <v>517</v>
      </c>
      <c r="D48" s="5">
        <v>120</v>
      </c>
      <c r="E48" s="5">
        <v>175</v>
      </c>
      <c r="F48" s="5">
        <v>462</v>
      </c>
      <c r="G48" s="8">
        <v>0.7</v>
      </c>
      <c r="H48" s="5">
        <v>180</v>
      </c>
      <c r="I48" s="5" t="s">
        <v>45</v>
      </c>
      <c r="J48" s="5"/>
      <c r="K48" s="5">
        <v>175</v>
      </c>
      <c r="L48" s="5">
        <f t="shared" si="35"/>
        <v>0</v>
      </c>
      <c r="M48" s="5"/>
      <c r="N48" s="5"/>
      <c r="O48" s="5"/>
      <c r="P48" s="5">
        <f t="shared" si="36"/>
        <v>35</v>
      </c>
      <c r="Q48" s="4"/>
      <c r="R48" s="4"/>
      <c r="S48" s="4">
        <f t="shared" ref="S48:S57" si="48">AJ48*AK48</f>
        <v>0</v>
      </c>
      <c r="T48" s="4"/>
      <c r="U48" s="5"/>
      <c r="V48" s="5">
        <f t="shared" si="37"/>
        <v>13.2</v>
      </c>
      <c r="W48" s="5">
        <f t="shared" si="38"/>
        <v>13.2</v>
      </c>
      <c r="X48" s="5">
        <v>44.4</v>
      </c>
      <c r="Y48" s="5">
        <v>42.8</v>
      </c>
      <c r="Z48" s="5">
        <v>30.4</v>
      </c>
      <c r="AA48" s="5">
        <v>39.200000000000003</v>
      </c>
      <c r="AB48" s="5">
        <v>43.6</v>
      </c>
      <c r="AC48" s="5">
        <v>26.4</v>
      </c>
      <c r="AD48" s="5">
        <v>25</v>
      </c>
      <c r="AE48" s="5">
        <v>23.4</v>
      </c>
      <c r="AF48" s="5">
        <v>25.2</v>
      </c>
      <c r="AG48" s="5">
        <v>38</v>
      </c>
      <c r="AH48" s="5"/>
      <c r="AI48" s="5">
        <f t="shared" si="41"/>
        <v>0</v>
      </c>
      <c r="AJ48" s="8">
        <v>10</v>
      </c>
      <c r="AK48" s="10">
        <f t="shared" ref="AK48:AK57" si="49">MROUND(R48, AJ48*AM48)/AJ48</f>
        <v>0</v>
      </c>
      <c r="AL48" s="5">
        <f t="shared" si="43"/>
        <v>0</v>
      </c>
      <c r="AM48" s="5">
        <v>12</v>
      </c>
      <c r="AN48" s="5">
        <v>84</v>
      </c>
      <c r="AO48" s="10">
        <f t="shared" si="44"/>
        <v>0</v>
      </c>
      <c r="AP48" s="10"/>
      <c r="AQ48" s="5"/>
      <c r="AR48" s="10"/>
      <c r="AS48" s="5"/>
      <c r="AT48" s="5"/>
      <c r="AU48" s="5"/>
      <c r="AV48" s="5"/>
      <c r="AW48" s="5"/>
      <c r="AX48" s="5"/>
      <c r="AY48" s="5"/>
    </row>
    <row r="49" spans="1:51" x14ac:dyDescent="0.25">
      <c r="A49" s="5" t="s">
        <v>101</v>
      </c>
      <c r="B49" s="5" t="s">
        <v>44</v>
      </c>
      <c r="C49" s="5">
        <v>48</v>
      </c>
      <c r="D49" s="5">
        <v>120</v>
      </c>
      <c r="E49" s="5">
        <v>43</v>
      </c>
      <c r="F49" s="5">
        <v>125</v>
      </c>
      <c r="G49" s="8">
        <v>0.7</v>
      </c>
      <c r="H49" s="5">
        <v>180</v>
      </c>
      <c r="I49" s="5" t="s">
        <v>45</v>
      </c>
      <c r="J49" s="5"/>
      <c r="K49" s="5">
        <v>43</v>
      </c>
      <c r="L49" s="5">
        <f t="shared" si="35"/>
        <v>0</v>
      </c>
      <c r="M49" s="5"/>
      <c r="N49" s="5"/>
      <c r="O49" s="5"/>
      <c r="P49" s="5">
        <f t="shared" si="36"/>
        <v>8.6</v>
      </c>
      <c r="Q49" s="4"/>
      <c r="R49" s="4"/>
      <c r="S49" s="4">
        <f t="shared" si="48"/>
        <v>0</v>
      </c>
      <c r="T49" s="4"/>
      <c r="U49" s="5"/>
      <c r="V49" s="5">
        <f t="shared" si="37"/>
        <v>14.534883720930234</v>
      </c>
      <c r="W49" s="5">
        <f t="shared" si="38"/>
        <v>14.534883720930234</v>
      </c>
      <c r="X49" s="5">
        <v>8.8000000000000007</v>
      </c>
      <c r="Y49" s="5">
        <v>3.2</v>
      </c>
      <c r="Z49" s="5">
        <v>4.8</v>
      </c>
      <c r="AA49" s="5">
        <v>5.8</v>
      </c>
      <c r="AB49" s="5">
        <v>4.4000000000000004</v>
      </c>
      <c r="AC49" s="5">
        <v>1.4</v>
      </c>
      <c r="AD49" s="5">
        <v>4.5999999999999996</v>
      </c>
      <c r="AE49" s="5">
        <v>6.4</v>
      </c>
      <c r="AF49" s="5">
        <v>3.8</v>
      </c>
      <c r="AG49" s="5">
        <v>6</v>
      </c>
      <c r="AH49" s="5"/>
      <c r="AI49" s="5">
        <f t="shared" si="41"/>
        <v>0</v>
      </c>
      <c r="AJ49" s="8">
        <v>10</v>
      </c>
      <c r="AK49" s="10">
        <f t="shared" si="49"/>
        <v>0</v>
      </c>
      <c r="AL49" s="5">
        <f t="shared" si="43"/>
        <v>0</v>
      </c>
      <c r="AM49" s="5">
        <v>12</v>
      </c>
      <c r="AN49" s="5">
        <v>84</v>
      </c>
      <c r="AO49" s="10">
        <f t="shared" si="44"/>
        <v>0</v>
      </c>
      <c r="AP49" s="10"/>
      <c r="AQ49" s="5"/>
      <c r="AR49" s="10"/>
      <c r="AS49" s="5"/>
      <c r="AT49" s="5"/>
      <c r="AU49" s="5"/>
      <c r="AV49" s="5"/>
      <c r="AW49" s="5"/>
      <c r="AX49" s="5"/>
      <c r="AY49" s="5"/>
    </row>
    <row r="50" spans="1:51" x14ac:dyDescent="0.25">
      <c r="A50" s="5" t="s">
        <v>102</v>
      </c>
      <c r="B50" s="5" t="s">
        <v>44</v>
      </c>
      <c r="C50" s="5">
        <v>118</v>
      </c>
      <c r="D50" s="5">
        <v>96</v>
      </c>
      <c r="E50" s="5">
        <v>24</v>
      </c>
      <c r="F50" s="5">
        <v>190</v>
      </c>
      <c r="G50" s="8">
        <v>0.7</v>
      </c>
      <c r="H50" s="5">
        <v>180</v>
      </c>
      <c r="I50" s="14" t="s">
        <v>72</v>
      </c>
      <c r="J50" s="5"/>
      <c r="K50" s="5">
        <v>24</v>
      </c>
      <c r="L50" s="5">
        <f t="shared" si="35"/>
        <v>0</v>
      </c>
      <c r="M50" s="5"/>
      <c r="N50" s="5"/>
      <c r="O50" s="5"/>
      <c r="P50" s="5">
        <f t="shared" si="36"/>
        <v>4.8</v>
      </c>
      <c r="Q50" s="4"/>
      <c r="R50" s="4"/>
      <c r="S50" s="4">
        <f t="shared" si="48"/>
        <v>0</v>
      </c>
      <c r="T50" s="4"/>
      <c r="U50" s="5"/>
      <c r="V50" s="5">
        <f t="shared" si="37"/>
        <v>39.583333333333336</v>
      </c>
      <c r="W50" s="5">
        <f t="shared" si="38"/>
        <v>39.583333333333336</v>
      </c>
      <c r="X50" s="5">
        <v>24.6</v>
      </c>
      <c r="Y50" s="5">
        <v>16.600000000000001</v>
      </c>
      <c r="Z50" s="5">
        <v>19</v>
      </c>
      <c r="AA50" s="5">
        <v>4.4000000000000004</v>
      </c>
      <c r="AB50" s="5">
        <v>6.2</v>
      </c>
      <c r="AC50" s="5">
        <v>6.2</v>
      </c>
      <c r="AD50" s="5">
        <v>9.1999999999999993</v>
      </c>
      <c r="AE50" s="5">
        <v>10.8</v>
      </c>
      <c r="AF50" s="5">
        <v>14.8</v>
      </c>
      <c r="AG50" s="5">
        <v>19</v>
      </c>
      <c r="AH50" s="27" t="s">
        <v>130</v>
      </c>
      <c r="AI50" s="5">
        <f t="shared" si="41"/>
        <v>0</v>
      </c>
      <c r="AJ50" s="8">
        <v>8</v>
      </c>
      <c r="AK50" s="10">
        <f t="shared" si="49"/>
        <v>0</v>
      </c>
      <c r="AL50" s="5">
        <f t="shared" si="43"/>
        <v>0</v>
      </c>
      <c r="AM50" s="5">
        <v>12</v>
      </c>
      <c r="AN50" s="5">
        <v>84</v>
      </c>
      <c r="AO50" s="10">
        <f t="shared" si="44"/>
        <v>0</v>
      </c>
      <c r="AP50" s="10"/>
      <c r="AQ50" s="5"/>
      <c r="AR50" s="10"/>
      <c r="AS50" s="5"/>
      <c r="AT50" s="5"/>
      <c r="AU50" s="5"/>
      <c r="AV50" s="5"/>
      <c r="AW50" s="5"/>
      <c r="AX50" s="5"/>
      <c r="AY50" s="5"/>
    </row>
    <row r="51" spans="1:51" x14ac:dyDescent="0.25">
      <c r="A51" s="5" t="s">
        <v>103</v>
      </c>
      <c r="B51" s="5" t="s">
        <v>44</v>
      </c>
      <c r="C51" s="5">
        <v>162</v>
      </c>
      <c r="D51" s="5">
        <v>96</v>
      </c>
      <c r="E51" s="5">
        <v>133</v>
      </c>
      <c r="F51" s="5">
        <v>125</v>
      </c>
      <c r="G51" s="8">
        <v>0.7</v>
      </c>
      <c r="H51" s="5">
        <v>180</v>
      </c>
      <c r="I51" s="14" t="s">
        <v>72</v>
      </c>
      <c r="J51" s="5"/>
      <c r="K51" s="5">
        <v>133</v>
      </c>
      <c r="L51" s="5">
        <f t="shared" si="35"/>
        <v>0</v>
      </c>
      <c r="M51" s="5"/>
      <c r="N51" s="5"/>
      <c r="O51" s="5"/>
      <c r="P51" s="5">
        <f t="shared" si="36"/>
        <v>26.6</v>
      </c>
      <c r="Q51" s="4">
        <v>90</v>
      </c>
      <c r="R51" s="4">
        <v>90</v>
      </c>
      <c r="S51" s="4">
        <f>AJ51*AK51+AP51*AJ51</f>
        <v>96</v>
      </c>
      <c r="T51" s="4"/>
      <c r="U51" s="5"/>
      <c r="V51" s="5">
        <f t="shared" si="37"/>
        <v>8.3082706766917287</v>
      </c>
      <c r="W51" s="5">
        <f t="shared" si="38"/>
        <v>4.6992481203007515</v>
      </c>
      <c r="X51" s="5">
        <v>29.4</v>
      </c>
      <c r="Y51" s="5">
        <v>34.200000000000003</v>
      </c>
      <c r="Z51" s="5">
        <v>0.8</v>
      </c>
      <c r="AA51" s="5">
        <v>18</v>
      </c>
      <c r="AB51" s="5">
        <v>2</v>
      </c>
      <c r="AC51" s="5">
        <v>9.4</v>
      </c>
      <c r="AD51" s="5">
        <v>6.4</v>
      </c>
      <c r="AE51" s="5">
        <v>13.8</v>
      </c>
      <c r="AF51" s="5">
        <v>8.1999999999999993</v>
      </c>
      <c r="AG51" s="5">
        <v>55.2</v>
      </c>
      <c r="AH51" s="5" t="s">
        <v>50</v>
      </c>
      <c r="AI51" s="5">
        <f t="shared" si="41"/>
        <v>62.999999999999993</v>
      </c>
      <c r="AJ51" s="8">
        <v>8</v>
      </c>
      <c r="AK51" s="10">
        <f>MROUND(R51, AJ51*AM51)/AJ51-AP51</f>
        <v>12</v>
      </c>
      <c r="AL51" s="5">
        <f t="shared" si="43"/>
        <v>67.199999999999989</v>
      </c>
      <c r="AM51" s="5">
        <v>12</v>
      </c>
      <c r="AN51" s="5">
        <v>84</v>
      </c>
      <c r="AO51" s="10">
        <f t="shared" si="44"/>
        <v>0.14285714285714285</v>
      </c>
      <c r="AP51" s="10"/>
      <c r="AQ51" s="5">
        <f>AP51*AJ51*G51</f>
        <v>0</v>
      </c>
      <c r="AR51" s="10">
        <f>AP51/AN51</f>
        <v>0</v>
      </c>
      <c r="AS51" s="5"/>
      <c r="AT51" s="5"/>
      <c r="AU51" s="5"/>
      <c r="AV51" s="5"/>
      <c r="AW51" s="5"/>
      <c r="AX51" s="5"/>
      <c r="AY51" s="5"/>
    </row>
    <row r="52" spans="1:51" x14ac:dyDescent="0.25">
      <c r="A52" s="5" t="s">
        <v>104</v>
      </c>
      <c r="B52" s="5" t="s">
        <v>44</v>
      </c>
      <c r="C52" s="5">
        <v>320</v>
      </c>
      <c r="D52" s="5"/>
      <c r="E52" s="5">
        <v>41</v>
      </c>
      <c r="F52" s="5">
        <v>279</v>
      </c>
      <c r="G52" s="8">
        <v>0.7</v>
      </c>
      <c r="H52" s="5">
        <v>180</v>
      </c>
      <c r="I52" s="14" t="s">
        <v>72</v>
      </c>
      <c r="J52" s="5"/>
      <c r="K52" s="5">
        <v>42</v>
      </c>
      <c r="L52" s="5">
        <f t="shared" si="35"/>
        <v>-1</v>
      </c>
      <c r="M52" s="5"/>
      <c r="N52" s="5"/>
      <c r="O52" s="5"/>
      <c r="P52" s="5">
        <f t="shared" si="36"/>
        <v>8.1999999999999993</v>
      </c>
      <c r="Q52" s="4"/>
      <c r="R52" s="4"/>
      <c r="S52" s="4">
        <f t="shared" si="48"/>
        <v>0</v>
      </c>
      <c r="T52" s="4"/>
      <c r="U52" s="5"/>
      <c r="V52" s="5">
        <f t="shared" si="37"/>
        <v>34.024390243902445</v>
      </c>
      <c r="W52" s="5">
        <f t="shared" si="38"/>
        <v>34.024390243902445</v>
      </c>
      <c r="X52" s="5">
        <v>18</v>
      </c>
      <c r="Y52" s="5">
        <v>17</v>
      </c>
      <c r="Z52" s="5">
        <v>26.2</v>
      </c>
      <c r="AA52" s="5">
        <v>4.2</v>
      </c>
      <c r="AB52" s="5">
        <v>5.4</v>
      </c>
      <c r="AC52" s="5">
        <v>5.2</v>
      </c>
      <c r="AD52" s="5">
        <v>3.8</v>
      </c>
      <c r="AE52" s="5">
        <v>6.4</v>
      </c>
      <c r="AF52" s="5">
        <v>11.4</v>
      </c>
      <c r="AG52" s="5">
        <v>12.6</v>
      </c>
      <c r="AH52" s="27" t="s">
        <v>138</v>
      </c>
      <c r="AI52" s="5">
        <f t="shared" si="41"/>
        <v>0</v>
      </c>
      <c r="AJ52" s="8">
        <v>8</v>
      </c>
      <c r="AK52" s="10">
        <f t="shared" si="49"/>
        <v>0</v>
      </c>
      <c r="AL52" s="5">
        <f t="shared" si="43"/>
        <v>0</v>
      </c>
      <c r="AM52" s="5">
        <v>12</v>
      </c>
      <c r="AN52" s="5">
        <v>84</v>
      </c>
      <c r="AO52" s="10">
        <f t="shared" si="44"/>
        <v>0</v>
      </c>
      <c r="AP52" s="10"/>
      <c r="AQ52" s="5"/>
      <c r="AR52" s="10"/>
      <c r="AS52" s="5"/>
      <c r="AT52" s="5"/>
      <c r="AU52" s="5"/>
      <c r="AV52" s="5"/>
      <c r="AW52" s="5"/>
      <c r="AX52" s="5"/>
      <c r="AY52" s="5"/>
    </row>
    <row r="53" spans="1:51" x14ac:dyDescent="0.25">
      <c r="A53" s="5" t="s">
        <v>105</v>
      </c>
      <c r="B53" s="5" t="s">
        <v>44</v>
      </c>
      <c r="C53" s="5">
        <v>254</v>
      </c>
      <c r="D53" s="5">
        <v>602</v>
      </c>
      <c r="E53" s="5">
        <v>229</v>
      </c>
      <c r="F53" s="5">
        <v>625</v>
      </c>
      <c r="G53" s="8">
        <v>1</v>
      </c>
      <c r="H53" s="5">
        <v>180</v>
      </c>
      <c r="I53" s="5" t="s">
        <v>45</v>
      </c>
      <c r="J53" s="5"/>
      <c r="K53" s="5">
        <v>231</v>
      </c>
      <c r="L53" s="5">
        <f t="shared" si="35"/>
        <v>-2</v>
      </c>
      <c r="M53" s="5"/>
      <c r="N53" s="5"/>
      <c r="O53" s="5"/>
      <c r="P53" s="5">
        <f t="shared" si="36"/>
        <v>45.8</v>
      </c>
      <c r="Q53" s="4"/>
      <c r="R53" s="4"/>
      <c r="S53" s="4">
        <f t="shared" si="48"/>
        <v>0</v>
      </c>
      <c r="T53" s="4"/>
      <c r="U53" s="5"/>
      <c r="V53" s="5">
        <f t="shared" si="37"/>
        <v>13.646288209606988</v>
      </c>
      <c r="W53" s="5">
        <f t="shared" si="38"/>
        <v>13.646288209606988</v>
      </c>
      <c r="X53" s="5">
        <v>63</v>
      </c>
      <c r="Y53" s="5">
        <v>38.799999999999997</v>
      </c>
      <c r="Z53" s="5">
        <v>68.599999999999994</v>
      </c>
      <c r="AA53" s="5">
        <v>26</v>
      </c>
      <c r="AB53" s="5">
        <v>28.6</v>
      </c>
      <c r="AC53" s="5">
        <v>44</v>
      </c>
      <c r="AD53" s="5">
        <v>21.8</v>
      </c>
      <c r="AE53" s="5">
        <v>25.8</v>
      </c>
      <c r="AF53" s="5">
        <v>10.4</v>
      </c>
      <c r="AG53" s="5">
        <v>17.2</v>
      </c>
      <c r="AH53" s="5"/>
      <c r="AI53" s="5">
        <f t="shared" si="41"/>
        <v>0</v>
      </c>
      <c r="AJ53" s="8">
        <v>5</v>
      </c>
      <c r="AK53" s="10">
        <f t="shared" si="49"/>
        <v>0</v>
      </c>
      <c r="AL53" s="5">
        <f t="shared" si="43"/>
        <v>0</v>
      </c>
      <c r="AM53" s="5">
        <v>12</v>
      </c>
      <c r="AN53" s="5">
        <v>84</v>
      </c>
      <c r="AO53" s="10">
        <f t="shared" si="44"/>
        <v>0</v>
      </c>
      <c r="AP53" s="10"/>
      <c r="AQ53" s="5"/>
      <c r="AR53" s="10"/>
      <c r="AS53" s="5"/>
      <c r="AT53" s="5"/>
      <c r="AU53" s="5"/>
      <c r="AV53" s="5"/>
      <c r="AW53" s="5"/>
      <c r="AX53" s="5"/>
      <c r="AY53" s="5"/>
    </row>
    <row r="54" spans="1:51" x14ac:dyDescent="0.25">
      <c r="A54" s="14" t="s">
        <v>106</v>
      </c>
      <c r="B54" s="5" t="s">
        <v>44</v>
      </c>
      <c r="C54" s="5">
        <v>-1</v>
      </c>
      <c r="D54" s="5"/>
      <c r="E54" s="5"/>
      <c r="F54" s="5">
        <v>-1</v>
      </c>
      <c r="G54" s="8">
        <v>0.7</v>
      </c>
      <c r="H54" s="5">
        <v>180</v>
      </c>
      <c r="I54" s="5" t="s">
        <v>45</v>
      </c>
      <c r="J54" s="5"/>
      <c r="K54" s="5"/>
      <c r="L54" s="5">
        <f t="shared" si="35"/>
        <v>0</v>
      </c>
      <c r="M54" s="5"/>
      <c r="N54" s="5"/>
      <c r="O54" s="5"/>
      <c r="P54" s="5">
        <f t="shared" si="36"/>
        <v>0</v>
      </c>
      <c r="Q54" s="23">
        <v>96</v>
      </c>
      <c r="R54" s="23">
        <v>96</v>
      </c>
      <c r="S54" s="4">
        <f t="shared" ref="S54:S55" si="50">AJ54*AK54+AP54*AJ54</f>
        <v>96</v>
      </c>
      <c r="T54" s="4"/>
      <c r="U54" s="5"/>
      <c r="V54" s="5" t="e">
        <f t="shared" si="37"/>
        <v>#DIV/0!</v>
      </c>
      <c r="W54" s="5" t="e">
        <f t="shared" si="38"/>
        <v>#DIV/0!</v>
      </c>
      <c r="X54" s="5">
        <v>1.8</v>
      </c>
      <c r="Y54" s="5">
        <v>13</v>
      </c>
      <c r="Z54" s="5">
        <v>13</v>
      </c>
      <c r="AA54" s="5">
        <v>10.4</v>
      </c>
      <c r="AB54" s="5">
        <v>10.199999999999999</v>
      </c>
      <c r="AC54" s="5">
        <v>5.6</v>
      </c>
      <c r="AD54" s="5">
        <v>14</v>
      </c>
      <c r="AE54" s="5">
        <v>11.8</v>
      </c>
      <c r="AF54" s="5">
        <v>7.6</v>
      </c>
      <c r="AG54" s="5">
        <v>16.600000000000001</v>
      </c>
      <c r="AH54" s="14" t="s">
        <v>107</v>
      </c>
      <c r="AI54" s="5">
        <f t="shared" si="41"/>
        <v>67.199999999999989</v>
      </c>
      <c r="AJ54" s="8">
        <v>8</v>
      </c>
      <c r="AK54" s="10">
        <f t="shared" ref="AK54:AK55" si="51">MROUND(R54, AJ54*AM54)/AJ54-AP54</f>
        <v>12</v>
      </c>
      <c r="AL54" s="5">
        <f t="shared" si="43"/>
        <v>67.199999999999989</v>
      </c>
      <c r="AM54" s="5">
        <v>12</v>
      </c>
      <c r="AN54" s="5">
        <v>84</v>
      </c>
      <c r="AO54" s="10">
        <f t="shared" si="44"/>
        <v>0.14285714285714285</v>
      </c>
      <c r="AP54" s="10"/>
      <c r="AQ54" s="5">
        <f t="shared" ref="AQ54:AQ55" si="52">AP54*AJ54*G54</f>
        <v>0</v>
      </c>
      <c r="AR54" s="10">
        <f t="shared" ref="AR54:AR55" si="53">AP54/AN54</f>
        <v>0</v>
      </c>
      <c r="AS54" s="5"/>
      <c r="AT54" s="5"/>
      <c r="AU54" s="5"/>
      <c r="AV54" s="5"/>
      <c r="AW54" s="5"/>
      <c r="AX54" s="5"/>
      <c r="AY54" s="5"/>
    </row>
    <row r="55" spans="1:51" x14ac:dyDescent="0.25">
      <c r="A55" s="5" t="s">
        <v>108</v>
      </c>
      <c r="B55" s="5" t="s">
        <v>44</v>
      </c>
      <c r="C55" s="5">
        <v>230</v>
      </c>
      <c r="D55" s="5"/>
      <c r="E55" s="5">
        <v>71</v>
      </c>
      <c r="F55" s="5">
        <v>159</v>
      </c>
      <c r="G55" s="8">
        <v>0.9</v>
      </c>
      <c r="H55" s="5">
        <v>180</v>
      </c>
      <c r="I55" s="5" t="s">
        <v>45</v>
      </c>
      <c r="J55" s="5"/>
      <c r="K55" s="5">
        <v>71</v>
      </c>
      <c r="L55" s="5">
        <f t="shared" si="35"/>
        <v>0</v>
      </c>
      <c r="M55" s="5"/>
      <c r="N55" s="5"/>
      <c r="O55" s="5"/>
      <c r="P55" s="5">
        <f t="shared" si="36"/>
        <v>14.2</v>
      </c>
      <c r="Q55" s="4">
        <v>68.199999999999989</v>
      </c>
      <c r="R55" s="4">
        <f>16*P55-F55</f>
        <v>68.199999999999989</v>
      </c>
      <c r="S55" s="4">
        <f t="shared" si="50"/>
        <v>96</v>
      </c>
      <c r="T55" s="4"/>
      <c r="U55" s="5"/>
      <c r="V55" s="5">
        <f t="shared" si="37"/>
        <v>17.95774647887324</v>
      </c>
      <c r="W55" s="5">
        <f t="shared" si="38"/>
        <v>11.19718309859155</v>
      </c>
      <c r="X55" s="5">
        <v>10.8</v>
      </c>
      <c r="Y55" s="5">
        <v>19.8</v>
      </c>
      <c r="Z55" s="5">
        <v>10.4</v>
      </c>
      <c r="AA55" s="5">
        <v>10</v>
      </c>
      <c r="AB55" s="5">
        <v>8</v>
      </c>
      <c r="AC55" s="5">
        <v>10.6</v>
      </c>
      <c r="AD55" s="5">
        <v>7.4</v>
      </c>
      <c r="AE55" s="5">
        <v>12.2</v>
      </c>
      <c r="AF55" s="5">
        <v>13.6</v>
      </c>
      <c r="AG55" s="5">
        <v>7.8</v>
      </c>
      <c r="AH55" s="29" t="s">
        <v>50</v>
      </c>
      <c r="AI55" s="5">
        <f t="shared" si="41"/>
        <v>61.379999999999988</v>
      </c>
      <c r="AJ55" s="8">
        <v>8</v>
      </c>
      <c r="AK55" s="10">
        <f t="shared" si="51"/>
        <v>12</v>
      </c>
      <c r="AL55" s="5">
        <f t="shared" si="43"/>
        <v>86.4</v>
      </c>
      <c r="AM55" s="5">
        <v>12</v>
      </c>
      <c r="AN55" s="5">
        <v>84</v>
      </c>
      <c r="AO55" s="10">
        <f t="shared" si="44"/>
        <v>0.14285714285714285</v>
      </c>
      <c r="AP55" s="10"/>
      <c r="AQ55" s="5">
        <f t="shared" si="52"/>
        <v>0</v>
      </c>
      <c r="AR55" s="10">
        <f t="shared" si="53"/>
        <v>0</v>
      </c>
      <c r="AS55" s="5"/>
      <c r="AT55" s="5"/>
      <c r="AU55" s="5"/>
      <c r="AV55" s="5"/>
      <c r="AW55" s="5"/>
      <c r="AX55" s="5"/>
      <c r="AY55" s="5"/>
    </row>
    <row r="56" spans="1:51" x14ac:dyDescent="0.25">
      <c r="A56" s="5" t="s">
        <v>109</v>
      </c>
      <c r="B56" s="5" t="s">
        <v>44</v>
      </c>
      <c r="C56" s="5">
        <v>52</v>
      </c>
      <c r="D56" s="5">
        <v>96</v>
      </c>
      <c r="E56" s="5">
        <v>33</v>
      </c>
      <c r="F56" s="5">
        <v>115</v>
      </c>
      <c r="G56" s="8">
        <v>0.9</v>
      </c>
      <c r="H56" s="5">
        <v>180</v>
      </c>
      <c r="I56" s="5" t="s">
        <v>45</v>
      </c>
      <c r="J56" s="5"/>
      <c r="K56" s="5">
        <v>33</v>
      </c>
      <c r="L56" s="5">
        <f t="shared" si="35"/>
        <v>0</v>
      </c>
      <c r="M56" s="5"/>
      <c r="N56" s="5"/>
      <c r="O56" s="5"/>
      <c r="P56" s="5">
        <f t="shared" si="36"/>
        <v>6.6</v>
      </c>
      <c r="Q56" s="4"/>
      <c r="R56" s="4"/>
      <c r="S56" s="4">
        <f t="shared" si="48"/>
        <v>0</v>
      </c>
      <c r="T56" s="4"/>
      <c r="U56" s="5"/>
      <c r="V56" s="5">
        <f t="shared" si="37"/>
        <v>17.424242424242426</v>
      </c>
      <c r="W56" s="5">
        <f t="shared" si="38"/>
        <v>17.424242424242426</v>
      </c>
      <c r="X56" s="5">
        <v>7.6</v>
      </c>
      <c r="Y56" s="5">
        <v>6.6</v>
      </c>
      <c r="Z56" s="5">
        <v>9.4</v>
      </c>
      <c r="AA56" s="5">
        <v>3.6</v>
      </c>
      <c r="AB56" s="5">
        <v>3.8</v>
      </c>
      <c r="AC56" s="5">
        <v>8</v>
      </c>
      <c r="AD56" s="5">
        <v>1.8</v>
      </c>
      <c r="AE56" s="5">
        <v>5.4</v>
      </c>
      <c r="AF56" s="5">
        <v>5.2</v>
      </c>
      <c r="AG56" s="5">
        <v>1.6</v>
      </c>
      <c r="AH56" s="5" t="s">
        <v>110</v>
      </c>
      <c r="AI56" s="5">
        <f t="shared" si="41"/>
        <v>0</v>
      </c>
      <c r="AJ56" s="8">
        <v>8</v>
      </c>
      <c r="AK56" s="10">
        <f t="shared" si="49"/>
        <v>0</v>
      </c>
      <c r="AL56" s="5">
        <f t="shared" si="43"/>
        <v>0</v>
      </c>
      <c r="AM56" s="5">
        <v>12</v>
      </c>
      <c r="AN56" s="5">
        <v>84</v>
      </c>
      <c r="AO56" s="10">
        <f t="shared" si="44"/>
        <v>0</v>
      </c>
      <c r="AP56" s="10"/>
      <c r="AQ56" s="5"/>
      <c r="AR56" s="10"/>
      <c r="AS56" s="5"/>
      <c r="AT56" s="5"/>
      <c r="AU56" s="5"/>
      <c r="AV56" s="5"/>
      <c r="AW56" s="5"/>
      <c r="AX56" s="5"/>
      <c r="AY56" s="5"/>
    </row>
    <row r="57" spans="1:51" x14ac:dyDescent="0.25">
      <c r="A57" s="5" t="s">
        <v>111</v>
      </c>
      <c r="B57" s="5" t="s">
        <v>47</v>
      </c>
      <c r="C57" s="5">
        <v>200</v>
      </c>
      <c r="D57" s="5">
        <v>600</v>
      </c>
      <c r="E57" s="5">
        <v>200</v>
      </c>
      <c r="F57" s="5">
        <v>600</v>
      </c>
      <c r="G57" s="8">
        <v>1</v>
      </c>
      <c r="H57" s="5">
        <v>180</v>
      </c>
      <c r="I57" s="5" t="s">
        <v>45</v>
      </c>
      <c r="J57" s="5"/>
      <c r="K57" s="5">
        <v>205</v>
      </c>
      <c r="L57" s="5">
        <f t="shared" si="35"/>
        <v>-5</v>
      </c>
      <c r="M57" s="5"/>
      <c r="N57" s="5"/>
      <c r="O57" s="5"/>
      <c r="P57" s="5">
        <f t="shared" si="36"/>
        <v>40</v>
      </c>
      <c r="Q57" s="4"/>
      <c r="R57" s="4"/>
      <c r="S57" s="4">
        <f t="shared" si="48"/>
        <v>0</v>
      </c>
      <c r="T57" s="4"/>
      <c r="U57" s="5"/>
      <c r="V57" s="5">
        <f t="shared" si="37"/>
        <v>15</v>
      </c>
      <c r="W57" s="5">
        <f t="shared" si="38"/>
        <v>15</v>
      </c>
      <c r="X57" s="5">
        <v>57</v>
      </c>
      <c r="Y57" s="5">
        <v>29</v>
      </c>
      <c r="Z57" s="5">
        <v>42</v>
      </c>
      <c r="AA57" s="5">
        <v>28</v>
      </c>
      <c r="AB57" s="5">
        <v>33</v>
      </c>
      <c r="AC57" s="5">
        <v>34</v>
      </c>
      <c r="AD57" s="5">
        <v>34</v>
      </c>
      <c r="AE57" s="5">
        <v>30</v>
      </c>
      <c r="AF57" s="5">
        <v>45</v>
      </c>
      <c r="AG57" s="5">
        <v>46</v>
      </c>
      <c r="AH57" s="5"/>
      <c r="AI57" s="5">
        <f t="shared" si="41"/>
        <v>0</v>
      </c>
      <c r="AJ57" s="8">
        <v>5</v>
      </c>
      <c r="AK57" s="10">
        <f t="shared" si="49"/>
        <v>0</v>
      </c>
      <c r="AL57" s="5">
        <f t="shared" si="43"/>
        <v>0</v>
      </c>
      <c r="AM57" s="5">
        <v>12</v>
      </c>
      <c r="AN57" s="5">
        <v>144</v>
      </c>
      <c r="AO57" s="10">
        <f t="shared" si="44"/>
        <v>0</v>
      </c>
      <c r="AP57" s="10"/>
      <c r="AQ57" s="5"/>
      <c r="AR57" s="10"/>
      <c r="AS57" s="5"/>
      <c r="AT57" s="5"/>
      <c r="AU57" s="5"/>
      <c r="AV57" s="5"/>
      <c r="AW57" s="5"/>
      <c r="AX57" s="5"/>
      <c r="AY57" s="5"/>
    </row>
    <row r="58" spans="1:51" x14ac:dyDescent="0.25">
      <c r="A58" s="19" t="s">
        <v>112</v>
      </c>
      <c r="B58" s="19" t="s">
        <v>44</v>
      </c>
      <c r="C58" s="19"/>
      <c r="D58" s="19"/>
      <c r="E58" s="19"/>
      <c r="F58" s="19"/>
      <c r="G58" s="20">
        <v>0</v>
      </c>
      <c r="H58" s="19">
        <v>180</v>
      </c>
      <c r="I58" s="19" t="s">
        <v>45</v>
      </c>
      <c r="J58" s="19"/>
      <c r="K58" s="19"/>
      <c r="L58" s="19">
        <f t="shared" si="35"/>
        <v>0</v>
      </c>
      <c r="M58" s="19"/>
      <c r="N58" s="19"/>
      <c r="O58" s="19"/>
      <c r="P58" s="19">
        <f t="shared" si="36"/>
        <v>0</v>
      </c>
      <c r="Q58" s="21"/>
      <c r="R58" s="21"/>
      <c r="S58" s="21"/>
      <c r="T58" s="21"/>
      <c r="U58" s="19"/>
      <c r="V58" s="19" t="e">
        <f t="shared" si="37"/>
        <v>#DIV/0!</v>
      </c>
      <c r="W58" s="19" t="e">
        <f t="shared" si="38"/>
        <v>#DIV/0!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 t="s">
        <v>113</v>
      </c>
      <c r="AI58" s="19"/>
      <c r="AJ58" s="20">
        <v>5</v>
      </c>
      <c r="AK58" s="22"/>
      <c r="AL58" s="19"/>
      <c r="AM58" s="19">
        <v>12</v>
      </c>
      <c r="AN58" s="19">
        <v>84</v>
      </c>
      <c r="AO58" s="22"/>
      <c r="AP58" s="22"/>
      <c r="AQ58" s="19"/>
      <c r="AR58" s="22"/>
      <c r="AS58" s="5"/>
      <c r="AT58" s="5"/>
      <c r="AU58" s="5"/>
      <c r="AV58" s="5"/>
      <c r="AW58" s="5"/>
      <c r="AX58" s="5"/>
      <c r="AY58" s="5"/>
    </row>
    <row r="59" spans="1:51" x14ac:dyDescent="0.25">
      <c r="A59" s="5" t="s">
        <v>114</v>
      </c>
      <c r="B59" s="5" t="s">
        <v>44</v>
      </c>
      <c r="C59" s="5">
        <v>313</v>
      </c>
      <c r="D59" s="5"/>
      <c r="E59" s="5">
        <v>82</v>
      </c>
      <c r="F59" s="5">
        <v>231</v>
      </c>
      <c r="G59" s="8">
        <v>0.2</v>
      </c>
      <c r="H59" s="5">
        <v>180</v>
      </c>
      <c r="I59" s="5" t="s">
        <v>45</v>
      </c>
      <c r="J59" s="5"/>
      <c r="K59" s="5">
        <v>82</v>
      </c>
      <c r="L59" s="5">
        <f t="shared" si="35"/>
        <v>0</v>
      </c>
      <c r="M59" s="5"/>
      <c r="N59" s="5"/>
      <c r="O59" s="5"/>
      <c r="P59" s="5">
        <f t="shared" si="36"/>
        <v>16.399999999999999</v>
      </c>
      <c r="Q59" s="4"/>
      <c r="R59" s="4"/>
      <c r="S59" s="4">
        <f t="shared" ref="S59:S66" si="54">AJ59*AK59</f>
        <v>0</v>
      </c>
      <c r="T59" s="4"/>
      <c r="U59" s="5"/>
      <c r="V59" s="5">
        <f t="shared" si="37"/>
        <v>14.085365853658537</v>
      </c>
      <c r="W59" s="5">
        <f t="shared" si="38"/>
        <v>14.085365853658537</v>
      </c>
      <c r="X59" s="5">
        <v>22</v>
      </c>
      <c r="Y59" s="5">
        <v>30</v>
      </c>
      <c r="Z59" s="5">
        <v>19.2</v>
      </c>
      <c r="AA59" s="5">
        <v>19.8</v>
      </c>
      <c r="AB59" s="5">
        <v>15.4</v>
      </c>
      <c r="AC59" s="5">
        <v>17.2</v>
      </c>
      <c r="AD59" s="5">
        <v>9</v>
      </c>
      <c r="AE59" s="5">
        <v>13.2</v>
      </c>
      <c r="AF59" s="5">
        <v>19.600000000000001</v>
      </c>
      <c r="AG59" s="5">
        <v>20.8</v>
      </c>
      <c r="AH59" s="5" t="s">
        <v>50</v>
      </c>
      <c r="AI59" s="5">
        <f t="shared" ref="AI59:AI73" si="55">G59*R59</f>
        <v>0</v>
      </c>
      <c r="AJ59" s="8">
        <v>8</v>
      </c>
      <c r="AK59" s="10">
        <f t="shared" ref="AK59:AK66" si="56">MROUND(R59, AJ59*AM59)/AJ59</f>
        <v>0</v>
      </c>
      <c r="AL59" s="5">
        <f t="shared" ref="AL59:AL73" si="57">AK59*AJ59*G59</f>
        <v>0</v>
      </c>
      <c r="AM59" s="5">
        <v>6</v>
      </c>
      <c r="AN59" s="5">
        <v>72</v>
      </c>
      <c r="AO59" s="10">
        <f t="shared" ref="AO59:AO73" si="58">AK59/AN59</f>
        <v>0</v>
      </c>
      <c r="AP59" s="10"/>
      <c r="AQ59" s="5"/>
      <c r="AR59" s="10"/>
      <c r="AS59" s="5"/>
      <c r="AT59" s="5"/>
      <c r="AU59" s="5"/>
      <c r="AV59" s="5"/>
      <c r="AW59" s="5"/>
      <c r="AX59" s="5"/>
      <c r="AY59" s="5"/>
    </row>
    <row r="60" spans="1:51" x14ac:dyDescent="0.25">
      <c r="A60" s="5" t="s">
        <v>115</v>
      </c>
      <c r="B60" s="5" t="s">
        <v>47</v>
      </c>
      <c r="C60" s="5">
        <v>1169.2</v>
      </c>
      <c r="D60" s="5">
        <v>414.4</v>
      </c>
      <c r="E60" s="5">
        <v>495.8</v>
      </c>
      <c r="F60" s="5">
        <v>1091.5</v>
      </c>
      <c r="G60" s="8">
        <v>1</v>
      </c>
      <c r="H60" s="5">
        <v>180</v>
      </c>
      <c r="I60" s="5" t="s">
        <v>45</v>
      </c>
      <c r="J60" s="5"/>
      <c r="K60" s="5">
        <v>495.8</v>
      </c>
      <c r="L60" s="5">
        <f t="shared" si="35"/>
        <v>0</v>
      </c>
      <c r="M60" s="5"/>
      <c r="N60" s="5"/>
      <c r="O60" s="5"/>
      <c r="P60" s="5">
        <f t="shared" si="36"/>
        <v>99.16</v>
      </c>
      <c r="Q60" s="4">
        <v>296.74</v>
      </c>
      <c r="R60" s="31">
        <f>14*P60-F60+$R$1*P60</f>
        <v>197.58</v>
      </c>
      <c r="S60" s="4">
        <f t="shared" ref="S60:S61" si="59">AJ60*AK60+AP60*AJ60</f>
        <v>207.20000000000002</v>
      </c>
      <c r="T60" s="4"/>
      <c r="U60" s="5"/>
      <c r="V60" s="5">
        <f t="shared" si="37"/>
        <v>13.097014925373136</v>
      </c>
      <c r="W60" s="5">
        <f t="shared" si="38"/>
        <v>11.007462686567164</v>
      </c>
      <c r="X60" s="5">
        <v>113.22</v>
      </c>
      <c r="Y60" s="5">
        <v>99.9</v>
      </c>
      <c r="Z60" s="5">
        <v>82.14</v>
      </c>
      <c r="AA60" s="5">
        <v>88.06</v>
      </c>
      <c r="AB60" s="5">
        <v>85.1</v>
      </c>
      <c r="AC60" s="5">
        <v>87.320000000000007</v>
      </c>
      <c r="AD60" s="5">
        <v>86.58</v>
      </c>
      <c r="AE60" s="5">
        <v>94.72</v>
      </c>
      <c r="AF60" s="5">
        <v>91.76</v>
      </c>
      <c r="AG60" s="5">
        <v>102.86</v>
      </c>
      <c r="AH60" s="5"/>
      <c r="AI60" s="5">
        <f t="shared" si="55"/>
        <v>197.58</v>
      </c>
      <c r="AJ60" s="8">
        <v>3.7</v>
      </c>
      <c r="AK60" s="10">
        <f t="shared" ref="AK60:AK61" si="60">MROUND(R60, AJ60*AM60)/AJ60-AP60</f>
        <v>56</v>
      </c>
      <c r="AL60" s="5">
        <f t="shared" si="57"/>
        <v>207.20000000000002</v>
      </c>
      <c r="AM60" s="5">
        <v>14</v>
      </c>
      <c r="AN60" s="5">
        <v>126</v>
      </c>
      <c r="AO60" s="10">
        <f t="shared" si="58"/>
        <v>0.44444444444444442</v>
      </c>
      <c r="AP60" s="10"/>
      <c r="AQ60" s="5">
        <f t="shared" ref="AQ60:AQ61" si="61">AP60*AJ60*G60</f>
        <v>0</v>
      </c>
      <c r="AR60" s="10">
        <f t="shared" ref="AR60:AR61" si="62">AP60/AN60</f>
        <v>0</v>
      </c>
      <c r="AS60" s="5"/>
      <c r="AT60" s="5"/>
      <c r="AU60" s="5"/>
      <c r="AV60" s="5"/>
      <c r="AW60" s="5"/>
      <c r="AX60" s="5"/>
      <c r="AY60" s="5"/>
    </row>
    <row r="61" spans="1:51" x14ac:dyDescent="0.25">
      <c r="A61" s="5" t="s">
        <v>116</v>
      </c>
      <c r="B61" s="5" t="s">
        <v>44</v>
      </c>
      <c r="C61" s="5"/>
      <c r="D61" s="5">
        <v>168</v>
      </c>
      <c r="E61" s="5">
        <v>18</v>
      </c>
      <c r="F61" s="5">
        <v>150</v>
      </c>
      <c r="G61" s="8">
        <v>0.2</v>
      </c>
      <c r="H61" s="5">
        <v>180</v>
      </c>
      <c r="I61" s="5" t="s">
        <v>45</v>
      </c>
      <c r="J61" s="5"/>
      <c r="K61" s="5">
        <v>18</v>
      </c>
      <c r="L61" s="5">
        <f t="shared" si="35"/>
        <v>0</v>
      </c>
      <c r="M61" s="5"/>
      <c r="N61" s="5"/>
      <c r="O61" s="5"/>
      <c r="P61" s="5">
        <f t="shared" si="36"/>
        <v>3.6</v>
      </c>
      <c r="Q61" s="4"/>
      <c r="R61" s="4">
        <f>T61</f>
        <v>168</v>
      </c>
      <c r="S61" s="4">
        <f t="shared" si="59"/>
        <v>168</v>
      </c>
      <c r="T61" s="4">
        <v>168</v>
      </c>
      <c r="U61" s="5" t="s">
        <v>134</v>
      </c>
      <c r="V61" s="5">
        <f t="shared" si="37"/>
        <v>88.333333333333329</v>
      </c>
      <c r="W61" s="5">
        <f t="shared" si="38"/>
        <v>41.666666666666664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 t="s">
        <v>117</v>
      </c>
      <c r="AI61" s="5">
        <f t="shared" si="55"/>
        <v>33.6</v>
      </c>
      <c r="AJ61" s="8">
        <v>12</v>
      </c>
      <c r="AK61" s="10">
        <f t="shared" si="60"/>
        <v>14</v>
      </c>
      <c r="AL61" s="5">
        <f t="shared" si="57"/>
        <v>33.6</v>
      </c>
      <c r="AM61" s="5">
        <v>14</v>
      </c>
      <c r="AN61" s="5">
        <v>70</v>
      </c>
      <c r="AO61" s="10">
        <f t="shared" si="58"/>
        <v>0.2</v>
      </c>
      <c r="AP61" s="10"/>
      <c r="AQ61" s="5">
        <f t="shared" si="61"/>
        <v>0</v>
      </c>
      <c r="AR61" s="10">
        <f t="shared" si="62"/>
        <v>0</v>
      </c>
      <c r="AS61" s="5"/>
      <c r="AT61" s="5"/>
      <c r="AU61" s="5"/>
      <c r="AV61" s="5"/>
      <c r="AW61" s="5"/>
      <c r="AX61" s="5"/>
      <c r="AY61" s="5"/>
    </row>
    <row r="62" spans="1:51" x14ac:dyDescent="0.25">
      <c r="A62" s="5" t="s">
        <v>118</v>
      </c>
      <c r="B62" s="5" t="s">
        <v>44</v>
      </c>
      <c r="C62" s="5">
        <v>119</v>
      </c>
      <c r="D62" s="5">
        <v>423</v>
      </c>
      <c r="E62" s="5">
        <v>70</v>
      </c>
      <c r="F62" s="5">
        <v>469</v>
      </c>
      <c r="G62" s="8">
        <v>0.09</v>
      </c>
      <c r="H62" s="5">
        <v>180</v>
      </c>
      <c r="I62" s="5" t="s">
        <v>45</v>
      </c>
      <c r="J62" s="5"/>
      <c r="K62" s="5">
        <v>73</v>
      </c>
      <c r="L62" s="5">
        <f t="shared" si="35"/>
        <v>-3</v>
      </c>
      <c r="M62" s="5"/>
      <c r="N62" s="5"/>
      <c r="O62" s="5"/>
      <c r="P62" s="5">
        <f t="shared" si="36"/>
        <v>14</v>
      </c>
      <c r="Q62" s="4"/>
      <c r="R62" s="4"/>
      <c r="S62" s="4">
        <f t="shared" si="54"/>
        <v>0</v>
      </c>
      <c r="T62" s="4"/>
      <c r="U62" s="5"/>
      <c r="V62" s="5">
        <f t="shared" si="37"/>
        <v>33.5</v>
      </c>
      <c r="W62" s="5">
        <f t="shared" si="38"/>
        <v>33.5</v>
      </c>
      <c r="X62" s="5">
        <v>42.6</v>
      </c>
      <c r="Y62" s="5">
        <v>12.6</v>
      </c>
      <c r="Z62" s="5">
        <v>20.399999999999999</v>
      </c>
      <c r="AA62" s="5">
        <v>29</v>
      </c>
      <c r="AB62" s="5">
        <v>25.2</v>
      </c>
      <c r="AC62" s="5">
        <v>18.8</v>
      </c>
      <c r="AD62" s="5">
        <v>14</v>
      </c>
      <c r="AE62" s="5">
        <v>28.2</v>
      </c>
      <c r="AF62" s="5">
        <v>33.4</v>
      </c>
      <c r="AG62" s="5">
        <v>30.2</v>
      </c>
      <c r="AH62" s="27" t="s">
        <v>132</v>
      </c>
      <c r="AI62" s="5">
        <f t="shared" si="55"/>
        <v>0</v>
      </c>
      <c r="AJ62" s="8">
        <v>30</v>
      </c>
      <c r="AK62" s="10">
        <f t="shared" si="56"/>
        <v>0</v>
      </c>
      <c r="AL62" s="5">
        <f t="shared" si="57"/>
        <v>0</v>
      </c>
      <c r="AM62" s="5">
        <v>14</v>
      </c>
      <c r="AN62" s="5">
        <v>126</v>
      </c>
      <c r="AO62" s="10">
        <f t="shared" si="58"/>
        <v>0</v>
      </c>
      <c r="AP62" s="10"/>
      <c r="AQ62" s="5"/>
      <c r="AR62" s="10"/>
      <c r="AS62" s="5"/>
      <c r="AT62" s="5"/>
      <c r="AU62" s="5"/>
      <c r="AV62" s="5"/>
      <c r="AW62" s="5"/>
      <c r="AX62" s="5"/>
      <c r="AY62" s="5"/>
    </row>
    <row r="63" spans="1:51" x14ac:dyDescent="0.25">
      <c r="A63" s="5" t="s">
        <v>119</v>
      </c>
      <c r="B63" s="5" t="s">
        <v>44</v>
      </c>
      <c r="C63" s="5">
        <v>1104</v>
      </c>
      <c r="D63" s="5">
        <v>2</v>
      </c>
      <c r="E63" s="5">
        <v>491</v>
      </c>
      <c r="F63" s="5">
        <v>617</v>
      </c>
      <c r="G63" s="8">
        <v>0.25</v>
      </c>
      <c r="H63" s="5">
        <v>180</v>
      </c>
      <c r="I63" s="14" t="s">
        <v>72</v>
      </c>
      <c r="J63" s="5"/>
      <c r="K63" s="5">
        <v>492</v>
      </c>
      <c r="L63" s="5">
        <f t="shared" si="35"/>
        <v>-1</v>
      </c>
      <c r="M63" s="5"/>
      <c r="N63" s="5"/>
      <c r="O63" s="5"/>
      <c r="P63" s="5">
        <f t="shared" si="36"/>
        <v>98.2</v>
      </c>
      <c r="Q63" s="4">
        <v>757.8</v>
      </c>
      <c r="R63" s="4">
        <f>T63</f>
        <v>1176</v>
      </c>
      <c r="S63" s="4">
        <f>AJ63*AK63+AP63*AJ63</f>
        <v>1176</v>
      </c>
      <c r="T63" s="4">
        <v>1176</v>
      </c>
      <c r="U63" s="5" t="s">
        <v>133</v>
      </c>
      <c r="V63" s="5">
        <f t="shared" si="37"/>
        <v>18.25865580448065</v>
      </c>
      <c r="W63" s="5">
        <f t="shared" si="38"/>
        <v>6.2830957230142568</v>
      </c>
      <c r="X63" s="5">
        <v>110</v>
      </c>
      <c r="Y63" s="5">
        <v>112.8</v>
      </c>
      <c r="Z63" s="5">
        <v>89</v>
      </c>
      <c r="AA63" s="5">
        <v>143.19999999999999</v>
      </c>
      <c r="AB63" s="5">
        <v>162.19999999999999</v>
      </c>
      <c r="AC63" s="5">
        <v>123.4</v>
      </c>
      <c r="AD63" s="5">
        <v>129.19999999999999</v>
      </c>
      <c r="AE63" s="5">
        <v>114.8</v>
      </c>
      <c r="AF63" s="5">
        <v>69.599999999999994</v>
      </c>
      <c r="AG63" s="5">
        <v>86.6</v>
      </c>
      <c r="AH63" s="5" t="s">
        <v>50</v>
      </c>
      <c r="AI63" s="5">
        <f t="shared" si="55"/>
        <v>294</v>
      </c>
      <c r="AJ63" s="8">
        <v>12</v>
      </c>
      <c r="AK63" s="10">
        <f>MROUND(R63, AJ63*AM63)/AJ63-AP63</f>
        <v>0</v>
      </c>
      <c r="AL63" s="5">
        <f t="shared" si="57"/>
        <v>0</v>
      </c>
      <c r="AM63" s="5">
        <v>14</v>
      </c>
      <c r="AN63" s="5">
        <v>70</v>
      </c>
      <c r="AO63" s="10">
        <f t="shared" si="58"/>
        <v>0</v>
      </c>
      <c r="AP63" s="10">
        <v>98</v>
      </c>
      <c r="AQ63" s="5">
        <f>AP63*AJ63*G63</f>
        <v>294</v>
      </c>
      <c r="AR63" s="10">
        <f>AP63/AN63</f>
        <v>1.4</v>
      </c>
      <c r="AS63" s="5"/>
      <c r="AT63" s="5"/>
      <c r="AU63" s="5"/>
      <c r="AV63" s="5"/>
      <c r="AW63" s="5"/>
      <c r="AX63" s="5"/>
      <c r="AY63" s="5"/>
    </row>
    <row r="64" spans="1:51" x14ac:dyDescent="0.25">
      <c r="A64" s="5" t="s">
        <v>120</v>
      </c>
      <c r="B64" s="5" t="s">
        <v>44</v>
      </c>
      <c r="C64" s="5">
        <v>156</v>
      </c>
      <c r="D64" s="5">
        <v>674</v>
      </c>
      <c r="E64" s="5">
        <v>160</v>
      </c>
      <c r="F64" s="5">
        <v>672</v>
      </c>
      <c r="G64" s="8">
        <v>0.25</v>
      </c>
      <c r="H64" s="5">
        <v>180</v>
      </c>
      <c r="I64" s="5" t="s">
        <v>45</v>
      </c>
      <c r="J64" s="5"/>
      <c r="K64" s="5">
        <v>170</v>
      </c>
      <c r="L64" s="5">
        <f t="shared" si="35"/>
        <v>-10</v>
      </c>
      <c r="M64" s="5"/>
      <c r="N64" s="5"/>
      <c r="O64" s="5"/>
      <c r="P64" s="5">
        <f t="shared" si="36"/>
        <v>32</v>
      </c>
      <c r="Q64" s="4"/>
      <c r="R64" s="4"/>
      <c r="S64" s="4">
        <f t="shared" si="54"/>
        <v>0</v>
      </c>
      <c r="T64" s="4"/>
      <c r="U64" s="5"/>
      <c r="V64" s="5">
        <f t="shared" si="37"/>
        <v>21</v>
      </c>
      <c r="W64" s="5">
        <f t="shared" si="38"/>
        <v>21</v>
      </c>
      <c r="X64" s="5">
        <v>54.6</v>
      </c>
      <c r="Y64" s="5">
        <v>14.8</v>
      </c>
      <c r="Z64" s="5">
        <v>0</v>
      </c>
      <c r="AA64" s="5">
        <v>1.2</v>
      </c>
      <c r="AB64" s="5">
        <v>41.4</v>
      </c>
      <c r="AC64" s="5">
        <v>39</v>
      </c>
      <c r="AD64" s="5">
        <v>38</v>
      </c>
      <c r="AE64" s="5">
        <v>42.4</v>
      </c>
      <c r="AF64" s="5">
        <v>36</v>
      </c>
      <c r="AG64" s="5">
        <v>41.2</v>
      </c>
      <c r="AH64" s="5"/>
      <c r="AI64" s="5">
        <f t="shared" si="55"/>
        <v>0</v>
      </c>
      <c r="AJ64" s="8">
        <v>12</v>
      </c>
      <c r="AK64" s="10">
        <f t="shared" si="56"/>
        <v>0</v>
      </c>
      <c r="AL64" s="5">
        <f t="shared" si="57"/>
        <v>0</v>
      </c>
      <c r="AM64" s="5">
        <v>14</v>
      </c>
      <c r="AN64" s="5">
        <v>70</v>
      </c>
      <c r="AO64" s="10">
        <f t="shared" si="58"/>
        <v>0</v>
      </c>
      <c r="AP64" s="10"/>
      <c r="AQ64" s="5"/>
      <c r="AR64" s="10"/>
      <c r="AS64" s="5"/>
      <c r="AT64" s="5"/>
      <c r="AU64" s="5"/>
      <c r="AV64" s="5"/>
      <c r="AW64" s="5"/>
      <c r="AX64" s="5"/>
      <c r="AY64" s="5"/>
    </row>
    <row r="65" spans="1:51" x14ac:dyDescent="0.25">
      <c r="A65" s="5" t="s">
        <v>121</v>
      </c>
      <c r="B65" s="5" t="s">
        <v>44</v>
      </c>
      <c r="C65" s="5">
        <v>171</v>
      </c>
      <c r="D65" s="5">
        <v>1346</v>
      </c>
      <c r="E65" s="5">
        <v>266</v>
      </c>
      <c r="F65" s="5">
        <v>1257</v>
      </c>
      <c r="G65" s="8">
        <v>0.3</v>
      </c>
      <c r="H65" s="5">
        <v>180</v>
      </c>
      <c r="I65" s="5" t="s">
        <v>45</v>
      </c>
      <c r="J65" s="5"/>
      <c r="K65" s="5">
        <v>464</v>
      </c>
      <c r="L65" s="5">
        <f t="shared" si="35"/>
        <v>-198</v>
      </c>
      <c r="M65" s="5"/>
      <c r="N65" s="5"/>
      <c r="O65" s="5"/>
      <c r="P65" s="5">
        <f t="shared" si="36"/>
        <v>53.2</v>
      </c>
      <c r="Q65" s="4"/>
      <c r="R65" s="4"/>
      <c r="S65" s="4">
        <f t="shared" si="54"/>
        <v>0</v>
      </c>
      <c r="T65" s="4"/>
      <c r="U65" s="5"/>
      <c r="V65" s="5">
        <f t="shared" si="37"/>
        <v>23.627819548872179</v>
      </c>
      <c r="W65" s="5">
        <f t="shared" si="38"/>
        <v>23.627819548872179</v>
      </c>
      <c r="X65" s="5">
        <v>134.19999999999999</v>
      </c>
      <c r="Y65" s="5">
        <v>32.799999999999997</v>
      </c>
      <c r="Z65" s="5">
        <v>0</v>
      </c>
      <c r="AA65" s="5">
        <v>18</v>
      </c>
      <c r="AB65" s="5">
        <v>91</v>
      </c>
      <c r="AC65" s="5">
        <v>80.8</v>
      </c>
      <c r="AD65" s="5">
        <v>62</v>
      </c>
      <c r="AE65" s="5">
        <v>85.2</v>
      </c>
      <c r="AF65" s="5">
        <v>96.4</v>
      </c>
      <c r="AG65" s="5">
        <v>87.2</v>
      </c>
      <c r="AH65" s="5" t="s">
        <v>50</v>
      </c>
      <c r="AI65" s="5">
        <f t="shared" si="55"/>
        <v>0</v>
      </c>
      <c r="AJ65" s="8">
        <v>12</v>
      </c>
      <c r="AK65" s="10">
        <f t="shared" si="56"/>
        <v>0</v>
      </c>
      <c r="AL65" s="5">
        <f t="shared" si="57"/>
        <v>0</v>
      </c>
      <c r="AM65" s="5">
        <v>14</v>
      </c>
      <c r="AN65" s="5">
        <v>70</v>
      </c>
      <c r="AO65" s="10">
        <f t="shared" si="58"/>
        <v>0</v>
      </c>
      <c r="AP65" s="10"/>
      <c r="AQ65" s="5"/>
      <c r="AR65" s="10"/>
      <c r="AS65" s="5"/>
      <c r="AT65" s="5"/>
      <c r="AU65" s="5"/>
      <c r="AV65" s="5"/>
      <c r="AW65" s="5"/>
      <c r="AX65" s="5"/>
      <c r="AY65" s="5"/>
    </row>
    <row r="66" spans="1:51" x14ac:dyDescent="0.25">
      <c r="A66" s="5" t="s">
        <v>122</v>
      </c>
      <c r="B66" s="5" t="s">
        <v>44</v>
      </c>
      <c r="C66" s="5">
        <v>108</v>
      </c>
      <c r="D66" s="5">
        <v>1179</v>
      </c>
      <c r="E66" s="5">
        <v>207</v>
      </c>
      <c r="F66" s="5">
        <v>1086</v>
      </c>
      <c r="G66" s="8">
        <v>0.3</v>
      </c>
      <c r="H66" s="5">
        <v>180</v>
      </c>
      <c r="I66" s="5" t="s">
        <v>45</v>
      </c>
      <c r="J66" s="5"/>
      <c r="K66" s="5">
        <v>497</v>
      </c>
      <c r="L66" s="5">
        <f t="shared" si="35"/>
        <v>-290</v>
      </c>
      <c r="M66" s="5"/>
      <c r="N66" s="5"/>
      <c r="O66" s="5"/>
      <c r="P66" s="5">
        <f t="shared" si="36"/>
        <v>41.4</v>
      </c>
      <c r="Q66" s="4"/>
      <c r="R66" s="4"/>
      <c r="S66" s="4">
        <f t="shared" si="54"/>
        <v>0</v>
      </c>
      <c r="T66" s="4"/>
      <c r="U66" s="5"/>
      <c r="V66" s="5">
        <f t="shared" si="37"/>
        <v>26.231884057971016</v>
      </c>
      <c r="W66" s="5">
        <f t="shared" si="38"/>
        <v>26.231884057971016</v>
      </c>
      <c r="X66" s="5">
        <v>116.6</v>
      </c>
      <c r="Y66" s="5">
        <v>29.2</v>
      </c>
      <c r="Z66" s="5">
        <v>0</v>
      </c>
      <c r="AA66" s="5">
        <v>0</v>
      </c>
      <c r="AB66" s="5">
        <v>71.400000000000006</v>
      </c>
      <c r="AC66" s="5">
        <v>80.400000000000006</v>
      </c>
      <c r="AD66" s="5">
        <v>58.8</v>
      </c>
      <c r="AE66" s="5">
        <v>75.599999999999994</v>
      </c>
      <c r="AF66" s="5">
        <v>89.6</v>
      </c>
      <c r="AG66" s="5">
        <v>78.8</v>
      </c>
      <c r="AH66" s="5" t="s">
        <v>50</v>
      </c>
      <c r="AI66" s="5">
        <f t="shared" si="55"/>
        <v>0</v>
      </c>
      <c r="AJ66" s="8">
        <v>12</v>
      </c>
      <c r="AK66" s="10">
        <f t="shared" si="56"/>
        <v>0</v>
      </c>
      <c r="AL66" s="5">
        <f t="shared" si="57"/>
        <v>0</v>
      </c>
      <c r="AM66" s="5">
        <v>14</v>
      </c>
      <c r="AN66" s="5">
        <v>70</v>
      </c>
      <c r="AO66" s="10">
        <f t="shared" si="58"/>
        <v>0</v>
      </c>
      <c r="AP66" s="10"/>
      <c r="AQ66" s="5"/>
      <c r="AR66" s="10"/>
      <c r="AS66" s="5"/>
      <c r="AT66" s="5"/>
      <c r="AU66" s="5"/>
      <c r="AV66" s="5"/>
      <c r="AW66" s="5"/>
      <c r="AX66" s="5"/>
      <c r="AY66" s="5"/>
    </row>
    <row r="67" spans="1:51" x14ac:dyDescent="0.25">
      <c r="A67" s="5" t="s">
        <v>123</v>
      </c>
      <c r="B67" s="5" t="s">
        <v>44</v>
      </c>
      <c r="C67" s="5">
        <v>390</v>
      </c>
      <c r="D67" s="5">
        <v>196</v>
      </c>
      <c r="E67" s="5">
        <v>182</v>
      </c>
      <c r="F67" s="5">
        <v>404</v>
      </c>
      <c r="G67" s="8">
        <v>0.3</v>
      </c>
      <c r="H67" s="5">
        <v>180</v>
      </c>
      <c r="I67" s="5" t="s">
        <v>45</v>
      </c>
      <c r="J67" s="5"/>
      <c r="K67" s="5">
        <v>184</v>
      </c>
      <c r="L67" s="5">
        <f t="shared" si="35"/>
        <v>-2</v>
      </c>
      <c r="M67" s="5"/>
      <c r="N67" s="5"/>
      <c r="O67" s="5"/>
      <c r="P67" s="5">
        <f t="shared" si="36"/>
        <v>36.4</v>
      </c>
      <c r="Q67" s="4">
        <v>105.59999999999997</v>
      </c>
      <c r="R67" s="4">
        <f t="shared" ref="R67:R68" si="63">14*P67-F67</f>
        <v>105.59999999999997</v>
      </c>
      <c r="S67" s="4">
        <f t="shared" ref="S67:S73" si="64">AJ67*AK67+AP67*AJ67</f>
        <v>196</v>
      </c>
      <c r="T67" s="4"/>
      <c r="U67" s="5"/>
      <c r="V67" s="5">
        <f t="shared" si="37"/>
        <v>16.483516483516485</v>
      </c>
      <c r="W67" s="5">
        <f t="shared" si="38"/>
        <v>11.098901098901099</v>
      </c>
      <c r="X67" s="5">
        <v>38.799999999999997</v>
      </c>
      <c r="Y67" s="5">
        <v>48</v>
      </c>
      <c r="Z67" s="5">
        <v>31</v>
      </c>
      <c r="AA67" s="5">
        <v>0</v>
      </c>
      <c r="AB67" s="5">
        <v>36.200000000000003</v>
      </c>
      <c r="AC67" s="5">
        <v>32.6</v>
      </c>
      <c r="AD67" s="5">
        <v>26.6</v>
      </c>
      <c r="AE67" s="5">
        <v>30.6</v>
      </c>
      <c r="AF67" s="5">
        <v>31</v>
      </c>
      <c r="AG67" s="5">
        <v>26.4</v>
      </c>
      <c r="AH67" s="5" t="s">
        <v>50</v>
      </c>
      <c r="AI67" s="5">
        <f t="shared" si="55"/>
        <v>31.679999999999989</v>
      </c>
      <c r="AJ67" s="8">
        <v>14</v>
      </c>
      <c r="AK67" s="10">
        <f t="shared" ref="AK67:AK73" si="65">MROUND(R67, AJ67*AM67)/AJ67-AP67</f>
        <v>14</v>
      </c>
      <c r="AL67" s="5">
        <f t="shared" si="57"/>
        <v>58.8</v>
      </c>
      <c r="AM67" s="5">
        <v>14</v>
      </c>
      <c r="AN67" s="5">
        <v>70</v>
      </c>
      <c r="AO67" s="10">
        <f t="shared" si="58"/>
        <v>0.2</v>
      </c>
      <c r="AP67" s="10"/>
      <c r="AQ67" s="5">
        <f t="shared" ref="AQ67:AQ73" si="66">AP67*AJ67*G67</f>
        <v>0</v>
      </c>
      <c r="AR67" s="10">
        <f t="shared" ref="AR67:AR73" si="67">AP67/AN67</f>
        <v>0</v>
      </c>
      <c r="AS67" s="5"/>
      <c r="AT67" s="5"/>
      <c r="AU67" s="5"/>
      <c r="AV67" s="5"/>
      <c r="AW67" s="5"/>
      <c r="AX67" s="5"/>
      <c r="AY67" s="5"/>
    </row>
    <row r="68" spans="1:51" x14ac:dyDescent="0.25">
      <c r="A68" s="25" t="s">
        <v>59</v>
      </c>
      <c r="B68" s="5" t="s">
        <v>44</v>
      </c>
      <c r="C68" s="5"/>
      <c r="D68" s="5"/>
      <c r="E68" s="24">
        <f>0+E14</f>
        <v>121</v>
      </c>
      <c r="F68" s="24">
        <f>0+F14</f>
        <v>103</v>
      </c>
      <c r="G68" s="8">
        <v>0.48</v>
      </c>
      <c r="H68" s="5">
        <v>180</v>
      </c>
      <c r="I68" s="5" t="s">
        <v>45</v>
      </c>
      <c r="J68" s="5"/>
      <c r="K68" s="5"/>
      <c r="L68" s="5">
        <f t="shared" si="35"/>
        <v>121</v>
      </c>
      <c r="M68" s="5"/>
      <c r="N68" s="5"/>
      <c r="O68" s="5"/>
      <c r="P68" s="5">
        <f t="shared" si="36"/>
        <v>24.2</v>
      </c>
      <c r="Q68" s="4">
        <v>235.8</v>
      </c>
      <c r="R68" s="4">
        <f t="shared" si="63"/>
        <v>235.8</v>
      </c>
      <c r="S68" s="4">
        <f t="shared" si="64"/>
        <v>224</v>
      </c>
      <c r="T68" s="4"/>
      <c r="U68" s="5"/>
      <c r="V68" s="5">
        <f t="shared" si="37"/>
        <v>13.512396694214877</v>
      </c>
      <c r="W68" s="5">
        <f t="shared" si="38"/>
        <v>4.2561983471074383</v>
      </c>
      <c r="X68" s="5">
        <v>0</v>
      </c>
      <c r="Y68" s="5">
        <v>0</v>
      </c>
      <c r="Z68" s="5">
        <v>0</v>
      </c>
      <c r="AA68" s="5">
        <v>0</v>
      </c>
      <c r="AB68" s="5">
        <v>10</v>
      </c>
      <c r="AC68" s="5">
        <v>34.799999999999997</v>
      </c>
      <c r="AD68" s="5">
        <v>34.4</v>
      </c>
      <c r="AE68" s="5">
        <v>27.4</v>
      </c>
      <c r="AF68" s="5">
        <v>28</v>
      </c>
      <c r="AG68" s="5">
        <v>20.2</v>
      </c>
      <c r="AH68" s="5" t="s">
        <v>50</v>
      </c>
      <c r="AI68" s="5">
        <f t="shared" si="55"/>
        <v>113.184</v>
      </c>
      <c r="AJ68" s="8">
        <v>8</v>
      </c>
      <c r="AK68" s="10">
        <f t="shared" si="65"/>
        <v>28</v>
      </c>
      <c r="AL68" s="5">
        <f t="shared" si="57"/>
        <v>107.52</v>
      </c>
      <c r="AM68" s="5">
        <v>14</v>
      </c>
      <c r="AN68" s="5">
        <v>70</v>
      </c>
      <c r="AO68" s="10">
        <f t="shared" si="58"/>
        <v>0.4</v>
      </c>
      <c r="AP68" s="10"/>
      <c r="AQ68" s="5">
        <f t="shared" si="66"/>
        <v>0</v>
      </c>
      <c r="AR68" s="10">
        <f t="shared" si="67"/>
        <v>0</v>
      </c>
      <c r="AS68" s="5"/>
      <c r="AT68" s="5"/>
      <c r="AU68" s="5"/>
      <c r="AV68" s="5"/>
      <c r="AW68" s="5"/>
      <c r="AX68" s="5"/>
      <c r="AY68" s="5"/>
    </row>
    <row r="69" spans="1:51" x14ac:dyDescent="0.25">
      <c r="A69" s="5" t="s">
        <v>124</v>
      </c>
      <c r="B69" s="5" t="s">
        <v>44</v>
      </c>
      <c r="C69" s="5">
        <v>3571</v>
      </c>
      <c r="D69" s="5">
        <v>1009</v>
      </c>
      <c r="E69" s="5">
        <v>2063</v>
      </c>
      <c r="F69" s="5">
        <v>2529</v>
      </c>
      <c r="G69" s="8">
        <v>0.25</v>
      </c>
      <c r="H69" s="5">
        <v>180</v>
      </c>
      <c r="I69" s="14" t="s">
        <v>72</v>
      </c>
      <c r="J69" s="5"/>
      <c r="K69" s="5">
        <v>2060</v>
      </c>
      <c r="L69" s="5">
        <f t="shared" si="35"/>
        <v>3</v>
      </c>
      <c r="M69" s="5"/>
      <c r="N69" s="5"/>
      <c r="O69" s="5"/>
      <c r="P69" s="5">
        <f t="shared" si="36"/>
        <v>412.6</v>
      </c>
      <c r="Q69" s="4">
        <v>1100</v>
      </c>
      <c r="R69" s="4">
        <v>1100</v>
      </c>
      <c r="S69" s="4">
        <f t="shared" si="64"/>
        <v>1176</v>
      </c>
      <c r="T69" s="4"/>
      <c r="U69" s="5"/>
      <c r="V69" s="5">
        <f t="shared" si="37"/>
        <v>8.9796412990790113</v>
      </c>
      <c r="W69" s="5">
        <f t="shared" si="38"/>
        <v>6.1294231701405719</v>
      </c>
      <c r="X69" s="5">
        <v>427.2</v>
      </c>
      <c r="Y69" s="5">
        <v>387.4</v>
      </c>
      <c r="Z69" s="5">
        <v>332.2</v>
      </c>
      <c r="AA69" s="5">
        <v>396.4</v>
      </c>
      <c r="AB69" s="5">
        <v>316.2</v>
      </c>
      <c r="AC69" s="5">
        <v>242.2</v>
      </c>
      <c r="AD69" s="5">
        <v>298.39999999999998</v>
      </c>
      <c r="AE69" s="5">
        <v>408</v>
      </c>
      <c r="AF69" s="5">
        <v>319.39999999999998</v>
      </c>
      <c r="AG69" s="5">
        <v>300.2</v>
      </c>
      <c r="AH69" s="5" t="s">
        <v>50</v>
      </c>
      <c r="AI69" s="5">
        <f t="shared" si="55"/>
        <v>275</v>
      </c>
      <c r="AJ69" s="8">
        <v>12</v>
      </c>
      <c r="AK69" s="10">
        <f t="shared" si="65"/>
        <v>0</v>
      </c>
      <c r="AL69" s="5">
        <f t="shared" si="57"/>
        <v>0</v>
      </c>
      <c r="AM69" s="5">
        <v>14</v>
      </c>
      <c r="AN69" s="5">
        <v>70</v>
      </c>
      <c r="AO69" s="10">
        <f t="shared" si="58"/>
        <v>0</v>
      </c>
      <c r="AP69" s="10">
        <v>98</v>
      </c>
      <c r="AQ69" s="5">
        <f t="shared" si="66"/>
        <v>294</v>
      </c>
      <c r="AR69" s="10">
        <f t="shared" si="67"/>
        <v>1.4</v>
      </c>
      <c r="AS69" s="5"/>
      <c r="AT69" s="5"/>
      <c r="AU69" s="5"/>
      <c r="AV69" s="5"/>
      <c r="AW69" s="5"/>
      <c r="AX69" s="5"/>
      <c r="AY69" s="5"/>
    </row>
    <row r="70" spans="1:51" x14ac:dyDescent="0.25">
      <c r="A70" s="5" t="s">
        <v>125</v>
      </c>
      <c r="B70" s="5" t="s">
        <v>44</v>
      </c>
      <c r="C70" s="5">
        <v>2939</v>
      </c>
      <c r="D70" s="5">
        <v>1189</v>
      </c>
      <c r="E70" s="5">
        <v>2198</v>
      </c>
      <c r="F70" s="5">
        <v>1942</v>
      </c>
      <c r="G70" s="8">
        <v>0.25</v>
      </c>
      <c r="H70" s="5">
        <v>180</v>
      </c>
      <c r="I70" s="14" t="s">
        <v>72</v>
      </c>
      <c r="J70" s="5"/>
      <c r="K70" s="5">
        <v>2210</v>
      </c>
      <c r="L70" s="5">
        <f t="shared" ref="L70:L73" si="68">E70-K70</f>
        <v>-12</v>
      </c>
      <c r="M70" s="5"/>
      <c r="N70" s="5"/>
      <c r="O70" s="5"/>
      <c r="P70" s="5">
        <f t="shared" si="36"/>
        <v>439.6</v>
      </c>
      <c r="Q70" s="4">
        <v>2200</v>
      </c>
      <c r="R70" s="4">
        <v>2200</v>
      </c>
      <c r="S70" s="4">
        <f t="shared" si="64"/>
        <v>2184</v>
      </c>
      <c r="T70" s="4"/>
      <c r="U70" s="5"/>
      <c r="V70" s="5">
        <f t="shared" si="37"/>
        <v>9.3858052775250229</v>
      </c>
      <c r="W70" s="5">
        <f t="shared" si="38"/>
        <v>4.417652411282984</v>
      </c>
      <c r="X70" s="5">
        <v>391.6</v>
      </c>
      <c r="Y70" s="5">
        <v>346.8</v>
      </c>
      <c r="Z70" s="5">
        <v>314</v>
      </c>
      <c r="AA70" s="5">
        <v>282.60000000000002</v>
      </c>
      <c r="AB70" s="5">
        <v>282.2</v>
      </c>
      <c r="AC70" s="5">
        <v>247.4</v>
      </c>
      <c r="AD70" s="5">
        <v>283.8</v>
      </c>
      <c r="AE70" s="5">
        <v>379.6</v>
      </c>
      <c r="AF70" s="5">
        <v>339.4</v>
      </c>
      <c r="AG70" s="5">
        <v>276.8</v>
      </c>
      <c r="AH70" s="5" t="s">
        <v>50</v>
      </c>
      <c r="AI70" s="5">
        <f t="shared" si="55"/>
        <v>550</v>
      </c>
      <c r="AJ70" s="8">
        <v>12</v>
      </c>
      <c r="AK70" s="10">
        <f t="shared" si="65"/>
        <v>0</v>
      </c>
      <c r="AL70" s="5">
        <f t="shared" si="57"/>
        <v>0</v>
      </c>
      <c r="AM70" s="5">
        <v>14</v>
      </c>
      <c r="AN70" s="5">
        <v>70</v>
      </c>
      <c r="AO70" s="10">
        <f t="shared" si="58"/>
        <v>0</v>
      </c>
      <c r="AP70" s="10">
        <v>182</v>
      </c>
      <c r="AQ70" s="5">
        <f t="shared" si="66"/>
        <v>546</v>
      </c>
      <c r="AR70" s="10">
        <f t="shared" si="67"/>
        <v>2.6</v>
      </c>
      <c r="AS70" s="5"/>
      <c r="AT70" s="5"/>
      <c r="AU70" s="5"/>
      <c r="AV70" s="5"/>
      <c r="AW70" s="5"/>
      <c r="AX70" s="5"/>
      <c r="AY70" s="5"/>
    </row>
    <row r="71" spans="1:51" x14ac:dyDescent="0.25">
      <c r="A71" s="5" t="s">
        <v>126</v>
      </c>
      <c r="B71" s="5" t="s">
        <v>47</v>
      </c>
      <c r="C71" s="5">
        <v>302.39999999999998</v>
      </c>
      <c r="D71" s="5"/>
      <c r="E71" s="5">
        <v>186.3</v>
      </c>
      <c r="F71" s="5">
        <v>116.1</v>
      </c>
      <c r="G71" s="8">
        <v>1</v>
      </c>
      <c r="H71" s="5">
        <v>180</v>
      </c>
      <c r="I71" s="5" t="s">
        <v>45</v>
      </c>
      <c r="J71" s="5"/>
      <c r="K71" s="5">
        <v>186.3</v>
      </c>
      <c r="L71" s="5">
        <f t="shared" si="68"/>
        <v>0</v>
      </c>
      <c r="M71" s="5"/>
      <c r="N71" s="5"/>
      <c r="O71" s="5"/>
      <c r="P71" s="5">
        <f t="shared" si="36"/>
        <v>37.260000000000005</v>
      </c>
      <c r="Q71" s="4">
        <v>368.28000000000009</v>
      </c>
      <c r="R71" s="4">
        <f>13*P71-F71</f>
        <v>368.28000000000009</v>
      </c>
      <c r="S71" s="4">
        <f t="shared" si="64"/>
        <v>378</v>
      </c>
      <c r="T71" s="4"/>
      <c r="U71" s="5"/>
      <c r="V71" s="5">
        <f t="shared" si="37"/>
        <v>13.260869565217391</v>
      </c>
      <c r="W71" s="5">
        <f t="shared" si="38"/>
        <v>3.1159420289855069</v>
      </c>
      <c r="X71" s="5">
        <v>0</v>
      </c>
      <c r="Y71" s="5">
        <v>2.16</v>
      </c>
      <c r="Z71" s="5">
        <v>72.36</v>
      </c>
      <c r="AA71" s="5">
        <v>25.38</v>
      </c>
      <c r="AB71" s="5">
        <v>36.18</v>
      </c>
      <c r="AC71" s="5">
        <v>40.5</v>
      </c>
      <c r="AD71" s="5">
        <v>29.7</v>
      </c>
      <c r="AE71" s="5">
        <v>32.4</v>
      </c>
      <c r="AF71" s="5">
        <v>34.020000000000003</v>
      </c>
      <c r="AG71" s="5">
        <v>30.78</v>
      </c>
      <c r="AH71" s="5"/>
      <c r="AI71" s="5">
        <f t="shared" si="55"/>
        <v>368.28000000000009</v>
      </c>
      <c r="AJ71" s="8">
        <v>2.7</v>
      </c>
      <c r="AK71" s="10">
        <f t="shared" si="65"/>
        <v>0</v>
      </c>
      <c r="AL71" s="5">
        <f t="shared" si="57"/>
        <v>0</v>
      </c>
      <c r="AM71" s="5">
        <v>14</v>
      </c>
      <c r="AN71" s="5">
        <v>126</v>
      </c>
      <c r="AO71" s="10">
        <f t="shared" si="58"/>
        <v>0</v>
      </c>
      <c r="AP71" s="10">
        <v>140</v>
      </c>
      <c r="AQ71" s="5">
        <f t="shared" si="66"/>
        <v>378</v>
      </c>
      <c r="AR71" s="10">
        <f t="shared" si="67"/>
        <v>1.1111111111111112</v>
      </c>
      <c r="AS71" s="5"/>
      <c r="AT71" s="5"/>
      <c r="AU71" s="5"/>
      <c r="AV71" s="5"/>
      <c r="AW71" s="5"/>
      <c r="AX71" s="5"/>
      <c r="AY71" s="5"/>
    </row>
    <row r="72" spans="1:51" x14ac:dyDescent="0.25">
      <c r="A72" s="5" t="s">
        <v>127</v>
      </c>
      <c r="B72" s="5" t="s">
        <v>47</v>
      </c>
      <c r="C72" s="5">
        <v>1205</v>
      </c>
      <c r="D72" s="5"/>
      <c r="E72" s="5">
        <v>475</v>
      </c>
      <c r="F72" s="5">
        <v>730</v>
      </c>
      <c r="G72" s="8">
        <v>1</v>
      </c>
      <c r="H72" s="5">
        <v>180</v>
      </c>
      <c r="I72" s="5" t="s">
        <v>45</v>
      </c>
      <c r="J72" s="5"/>
      <c r="K72" s="5">
        <v>475.5</v>
      </c>
      <c r="L72" s="5">
        <f t="shared" si="68"/>
        <v>-0.5</v>
      </c>
      <c r="M72" s="5"/>
      <c r="N72" s="5"/>
      <c r="O72" s="5"/>
      <c r="P72" s="5">
        <f t="shared" si="36"/>
        <v>95</v>
      </c>
      <c r="Q72" s="4">
        <v>600</v>
      </c>
      <c r="R72" s="31">
        <f>14*P72-F72+$R$1*P72</f>
        <v>505</v>
      </c>
      <c r="S72" s="4">
        <f t="shared" si="64"/>
        <v>480</v>
      </c>
      <c r="T72" s="4"/>
      <c r="U72" s="5"/>
      <c r="V72" s="5">
        <f t="shared" si="37"/>
        <v>12.736842105263158</v>
      </c>
      <c r="W72" s="5">
        <f t="shared" si="38"/>
        <v>7.6842105263157894</v>
      </c>
      <c r="X72" s="5">
        <v>58</v>
      </c>
      <c r="Y72" s="5">
        <v>90</v>
      </c>
      <c r="Z72" s="5">
        <v>4</v>
      </c>
      <c r="AA72" s="5">
        <v>11</v>
      </c>
      <c r="AB72" s="5">
        <v>56</v>
      </c>
      <c r="AC72" s="5">
        <v>60</v>
      </c>
      <c r="AD72" s="5">
        <v>72</v>
      </c>
      <c r="AE72" s="5">
        <v>71</v>
      </c>
      <c r="AF72" s="5">
        <v>76</v>
      </c>
      <c r="AG72" s="5">
        <v>83</v>
      </c>
      <c r="AH72" s="5" t="s">
        <v>128</v>
      </c>
      <c r="AI72" s="5">
        <f t="shared" si="55"/>
        <v>505</v>
      </c>
      <c r="AJ72" s="8">
        <v>5</v>
      </c>
      <c r="AK72" s="10">
        <f t="shared" si="65"/>
        <v>0</v>
      </c>
      <c r="AL72" s="5">
        <f t="shared" si="57"/>
        <v>0</v>
      </c>
      <c r="AM72" s="5">
        <v>12</v>
      </c>
      <c r="AN72" s="5">
        <v>84</v>
      </c>
      <c r="AO72" s="10">
        <f t="shared" si="58"/>
        <v>0</v>
      </c>
      <c r="AP72" s="10">
        <v>96</v>
      </c>
      <c r="AQ72" s="5">
        <f t="shared" si="66"/>
        <v>480</v>
      </c>
      <c r="AR72" s="10">
        <f t="shared" si="67"/>
        <v>1.1428571428571428</v>
      </c>
      <c r="AS72" s="5"/>
      <c r="AT72" s="5"/>
      <c r="AU72" s="5"/>
      <c r="AV72" s="5"/>
      <c r="AW72" s="5"/>
      <c r="AX72" s="5"/>
      <c r="AY72" s="5"/>
    </row>
    <row r="73" spans="1:51" x14ac:dyDescent="0.25">
      <c r="A73" s="14" t="s">
        <v>129</v>
      </c>
      <c r="B73" s="5" t="s">
        <v>44</v>
      </c>
      <c r="C73" s="5"/>
      <c r="D73" s="5"/>
      <c r="E73" s="5"/>
      <c r="F73" s="5"/>
      <c r="G73" s="8">
        <v>0.14000000000000001</v>
      </c>
      <c r="H73" s="5">
        <v>180</v>
      </c>
      <c r="I73" s="5" t="s">
        <v>45</v>
      </c>
      <c r="J73" s="5"/>
      <c r="K73" s="5"/>
      <c r="L73" s="5">
        <f t="shared" si="68"/>
        <v>0</v>
      </c>
      <c r="M73" s="5"/>
      <c r="N73" s="5"/>
      <c r="O73" s="5"/>
      <c r="P73" s="5">
        <f t="shared" si="36"/>
        <v>0</v>
      </c>
      <c r="Q73" s="23">
        <v>264</v>
      </c>
      <c r="R73" s="23">
        <v>264</v>
      </c>
      <c r="S73" s="4">
        <f t="shared" si="64"/>
        <v>264</v>
      </c>
      <c r="T73" s="4"/>
      <c r="U73" s="5"/>
      <c r="V73" s="5" t="e">
        <f t="shared" si="37"/>
        <v>#DIV/0!</v>
      </c>
      <c r="W73" s="5" t="e">
        <f t="shared" si="38"/>
        <v>#DIV/0!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14" t="s">
        <v>48</v>
      </c>
      <c r="AI73" s="5">
        <f t="shared" si="55"/>
        <v>36.96</v>
      </c>
      <c r="AJ73" s="8">
        <v>22</v>
      </c>
      <c r="AK73" s="10">
        <f t="shared" si="65"/>
        <v>12</v>
      </c>
      <c r="AL73" s="5">
        <f t="shared" si="57"/>
        <v>36.96</v>
      </c>
      <c r="AM73" s="5">
        <v>12</v>
      </c>
      <c r="AN73" s="5">
        <v>84</v>
      </c>
      <c r="AO73" s="10">
        <f t="shared" si="58"/>
        <v>0.14285714285714285</v>
      </c>
      <c r="AP73" s="10"/>
      <c r="AQ73" s="5">
        <f t="shared" si="66"/>
        <v>0</v>
      </c>
      <c r="AR73" s="10">
        <f t="shared" si="67"/>
        <v>0</v>
      </c>
      <c r="AS73" s="5"/>
      <c r="AT73" s="5"/>
      <c r="AU73" s="5"/>
      <c r="AV73" s="5"/>
      <c r="AW73" s="5"/>
      <c r="AX73" s="5"/>
      <c r="AY73" s="5"/>
    </row>
    <row r="74" spans="1:51" x14ac:dyDescent="0.25">
      <c r="A74" s="5"/>
      <c r="B74" s="5"/>
      <c r="C74" s="5"/>
      <c r="D74" s="5"/>
      <c r="E74" s="5"/>
      <c r="F74" s="5"/>
      <c r="G74" s="8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8"/>
      <c r="AK74" s="10"/>
      <c r="AL74" s="5"/>
      <c r="AM74" s="5"/>
      <c r="AN74" s="5"/>
      <c r="AO74" s="10"/>
      <c r="AP74" s="10"/>
      <c r="AQ74" s="5"/>
      <c r="AR74" s="10"/>
      <c r="AS74" s="5"/>
      <c r="AT74" s="5"/>
      <c r="AU74" s="5"/>
      <c r="AV74" s="5"/>
      <c r="AW74" s="5"/>
      <c r="AX74" s="5"/>
      <c r="AY74" s="5"/>
    </row>
    <row r="75" spans="1:51" x14ac:dyDescent="0.25">
      <c r="A75" s="5"/>
      <c r="B75" s="5"/>
      <c r="C75" s="5"/>
      <c r="D75" s="5"/>
      <c r="E75" s="5"/>
      <c r="F75" s="5"/>
      <c r="G75" s="8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8"/>
      <c r="AK75" s="10"/>
      <c r="AL75" s="5"/>
      <c r="AM75" s="5"/>
      <c r="AN75" s="5"/>
      <c r="AO75" s="10"/>
      <c r="AP75" s="10"/>
      <c r="AQ75" s="5"/>
      <c r="AR75" s="10"/>
      <c r="AS75" s="5"/>
      <c r="AT75" s="5"/>
      <c r="AU75" s="5"/>
      <c r="AV75" s="5"/>
      <c r="AW75" s="5"/>
      <c r="AX75" s="5"/>
      <c r="AY75" s="5"/>
    </row>
    <row r="76" spans="1:51" x14ac:dyDescent="0.25">
      <c r="A76" s="5"/>
      <c r="B76" s="5"/>
      <c r="C76" s="5"/>
      <c r="D76" s="5"/>
      <c r="E76" s="5"/>
      <c r="F76" s="5"/>
      <c r="G76" s="8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8"/>
      <c r="AK76" s="10"/>
      <c r="AL76" s="5"/>
      <c r="AM76" s="5"/>
      <c r="AN76" s="5"/>
      <c r="AO76" s="10"/>
      <c r="AP76" s="10"/>
      <c r="AQ76" s="5"/>
      <c r="AR76" s="10"/>
      <c r="AS76" s="5"/>
      <c r="AT76" s="5"/>
      <c r="AU76" s="5"/>
      <c r="AV76" s="5"/>
      <c r="AW76" s="5"/>
      <c r="AX76" s="5"/>
      <c r="AY76" s="5"/>
    </row>
    <row r="77" spans="1:51" x14ac:dyDescent="0.25">
      <c r="A77" s="5"/>
      <c r="B77" s="5"/>
      <c r="C77" s="5"/>
      <c r="D77" s="5"/>
      <c r="E77" s="5"/>
      <c r="F77" s="5"/>
      <c r="G77" s="8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8"/>
      <c r="AK77" s="10"/>
      <c r="AL77" s="5"/>
      <c r="AM77" s="5"/>
      <c r="AN77" s="5"/>
      <c r="AO77" s="10"/>
      <c r="AP77" s="10"/>
      <c r="AQ77" s="5"/>
      <c r="AR77" s="10"/>
      <c r="AS77" s="5"/>
      <c r="AT77" s="5"/>
      <c r="AU77" s="5"/>
      <c r="AV77" s="5"/>
      <c r="AW77" s="5"/>
      <c r="AX77" s="5"/>
      <c r="AY77" s="5"/>
    </row>
    <row r="78" spans="1:51" x14ac:dyDescent="0.25">
      <c r="A78" s="5"/>
      <c r="B78" s="5"/>
      <c r="C78" s="5"/>
      <c r="D78" s="5"/>
      <c r="E78" s="5"/>
      <c r="F78" s="5"/>
      <c r="G78" s="8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8"/>
      <c r="AK78" s="10"/>
      <c r="AL78" s="5"/>
      <c r="AM78" s="5"/>
      <c r="AN78" s="5"/>
      <c r="AO78" s="10"/>
      <c r="AP78" s="10"/>
      <c r="AQ78" s="5"/>
      <c r="AR78" s="10"/>
      <c r="AS78" s="5"/>
      <c r="AT78" s="5"/>
      <c r="AU78" s="5"/>
      <c r="AV78" s="5"/>
      <c r="AW78" s="5"/>
      <c r="AX78" s="5"/>
      <c r="AY78" s="5"/>
    </row>
    <row r="79" spans="1:51" x14ac:dyDescent="0.25">
      <c r="A79" s="5"/>
      <c r="B79" s="5"/>
      <c r="C79" s="5"/>
      <c r="D79" s="5"/>
      <c r="E79" s="5"/>
      <c r="F79" s="5"/>
      <c r="G79" s="8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8"/>
      <c r="AK79" s="10"/>
      <c r="AL79" s="5"/>
      <c r="AM79" s="5"/>
      <c r="AN79" s="5"/>
      <c r="AO79" s="10"/>
      <c r="AP79" s="10"/>
      <c r="AQ79" s="5"/>
      <c r="AR79" s="10"/>
      <c r="AS79" s="5"/>
      <c r="AT79" s="5"/>
      <c r="AU79" s="5"/>
      <c r="AV79" s="5"/>
      <c r="AW79" s="5"/>
      <c r="AX79" s="5"/>
      <c r="AY79" s="5"/>
    </row>
    <row r="80" spans="1:51" x14ac:dyDescent="0.25">
      <c r="A80" s="5"/>
      <c r="B80" s="5"/>
      <c r="C80" s="5"/>
      <c r="D80" s="5"/>
      <c r="E80" s="5"/>
      <c r="F80" s="5"/>
      <c r="G80" s="8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8"/>
      <c r="AK80" s="10"/>
      <c r="AL80" s="5"/>
      <c r="AM80" s="5"/>
      <c r="AN80" s="5"/>
      <c r="AO80" s="10"/>
      <c r="AP80" s="10"/>
      <c r="AQ80" s="5"/>
      <c r="AR80" s="10"/>
      <c r="AS80" s="5"/>
      <c r="AT80" s="5"/>
      <c r="AU80" s="5"/>
      <c r="AV80" s="5"/>
      <c r="AW80" s="5"/>
      <c r="AX80" s="5"/>
      <c r="AY80" s="5"/>
    </row>
    <row r="81" spans="1:51" x14ac:dyDescent="0.25">
      <c r="A81" s="5"/>
      <c r="B81" s="5"/>
      <c r="C81" s="5"/>
      <c r="D81" s="5"/>
      <c r="E81" s="5"/>
      <c r="F81" s="5"/>
      <c r="G81" s="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8"/>
      <c r="AK81" s="10"/>
      <c r="AL81" s="5"/>
      <c r="AM81" s="5"/>
      <c r="AN81" s="5"/>
      <c r="AO81" s="10"/>
      <c r="AP81" s="10"/>
      <c r="AQ81" s="5"/>
      <c r="AR81" s="10"/>
      <c r="AS81" s="5"/>
      <c r="AT81" s="5"/>
      <c r="AU81" s="5"/>
      <c r="AV81" s="5"/>
      <c r="AW81" s="5"/>
      <c r="AX81" s="5"/>
      <c r="AY81" s="5"/>
    </row>
    <row r="82" spans="1:51" x14ac:dyDescent="0.25">
      <c r="A82" s="5"/>
      <c r="B82" s="5"/>
      <c r="C82" s="5"/>
      <c r="D82" s="5"/>
      <c r="E82" s="5"/>
      <c r="F82" s="5"/>
      <c r="G82" s="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8"/>
      <c r="AK82" s="10"/>
      <c r="AL82" s="5"/>
      <c r="AM82" s="5"/>
      <c r="AN82" s="5"/>
      <c r="AO82" s="10"/>
      <c r="AP82" s="10"/>
      <c r="AQ82" s="5"/>
      <c r="AR82" s="10"/>
      <c r="AS82" s="5"/>
      <c r="AT82" s="5"/>
      <c r="AU82" s="5"/>
      <c r="AV82" s="5"/>
      <c r="AW82" s="5"/>
      <c r="AX82" s="5"/>
      <c r="AY82" s="5"/>
    </row>
    <row r="83" spans="1:51" x14ac:dyDescent="0.25">
      <c r="A83" s="5"/>
      <c r="B83" s="5"/>
      <c r="C83" s="5"/>
      <c r="D83" s="5"/>
      <c r="E83" s="5"/>
      <c r="F83" s="5"/>
      <c r="G83" s="8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8"/>
      <c r="AK83" s="10"/>
      <c r="AL83" s="5"/>
      <c r="AM83" s="5"/>
      <c r="AN83" s="5"/>
      <c r="AO83" s="10"/>
      <c r="AP83" s="10"/>
      <c r="AQ83" s="5"/>
      <c r="AR83" s="10"/>
      <c r="AS83" s="5"/>
      <c r="AT83" s="5"/>
      <c r="AU83" s="5"/>
      <c r="AV83" s="5"/>
      <c r="AW83" s="5"/>
      <c r="AX83" s="5"/>
      <c r="AY83" s="5"/>
    </row>
    <row r="84" spans="1:51" x14ac:dyDescent="0.25">
      <c r="A84" s="5"/>
      <c r="B84" s="5"/>
      <c r="C84" s="5"/>
      <c r="D84" s="5"/>
      <c r="E84" s="5"/>
      <c r="F84" s="5"/>
      <c r="G84" s="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8"/>
      <c r="AK84" s="10"/>
      <c r="AL84" s="5"/>
      <c r="AM84" s="5"/>
      <c r="AN84" s="5"/>
      <c r="AO84" s="10"/>
      <c r="AP84" s="10"/>
      <c r="AQ84" s="5"/>
      <c r="AR84" s="10"/>
      <c r="AS84" s="5"/>
      <c r="AT84" s="5"/>
      <c r="AU84" s="5"/>
      <c r="AV84" s="5"/>
      <c r="AW84" s="5"/>
      <c r="AX84" s="5"/>
      <c r="AY84" s="5"/>
    </row>
    <row r="85" spans="1:51" x14ac:dyDescent="0.25">
      <c r="A85" s="5"/>
      <c r="B85" s="5"/>
      <c r="C85" s="5"/>
      <c r="D85" s="5"/>
      <c r="E85" s="5"/>
      <c r="F85" s="5"/>
      <c r="G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8"/>
      <c r="AK85" s="10"/>
      <c r="AL85" s="5"/>
      <c r="AM85" s="5"/>
      <c r="AN85" s="5"/>
      <c r="AO85" s="10"/>
      <c r="AP85" s="10"/>
      <c r="AQ85" s="5"/>
      <c r="AR85" s="10"/>
      <c r="AS85" s="5"/>
      <c r="AT85" s="5"/>
      <c r="AU85" s="5"/>
      <c r="AV85" s="5"/>
      <c r="AW85" s="5"/>
      <c r="AX85" s="5"/>
      <c r="AY85" s="5"/>
    </row>
    <row r="86" spans="1:51" x14ac:dyDescent="0.25">
      <c r="A86" s="5"/>
      <c r="B86" s="5"/>
      <c r="C86" s="5"/>
      <c r="D86" s="5"/>
      <c r="E86" s="5"/>
      <c r="F86" s="5"/>
      <c r="G86" s="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8"/>
      <c r="AK86" s="10"/>
      <c r="AL86" s="5"/>
      <c r="AM86" s="5"/>
      <c r="AN86" s="5"/>
      <c r="AO86" s="10"/>
      <c r="AP86" s="10"/>
      <c r="AQ86" s="5"/>
      <c r="AR86" s="10"/>
      <c r="AS86" s="5"/>
      <c r="AT86" s="5"/>
      <c r="AU86" s="5"/>
      <c r="AV86" s="5"/>
      <c r="AW86" s="5"/>
      <c r="AX86" s="5"/>
      <c r="AY86" s="5"/>
    </row>
    <row r="87" spans="1:51" x14ac:dyDescent="0.25">
      <c r="A87" s="5"/>
      <c r="B87" s="5"/>
      <c r="C87" s="5"/>
      <c r="D87" s="5"/>
      <c r="E87" s="5"/>
      <c r="F87" s="5"/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8"/>
      <c r="AK87" s="10"/>
      <c r="AL87" s="5"/>
      <c r="AM87" s="5"/>
      <c r="AN87" s="5"/>
      <c r="AO87" s="10"/>
      <c r="AP87" s="10"/>
      <c r="AQ87" s="5"/>
      <c r="AR87" s="10"/>
      <c r="AS87" s="5"/>
      <c r="AT87" s="5"/>
      <c r="AU87" s="5"/>
      <c r="AV87" s="5"/>
      <c r="AW87" s="5"/>
      <c r="AX87" s="5"/>
      <c r="AY87" s="5"/>
    </row>
    <row r="88" spans="1:51" x14ac:dyDescent="0.25">
      <c r="A88" s="5"/>
      <c r="B88" s="5"/>
      <c r="C88" s="5"/>
      <c r="D88" s="5"/>
      <c r="E88" s="5"/>
      <c r="F88" s="5"/>
      <c r="G88" s="8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8"/>
      <c r="AK88" s="10"/>
      <c r="AL88" s="5"/>
      <c r="AM88" s="5"/>
      <c r="AN88" s="5"/>
      <c r="AO88" s="10"/>
      <c r="AP88" s="10"/>
      <c r="AQ88" s="5"/>
      <c r="AR88" s="10"/>
      <c r="AS88" s="5"/>
      <c r="AT88" s="5"/>
      <c r="AU88" s="5"/>
      <c r="AV88" s="5"/>
      <c r="AW88" s="5"/>
      <c r="AX88" s="5"/>
      <c r="AY88" s="5"/>
    </row>
    <row r="89" spans="1:51" x14ac:dyDescent="0.25">
      <c r="A89" s="5"/>
      <c r="B89" s="5"/>
      <c r="C89" s="5"/>
      <c r="D89" s="5"/>
      <c r="E89" s="5"/>
      <c r="F89" s="5"/>
      <c r="G89" s="8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8"/>
      <c r="AK89" s="10"/>
      <c r="AL89" s="5"/>
      <c r="AM89" s="5"/>
      <c r="AN89" s="5"/>
      <c r="AO89" s="10"/>
      <c r="AP89" s="10"/>
      <c r="AQ89" s="5"/>
      <c r="AR89" s="10"/>
      <c r="AS89" s="5"/>
      <c r="AT89" s="5"/>
      <c r="AU89" s="5"/>
      <c r="AV89" s="5"/>
      <c r="AW89" s="5"/>
      <c r="AX89" s="5"/>
      <c r="AY89" s="5"/>
    </row>
    <row r="90" spans="1:51" x14ac:dyDescent="0.25">
      <c r="A90" s="5"/>
      <c r="B90" s="5"/>
      <c r="C90" s="5"/>
      <c r="D90" s="5"/>
      <c r="E90" s="5"/>
      <c r="F90" s="5"/>
      <c r="G90" s="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8"/>
      <c r="AK90" s="10"/>
      <c r="AL90" s="5"/>
      <c r="AM90" s="5"/>
      <c r="AN90" s="5"/>
      <c r="AO90" s="10"/>
      <c r="AP90" s="10"/>
      <c r="AQ90" s="5"/>
      <c r="AR90" s="10"/>
      <c r="AS90" s="5"/>
      <c r="AT90" s="5"/>
      <c r="AU90" s="5"/>
      <c r="AV90" s="5"/>
      <c r="AW90" s="5"/>
      <c r="AX90" s="5"/>
      <c r="AY90" s="5"/>
    </row>
    <row r="91" spans="1:51" x14ac:dyDescent="0.25">
      <c r="A91" s="5"/>
      <c r="B91" s="5"/>
      <c r="C91" s="5"/>
      <c r="D91" s="5"/>
      <c r="E91" s="5"/>
      <c r="F91" s="5"/>
      <c r="G91" s="8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8"/>
      <c r="AK91" s="10"/>
      <c r="AL91" s="5"/>
      <c r="AM91" s="5"/>
      <c r="AN91" s="5"/>
      <c r="AO91" s="10"/>
      <c r="AP91" s="10"/>
      <c r="AQ91" s="5"/>
      <c r="AR91" s="10"/>
      <c r="AS91" s="5"/>
      <c r="AT91" s="5"/>
      <c r="AU91" s="5"/>
      <c r="AV91" s="5"/>
      <c r="AW91" s="5"/>
      <c r="AX91" s="5"/>
      <c r="AY91" s="5"/>
    </row>
    <row r="92" spans="1:51" x14ac:dyDescent="0.25">
      <c r="A92" s="5"/>
      <c r="B92" s="5"/>
      <c r="C92" s="5"/>
      <c r="D92" s="5"/>
      <c r="E92" s="5"/>
      <c r="F92" s="5"/>
      <c r="G92" s="8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8"/>
      <c r="AK92" s="10"/>
      <c r="AL92" s="5"/>
      <c r="AM92" s="5"/>
      <c r="AN92" s="5"/>
      <c r="AO92" s="10"/>
      <c r="AP92" s="10"/>
      <c r="AQ92" s="5"/>
      <c r="AR92" s="10"/>
      <c r="AS92" s="5"/>
      <c r="AT92" s="5"/>
      <c r="AU92" s="5"/>
      <c r="AV92" s="5"/>
      <c r="AW92" s="5"/>
      <c r="AX92" s="5"/>
      <c r="AY92" s="5"/>
    </row>
    <row r="93" spans="1:51" x14ac:dyDescent="0.25">
      <c r="A93" s="5"/>
      <c r="B93" s="5"/>
      <c r="C93" s="5"/>
      <c r="D93" s="5"/>
      <c r="E93" s="5"/>
      <c r="F93" s="5"/>
      <c r="G93" s="8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8"/>
      <c r="AK93" s="10"/>
      <c r="AL93" s="5"/>
      <c r="AM93" s="5"/>
      <c r="AN93" s="5"/>
      <c r="AO93" s="10"/>
      <c r="AP93" s="10"/>
      <c r="AQ93" s="5"/>
      <c r="AR93" s="10"/>
      <c r="AS93" s="5"/>
      <c r="AT93" s="5"/>
      <c r="AU93" s="5"/>
      <c r="AV93" s="5"/>
      <c r="AW93" s="5"/>
      <c r="AX93" s="5"/>
      <c r="AY93" s="5"/>
    </row>
    <row r="94" spans="1:51" x14ac:dyDescent="0.25">
      <c r="A94" s="5"/>
      <c r="B94" s="5"/>
      <c r="C94" s="5"/>
      <c r="D94" s="5"/>
      <c r="E94" s="5"/>
      <c r="F94" s="5"/>
      <c r="G94" s="8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8"/>
      <c r="AK94" s="10"/>
      <c r="AL94" s="5"/>
      <c r="AM94" s="5"/>
      <c r="AN94" s="5"/>
      <c r="AO94" s="10"/>
      <c r="AP94" s="10"/>
      <c r="AQ94" s="5"/>
      <c r="AR94" s="10"/>
      <c r="AS94" s="5"/>
      <c r="AT94" s="5"/>
      <c r="AU94" s="5"/>
      <c r="AV94" s="5"/>
      <c r="AW94" s="5"/>
      <c r="AX94" s="5"/>
      <c r="AY94" s="5"/>
    </row>
    <row r="95" spans="1:51" x14ac:dyDescent="0.25">
      <c r="A95" s="5"/>
      <c r="B95" s="5"/>
      <c r="C95" s="5"/>
      <c r="D95" s="5"/>
      <c r="E95" s="5"/>
      <c r="F95" s="5"/>
      <c r="G95" s="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8"/>
      <c r="AK95" s="10"/>
      <c r="AL95" s="5"/>
      <c r="AM95" s="5"/>
      <c r="AN95" s="5"/>
      <c r="AO95" s="10"/>
      <c r="AP95" s="10"/>
      <c r="AQ95" s="5"/>
      <c r="AR95" s="10"/>
      <c r="AS95" s="5"/>
      <c r="AT95" s="5"/>
      <c r="AU95" s="5"/>
      <c r="AV95" s="5"/>
      <c r="AW95" s="5"/>
      <c r="AX95" s="5"/>
      <c r="AY95" s="5"/>
    </row>
    <row r="96" spans="1:51" x14ac:dyDescent="0.25">
      <c r="A96" s="5"/>
      <c r="B96" s="5"/>
      <c r="C96" s="5"/>
      <c r="D96" s="5"/>
      <c r="E96" s="5"/>
      <c r="F96" s="5"/>
      <c r="G96" s="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8"/>
      <c r="AK96" s="10"/>
      <c r="AL96" s="5"/>
      <c r="AM96" s="5"/>
      <c r="AN96" s="5"/>
      <c r="AO96" s="10"/>
      <c r="AP96" s="10"/>
      <c r="AQ96" s="5"/>
      <c r="AR96" s="10"/>
      <c r="AS96" s="5"/>
      <c r="AT96" s="5"/>
      <c r="AU96" s="5"/>
      <c r="AV96" s="5"/>
      <c r="AW96" s="5"/>
      <c r="AX96" s="5"/>
      <c r="AY96" s="5"/>
    </row>
    <row r="97" spans="1:51" x14ac:dyDescent="0.25">
      <c r="A97" s="5"/>
      <c r="B97" s="5"/>
      <c r="C97" s="5"/>
      <c r="D97" s="5"/>
      <c r="E97" s="5"/>
      <c r="F97" s="5"/>
      <c r="G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8"/>
      <c r="AK97" s="10"/>
      <c r="AL97" s="5"/>
      <c r="AM97" s="5"/>
      <c r="AN97" s="5"/>
      <c r="AO97" s="10"/>
      <c r="AP97" s="10"/>
      <c r="AQ97" s="5"/>
      <c r="AR97" s="10"/>
      <c r="AS97" s="5"/>
      <c r="AT97" s="5"/>
      <c r="AU97" s="5"/>
      <c r="AV97" s="5"/>
      <c r="AW97" s="5"/>
      <c r="AX97" s="5"/>
      <c r="AY97" s="5"/>
    </row>
    <row r="98" spans="1:51" x14ac:dyDescent="0.25">
      <c r="A98" s="5"/>
      <c r="B98" s="5"/>
      <c r="C98" s="5"/>
      <c r="D98" s="5"/>
      <c r="E98" s="5"/>
      <c r="F98" s="5"/>
      <c r="G98" s="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8"/>
      <c r="AK98" s="10"/>
      <c r="AL98" s="5"/>
      <c r="AM98" s="5"/>
      <c r="AN98" s="5"/>
      <c r="AO98" s="10"/>
      <c r="AP98" s="10"/>
      <c r="AQ98" s="5"/>
      <c r="AR98" s="10"/>
      <c r="AS98" s="5"/>
      <c r="AT98" s="5"/>
      <c r="AU98" s="5"/>
      <c r="AV98" s="5"/>
      <c r="AW98" s="5"/>
      <c r="AX98" s="5"/>
      <c r="AY98" s="5"/>
    </row>
    <row r="99" spans="1:51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8"/>
      <c r="AK99" s="10"/>
      <c r="AL99" s="5"/>
      <c r="AM99" s="5"/>
      <c r="AN99" s="5"/>
      <c r="AO99" s="10"/>
      <c r="AP99" s="10"/>
      <c r="AQ99" s="5"/>
      <c r="AR99" s="10"/>
      <c r="AS99" s="5"/>
      <c r="AT99" s="5"/>
      <c r="AU99" s="5"/>
      <c r="AV99" s="5"/>
      <c r="AW99" s="5"/>
      <c r="AX99" s="5"/>
      <c r="AY99" s="5"/>
    </row>
    <row r="100" spans="1:51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8"/>
      <c r="AK100" s="10"/>
      <c r="AL100" s="5"/>
      <c r="AM100" s="5"/>
      <c r="AN100" s="5"/>
      <c r="AO100" s="10"/>
      <c r="AP100" s="10"/>
      <c r="AQ100" s="5"/>
      <c r="AR100" s="10"/>
      <c r="AS100" s="5"/>
      <c r="AT100" s="5"/>
      <c r="AU100" s="5"/>
      <c r="AV100" s="5"/>
      <c r="AW100" s="5"/>
      <c r="AX100" s="5"/>
      <c r="AY100" s="5"/>
    </row>
    <row r="101" spans="1:51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8"/>
      <c r="AK101" s="10"/>
      <c r="AL101" s="5"/>
      <c r="AM101" s="5"/>
      <c r="AN101" s="5"/>
      <c r="AO101" s="10"/>
      <c r="AP101" s="10"/>
      <c r="AQ101" s="5"/>
      <c r="AR101" s="10"/>
      <c r="AS101" s="5"/>
      <c r="AT101" s="5"/>
      <c r="AU101" s="5"/>
      <c r="AV101" s="5"/>
      <c r="AW101" s="5"/>
      <c r="AX101" s="5"/>
      <c r="AY101" s="5"/>
    </row>
    <row r="102" spans="1:51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8"/>
      <c r="AK102" s="10"/>
      <c r="AL102" s="5"/>
      <c r="AM102" s="5"/>
      <c r="AN102" s="5"/>
      <c r="AO102" s="10"/>
      <c r="AP102" s="10"/>
      <c r="AQ102" s="5"/>
      <c r="AR102" s="10"/>
      <c r="AS102" s="5"/>
      <c r="AT102" s="5"/>
      <c r="AU102" s="5"/>
      <c r="AV102" s="5"/>
      <c r="AW102" s="5"/>
      <c r="AX102" s="5"/>
      <c r="AY102" s="5"/>
    </row>
    <row r="103" spans="1:51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8"/>
      <c r="AK103" s="10"/>
      <c r="AL103" s="5"/>
      <c r="AM103" s="5"/>
      <c r="AN103" s="5"/>
      <c r="AO103" s="10"/>
      <c r="AP103" s="10"/>
      <c r="AQ103" s="5"/>
      <c r="AR103" s="10"/>
      <c r="AS103" s="5"/>
      <c r="AT103" s="5"/>
      <c r="AU103" s="5"/>
      <c r="AV103" s="5"/>
      <c r="AW103" s="5"/>
      <c r="AX103" s="5"/>
      <c r="AY103" s="5"/>
    </row>
    <row r="104" spans="1:51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8"/>
      <c r="AK104" s="10"/>
      <c r="AL104" s="5"/>
      <c r="AM104" s="5"/>
      <c r="AN104" s="5"/>
      <c r="AO104" s="10"/>
      <c r="AP104" s="10"/>
      <c r="AQ104" s="5"/>
      <c r="AR104" s="10"/>
      <c r="AS104" s="5"/>
      <c r="AT104" s="5"/>
      <c r="AU104" s="5"/>
      <c r="AV104" s="5"/>
      <c r="AW104" s="5"/>
      <c r="AX104" s="5"/>
      <c r="AY104" s="5"/>
    </row>
    <row r="105" spans="1:51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8"/>
      <c r="AK105" s="10"/>
      <c r="AL105" s="5"/>
      <c r="AM105" s="5"/>
      <c r="AN105" s="5"/>
      <c r="AO105" s="10"/>
      <c r="AP105" s="10"/>
      <c r="AQ105" s="5"/>
      <c r="AR105" s="10"/>
      <c r="AS105" s="5"/>
      <c r="AT105" s="5"/>
      <c r="AU105" s="5"/>
      <c r="AV105" s="5"/>
      <c r="AW105" s="5"/>
      <c r="AX105" s="5"/>
      <c r="AY105" s="5"/>
    </row>
    <row r="106" spans="1:51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8"/>
      <c r="AK106" s="10"/>
      <c r="AL106" s="5"/>
      <c r="AM106" s="5"/>
      <c r="AN106" s="5"/>
      <c r="AO106" s="10"/>
      <c r="AP106" s="10"/>
      <c r="AQ106" s="5"/>
      <c r="AR106" s="10"/>
      <c r="AS106" s="5"/>
      <c r="AT106" s="5"/>
      <c r="AU106" s="5"/>
      <c r="AV106" s="5"/>
      <c r="AW106" s="5"/>
      <c r="AX106" s="5"/>
      <c r="AY106" s="5"/>
    </row>
    <row r="107" spans="1:51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8"/>
      <c r="AK107" s="10"/>
      <c r="AL107" s="5"/>
      <c r="AM107" s="5"/>
      <c r="AN107" s="5"/>
      <c r="AO107" s="10"/>
      <c r="AP107" s="10"/>
      <c r="AQ107" s="5"/>
      <c r="AR107" s="10"/>
      <c r="AS107" s="5"/>
      <c r="AT107" s="5"/>
      <c r="AU107" s="5"/>
      <c r="AV107" s="5"/>
      <c r="AW107" s="5"/>
      <c r="AX107" s="5"/>
      <c r="AY107" s="5"/>
    </row>
    <row r="108" spans="1:51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8"/>
      <c r="AK108" s="10"/>
      <c r="AL108" s="5"/>
      <c r="AM108" s="5"/>
      <c r="AN108" s="5"/>
      <c r="AO108" s="10"/>
      <c r="AP108" s="10"/>
      <c r="AQ108" s="5"/>
      <c r="AR108" s="10"/>
      <c r="AS108" s="5"/>
      <c r="AT108" s="5"/>
      <c r="AU108" s="5"/>
      <c r="AV108" s="5"/>
      <c r="AW108" s="5"/>
      <c r="AX108" s="5"/>
      <c r="AY108" s="5"/>
    </row>
    <row r="109" spans="1:51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8"/>
      <c r="AK109" s="10"/>
      <c r="AL109" s="5"/>
      <c r="AM109" s="5"/>
      <c r="AN109" s="5"/>
      <c r="AO109" s="10"/>
      <c r="AP109" s="10"/>
      <c r="AQ109" s="5"/>
      <c r="AR109" s="10"/>
      <c r="AS109" s="5"/>
      <c r="AT109" s="5"/>
      <c r="AU109" s="5"/>
      <c r="AV109" s="5"/>
      <c r="AW109" s="5"/>
      <c r="AX109" s="5"/>
      <c r="AY109" s="5"/>
    </row>
    <row r="110" spans="1:51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8"/>
      <c r="AK110" s="10"/>
      <c r="AL110" s="5"/>
      <c r="AM110" s="5"/>
      <c r="AN110" s="5"/>
      <c r="AO110" s="10"/>
      <c r="AP110" s="10"/>
      <c r="AQ110" s="5"/>
      <c r="AR110" s="10"/>
      <c r="AS110" s="5"/>
      <c r="AT110" s="5"/>
      <c r="AU110" s="5"/>
      <c r="AV110" s="5"/>
      <c r="AW110" s="5"/>
      <c r="AX110" s="5"/>
      <c r="AY110" s="5"/>
    </row>
    <row r="111" spans="1:51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8"/>
      <c r="AK111" s="10"/>
      <c r="AL111" s="5"/>
      <c r="AM111" s="5"/>
      <c r="AN111" s="5"/>
      <c r="AO111" s="10"/>
      <c r="AP111" s="10"/>
      <c r="AQ111" s="5"/>
      <c r="AR111" s="10"/>
      <c r="AS111" s="5"/>
      <c r="AT111" s="5"/>
      <c r="AU111" s="5"/>
      <c r="AV111" s="5"/>
      <c r="AW111" s="5"/>
      <c r="AX111" s="5"/>
      <c r="AY111" s="5"/>
    </row>
    <row r="112" spans="1:51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8"/>
      <c r="AK112" s="10"/>
      <c r="AL112" s="5"/>
      <c r="AM112" s="5"/>
      <c r="AN112" s="5"/>
      <c r="AO112" s="10"/>
      <c r="AP112" s="10"/>
      <c r="AQ112" s="5"/>
      <c r="AR112" s="10"/>
      <c r="AS112" s="5"/>
      <c r="AT112" s="5"/>
      <c r="AU112" s="5"/>
      <c r="AV112" s="5"/>
      <c r="AW112" s="5"/>
      <c r="AX112" s="5"/>
      <c r="AY112" s="5"/>
    </row>
    <row r="113" spans="1:51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8"/>
      <c r="AK113" s="10"/>
      <c r="AL113" s="5"/>
      <c r="AM113" s="5"/>
      <c r="AN113" s="5"/>
      <c r="AO113" s="10"/>
      <c r="AP113" s="10"/>
      <c r="AQ113" s="5"/>
      <c r="AR113" s="10"/>
      <c r="AS113" s="5"/>
      <c r="AT113" s="5"/>
      <c r="AU113" s="5"/>
      <c r="AV113" s="5"/>
      <c r="AW113" s="5"/>
      <c r="AX113" s="5"/>
      <c r="AY113" s="5"/>
    </row>
    <row r="114" spans="1:51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8"/>
      <c r="AK114" s="10"/>
      <c r="AL114" s="5"/>
      <c r="AM114" s="5"/>
      <c r="AN114" s="5"/>
      <c r="AO114" s="10"/>
      <c r="AP114" s="10"/>
      <c r="AQ114" s="5"/>
      <c r="AR114" s="10"/>
      <c r="AS114" s="5"/>
      <c r="AT114" s="5"/>
      <c r="AU114" s="5"/>
      <c r="AV114" s="5"/>
      <c r="AW114" s="5"/>
      <c r="AX114" s="5"/>
      <c r="AY114" s="5"/>
    </row>
    <row r="115" spans="1:51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8"/>
      <c r="AK115" s="10"/>
      <c r="AL115" s="5"/>
      <c r="AM115" s="5"/>
      <c r="AN115" s="5"/>
      <c r="AO115" s="10"/>
      <c r="AP115" s="10"/>
      <c r="AQ115" s="5"/>
      <c r="AR115" s="10"/>
      <c r="AS115" s="5"/>
      <c r="AT115" s="5"/>
      <c r="AU115" s="5"/>
      <c r="AV115" s="5"/>
      <c r="AW115" s="5"/>
      <c r="AX115" s="5"/>
      <c r="AY115" s="5"/>
    </row>
    <row r="116" spans="1:51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8"/>
      <c r="AK116" s="10"/>
      <c r="AL116" s="5"/>
      <c r="AM116" s="5"/>
      <c r="AN116" s="5"/>
      <c r="AO116" s="10"/>
      <c r="AP116" s="10"/>
      <c r="AQ116" s="5"/>
      <c r="AR116" s="10"/>
      <c r="AS116" s="5"/>
      <c r="AT116" s="5"/>
      <c r="AU116" s="5"/>
      <c r="AV116" s="5"/>
      <c r="AW116" s="5"/>
      <c r="AX116" s="5"/>
      <c r="AY116" s="5"/>
    </row>
    <row r="117" spans="1:51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8"/>
      <c r="AK117" s="10"/>
      <c r="AL117" s="5"/>
      <c r="AM117" s="5"/>
      <c r="AN117" s="5"/>
      <c r="AO117" s="10"/>
      <c r="AP117" s="10"/>
      <c r="AQ117" s="5"/>
      <c r="AR117" s="10"/>
      <c r="AS117" s="5"/>
      <c r="AT117" s="5"/>
      <c r="AU117" s="5"/>
      <c r="AV117" s="5"/>
      <c r="AW117" s="5"/>
      <c r="AX117" s="5"/>
      <c r="AY117" s="5"/>
    </row>
    <row r="118" spans="1:51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8"/>
      <c r="AK118" s="10"/>
      <c r="AL118" s="5"/>
      <c r="AM118" s="5"/>
      <c r="AN118" s="5"/>
      <c r="AO118" s="10"/>
      <c r="AP118" s="10"/>
      <c r="AQ118" s="5"/>
      <c r="AR118" s="10"/>
      <c r="AS118" s="5"/>
      <c r="AT118" s="5"/>
      <c r="AU118" s="5"/>
      <c r="AV118" s="5"/>
      <c r="AW118" s="5"/>
      <c r="AX118" s="5"/>
      <c r="AY118" s="5"/>
    </row>
    <row r="119" spans="1:51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8"/>
      <c r="AK119" s="10"/>
      <c r="AL119" s="5"/>
      <c r="AM119" s="5"/>
      <c r="AN119" s="5"/>
      <c r="AO119" s="10"/>
      <c r="AP119" s="10"/>
      <c r="AQ119" s="5"/>
      <c r="AR119" s="10"/>
      <c r="AS119" s="5"/>
      <c r="AT119" s="5"/>
      <c r="AU119" s="5"/>
      <c r="AV119" s="5"/>
      <c r="AW119" s="5"/>
      <c r="AX119" s="5"/>
      <c r="AY119" s="5"/>
    </row>
    <row r="120" spans="1:51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8"/>
      <c r="AK120" s="10"/>
      <c r="AL120" s="5"/>
      <c r="AM120" s="5"/>
      <c r="AN120" s="5"/>
      <c r="AO120" s="10"/>
      <c r="AP120" s="10"/>
      <c r="AQ120" s="5"/>
      <c r="AR120" s="10"/>
      <c r="AS120" s="5"/>
      <c r="AT120" s="5"/>
      <c r="AU120" s="5"/>
      <c r="AV120" s="5"/>
      <c r="AW120" s="5"/>
      <c r="AX120" s="5"/>
      <c r="AY120" s="5"/>
    </row>
    <row r="121" spans="1:51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8"/>
      <c r="AK121" s="10"/>
      <c r="AL121" s="5"/>
      <c r="AM121" s="5"/>
      <c r="AN121" s="5"/>
      <c r="AO121" s="10"/>
      <c r="AP121" s="10"/>
      <c r="AQ121" s="5"/>
      <c r="AR121" s="10"/>
      <c r="AS121" s="5"/>
      <c r="AT121" s="5"/>
      <c r="AU121" s="5"/>
      <c r="AV121" s="5"/>
      <c r="AW121" s="5"/>
      <c r="AX121" s="5"/>
      <c r="AY121" s="5"/>
    </row>
    <row r="122" spans="1:51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8"/>
      <c r="AK122" s="10"/>
      <c r="AL122" s="5"/>
      <c r="AM122" s="5"/>
      <c r="AN122" s="5"/>
      <c r="AO122" s="10"/>
      <c r="AP122" s="10"/>
      <c r="AQ122" s="5"/>
      <c r="AR122" s="10"/>
      <c r="AS122" s="5"/>
      <c r="AT122" s="5"/>
      <c r="AU122" s="5"/>
      <c r="AV122" s="5"/>
      <c r="AW122" s="5"/>
      <c r="AX122" s="5"/>
      <c r="AY122" s="5"/>
    </row>
    <row r="123" spans="1:51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8"/>
      <c r="AK123" s="10"/>
      <c r="AL123" s="5"/>
      <c r="AM123" s="5"/>
      <c r="AN123" s="5"/>
      <c r="AO123" s="10"/>
      <c r="AP123" s="10"/>
      <c r="AQ123" s="5"/>
      <c r="AR123" s="10"/>
      <c r="AS123" s="5"/>
      <c r="AT123" s="5"/>
      <c r="AU123" s="5"/>
      <c r="AV123" s="5"/>
      <c r="AW123" s="5"/>
      <c r="AX123" s="5"/>
      <c r="AY123" s="5"/>
    </row>
    <row r="124" spans="1:51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8"/>
      <c r="AK124" s="10"/>
      <c r="AL124" s="5"/>
      <c r="AM124" s="5"/>
      <c r="AN124" s="5"/>
      <c r="AO124" s="10"/>
      <c r="AP124" s="10"/>
      <c r="AQ124" s="5"/>
      <c r="AR124" s="10"/>
      <c r="AS124" s="5"/>
      <c r="AT124" s="5"/>
      <c r="AU124" s="5"/>
      <c r="AV124" s="5"/>
      <c r="AW124" s="5"/>
      <c r="AX124" s="5"/>
      <c r="AY124" s="5"/>
    </row>
    <row r="125" spans="1:51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8"/>
      <c r="AK125" s="10"/>
      <c r="AL125" s="5"/>
      <c r="AM125" s="5"/>
      <c r="AN125" s="5"/>
      <c r="AO125" s="10"/>
      <c r="AP125" s="10"/>
      <c r="AQ125" s="5"/>
      <c r="AR125" s="10"/>
      <c r="AS125" s="5"/>
      <c r="AT125" s="5"/>
      <c r="AU125" s="5"/>
      <c r="AV125" s="5"/>
      <c r="AW125" s="5"/>
      <c r="AX125" s="5"/>
      <c r="AY125" s="5"/>
    </row>
    <row r="126" spans="1:51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8"/>
      <c r="AK126" s="10"/>
      <c r="AL126" s="5"/>
      <c r="AM126" s="5"/>
      <c r="AN126" s="5"/>
      <c r="AO126" s="10"/>
      <c r="AP126" s="10"/>
      <c r="AQ126" s="5"/>
      <c r="AR126" s="10"/>
      <c r="AS126" s="5"/>
      <c r="AT126" s="5"/>
      <c r="AU126" s="5"/>
      <c r="AV126" s="5"/>
      <c r="AW126" s="5"/>
      <c r="AX126" s="5"/>
      <c r="AY126" s="5"/>
    </row>
    <row r="127" spans="1:51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8"/>
      <c r="AK127" s="10"/>
      <c r="AL127" s="5"/>
      <c r="AM127" s="5"/>
      <c r="AN127" s="5"/>
      <c r="AO127" s="10"/>
      <c r="AP127" s="10"/>
      <c r="AQ127" s="5"/>
      <c r="AR127" s="10"/>
      <c r="AS127" s="5"/>
      <c r="AT127" s="5"/>
      <c r="AU127" s="5"/>
      <c r="AV127" s="5"/>
      <c r="AW127" s="5"/>
      <c r="AX127" s="5"/>
      <c r="AY127" s="5"/>
    </row>
    <row r="128" spans="1:51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8"/>
      <c r="AK128" s="10"/>
      <c r="AL128" s="5"/>
      <c r="AM128" s="5"/>
      <c r="AN128" s="5"/>
      <c r="AO128" s="10"/>
      <c r="AP128" s="10"/>
      <c r="AQ128" s="5"/>
      <c r="AR128" s="10"/>
      <c r="AS128" s="5"/>
      <c r="AT128" s="5"/>
      <c r="AU128" s="5"/>
      <c r="AV128" s="5"/>
      <c r="AW128" s="5"/>
      <c r="AX128" s="5"/>
      <c r="AY128" s="5"/>
    </row>
    <row r="129" spans="1:51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8"/>
      <c r="AK129" s="10"/>
      <c r="AL129" s="5"/>
      <c r="AM129" s="5"/>
      <c r="AN129" s="5"/>
      <c r="AO129" s="10"/>
      <c r="AP129" s="10"/>
      <c r="AQ129" s="5"/>
      <c r="AR129" s="10"/>
      <c r="AS129" s="5"/>
      <c r="AT129" s="5"/>
      <c r="AU129" s="5"/>
      <c r="AV129" s="5"/>
      <c r="AW129" s="5"/>
      <c r="AX129" s="5"/>
      <c r="AY129" s="5"/>
    </row>
    <row r="130" spans="1:51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8"/>
      <c r="AK130" s="10"/>
      <c r="AL130" s="5"/>
      <c r="AM130" s="5"/>
      <c r="AN130" s="5"/>
      <c r="AO130" s="10"/>
      <c r="AP130" s="10"/>
      <c r="AQ130" s="5"/>
      <c r="AR130" s="10"/>
      <c r="AS130" s="5"/>
      <c r="AT130" s="5"/>
      <c r="AU130" s="5"/>
      <c r="AV130" s="5"/>
      <c r="AW130" s="5"/>
      <c r="AX130" s="5"/>
      <c r="AY130" s="5"/>
    </row>
    <row r="131" spans="1:51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8"/>
      <c r="AK131" s="10"/>
      <c r="AL131" s="5"/>
      <c r="AM131" s="5"/>
      <c r="AN131" s="5"/>
      <c r="AO131" s="10"/>
      <c r="AP131" s="10"/>
      <c r="AQ131" s="5"/>
      <c r="AR131" s="10"/>
      <c r="AS131" s="5"/>
      <c r="AT131" s="5"/>
      <c r="AU131" s="5"/>
      <c r="AV131" s="5"/>
      <c r="AW131" s="5"/>
      <c r="AX131" s="5"/>
      <c r="AY131" s="5"/>
    </row>
    <row r="132" spans="1:51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8"/>
      <c r="AK132" s="10"/>
      <c r="AL132" s="5"/>
      <c r="AM132" s="5"/>
      <c r="AN132" s="5"/>
      <c r="AO132" s="10"/>
      <c r="AP132" s="10"/>
      <c r="AQ132" s="5"/>
      <c r="AR132" s="10"/>
      <c r="AS132" s="5"/>
      <c r="AT132" s="5"/>
      <c r="AU132" s="5"/>
      <c r="AV132" s="5"/>
      <c r="AW132" s="5"/>
      <c r="AX132" s="5"/>
      <c r="AY132" s="5"/>
    </row>
    <row r="133" spans="1:51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8"/>
      <c r="AK133" s="10"/>
      <c r="AL133" s="5"/>
      <c r="AM133" s="5"/>
      <c r="AN133" s="5"/>
      <c r="AO133" s="10"/>
      <c r="AP133" s="10"/>
      <c r="AQ133" s="5"/>
      <c r="AR133" s="10"/>
      <c r="AS133" s="5"/>
      <c r="AT133" s="5"/>
      <c r="AU133" s="5"/>
      <c r="AV133" s="5"/>
      <c r="AW133" s="5"/>
      <c r="AX133" s="5"/>
      <c r="AY133" s="5"/>
    </row>
    <row r="134" spans="1:51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8"/>
      <c r="AK134" s="10"/>
      <c r="AL134" s="5"/>
      <c r="AM134" s="5"/>
      <c r="AN134" s="5"/>
      <c r="AO134" s="10"/>
      <c r="AP134" s="10"/>
      <c r="AQ134" s="5"/>
      <c r="AR134" s="10"/>
      <c r="AS134" s="5"/>
      <c r="AT134" s="5"/>
      <c r="AU134" s="5"/>
      <c r="AV134" s="5"/>
      <c r="AW134" s="5"/>
      <c r="AX134" s="5"/>
      <c r="AY134" s="5"/>
    </row>
    <row r="135" spans="1:51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8"/>
      <c r="AK135" s="10"/>
      <c r="AL135" s="5"/>
      <c r="AM135" s="5"/>
      <c r="AN135" s="5"/>
      <c r="AO135" s="10"/>
      <c r="AP135" s="10"/>
      <c r="AQ135" s="5"/>
      <c r="AR135" s="10"/>
      <c r="AS135" s="5"/>
      <c r="AT135" s="5"/>
      <c r="AU135" s="5"/>
      <c r="AV135" s="5"/>
      <c r="AW135" s="5"/>
      <c r="AX135" s="5"/>
      <c r="AY135" s="5"/>
    </row>
    <row r="136" spans="1:51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8"/>
      <c r="AK136" s="10"/>
      <c r="AL136" s="5"/>
      <c r="AM136" s="5"/>
      <c r="AN136" s="5"/>
      <c r="AO136" s="10"/>
      <c r="AP136" s="10"/>
      <c r="AQ136" s="5"/>
      <c r="AR136" s="10"/>
      <c r="AS136" s="5"/>
      <c r="AT136" s="5"/>
      <c r="AU136" s="5"/>
      <c r="AV136" s="5"/>
      <c r="AW136" s="5"/>
      <c r="AX136" s="5"/>
      <c r="AY136" s="5"/>
    </row>
    <row r="137" spans="1:51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8"/>
      <c r="AK137" s="10"/>
      <c r="AL137" s="5"/>
      <c r="AM137" s="5"/>
      <c r="AN137" s="5"/>
      <c r="AO137" s="10"/>
      <c r="AP137" s="10"/>
      <c r="AQ137" s="5"/>
      <c r="AR137" s="10"/>
      <c r="AS137" s="5"/>
      <c r="AT137" s="5"/>
      <c r="AU137" s="5"/>
      <c r="AV137" s="5"/>
      <c r="AW137" s="5"/>
      <c r="AX137" s="5"/>
      <c r="AY137" s="5"/>
    </row>
    <row r="138" spans="1:51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8"/>
      <c r="AK138" s="10"/>
      <c r="AL138" s="5"/>
      <c r="AM138" s="5"/>
      <c r="AN138" s="5"/>
      <c r="AO138" s="10"/>
      <c r="AP138" s="10"/>
      <c r="AQ138" s="5"/>
      <c r="AR138" s="10"/>
      <c r="AS138" s="5"/>
      <c r="AT138" s="5"/>
      <c r="AU138" s="5"/>
      <c r="AV138" s="5"/>
      <c r="AW138" s="5"/>
      <c r="AX138" s="5"/>
      <c r="AY138" s="5"/>
    </row>
    <row r="139" spans="1:51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8"/>
      <c r="AK139" s="10"/>
      <c r="AL139" s="5"/>
      <c r="AM139" s="5"/>
      <c r="AN139" s="5"/>
      <c r="AO139" s="10"/>
      <c r="AP139" s="10"/>
      <c r="AQ139" s="5"/>
      <c r="AR139" s="10"/>
      <c r="AS139" s="5"/>
      <c r="AT139" s="5"/>
      <c r="AU139" s="5"/>
      <c r="AV139" s="5"/>
      <c r="AW139" s="5"/>
      <c r="AX139" s="5"/>
      <c r="AY139" s="5"/>
    </row>
    <row r="140" spans="1:51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8"/>
      <c r="AK140" s="10"/>
      <c r="AL140" s="5"/>
      <c r="AM140" s="5"/>
      <c r="AN140" s="5"/>
      <c r="AO140" s="10"/>
      <c r="AP140" s="10"/>
      <c r="AQ140" s="5"/>
      <c r="AR140" s="10"/>
      <c r="AS140" s="5"/>
      <c r="AT140" s="5"/>
      <c r="AU140" s="5"/>
      <c r="AV140" s="5"/>
      <c r="AW140" s="5"/>
      <c r="AX140" s="5"/>
      <c r="AY140" s="5"/>
    </row>
    <row r="141" spans="1:51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8"/>
      <c r="AK141" s="10"/>
      <c r="AL141" s="5"/>
      <c r="AM141" s="5"/>
      <c r="AN141" s="5"/>
      <c r="AO141" s="10"/>
      <c r="AP141" s="10"/>
      <c r="AQ141" s="5"/>
      <c r="AR141" s="10"/>
      <c r="AS141" s="5"/>
      <c r="AT141" s="5"/>
      <c r="AU141" s="5"/>
      <c r="AV141" s="5"/>
      <c r="AW141" s="5"/>
      <c r="AX141" s="5"/>
      <c r="AY141" s="5"/>
    </row>
    <row r="142" spans="1:51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8"/>
      <c r="AK142" s="10"/>
      <c r="AL142" s="5"/>
      <c r="AM142" s="5"/>
      <c r="AN142" s="5"/>
      <c r="AO142" s="10"/>
      <c r="AP142" s="10"/>
      <c r="AQ142" s="5"/>
      <c r="AR142" s="10"/>
      <c r="AS142" s="5"/>
      <c r="AT142" s="5"/>
      <c r="AU142" s="5"/>
      <c r="AV142" s="5"/>
      <c r="AW142" s="5"/>
      <c r="AX142" s="5"/>
      <c r="AY142" s="5"/>
    </row>
    <row r="143" spans="1:51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8"/>
      <c r="AK143" s="10"/>
      <c r="AL143" s="5"/>
      <c r="AM143" s="5"/>
      <c r="AN143" s="5"/>
      <c r="AO143" s="10"/>
      <c r="AP143" s="10"/>
      <c r="AQ143" s="5"/>
      <c r="AR143" s="10"/>
      <c r="AS143" s="5"/>
      <c r="AT143" s="5"/>
      <c r="AU143" s="5"/>
      <c r="AV143" s="5"/>
      <c r="AW143" s="5"/>
      <c r="AX143" s="5"/>
      <c r="AY143" s="5"/>
    </row>
    <row r="144" spans="1:51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8"/>
      <c r="AK144" s="10"/>
      <c r="AL144" s="5"/>
      <c r="AM144" s="5"/>
      <c r="AN144" s="5"/>
      <c r="AO144" s="10"/>
      <c r="AP144" s="10"/>
      <c r="AQ144" s="5"/>
      <c r="AR144" s="10"/>
      <c r="AS144" s="5"/>
      <c r="AT144" s="5"/>
      <c r="AU144" s="5"/>
      <c r="AV144" s="5"/>
      <c r="AW144" s="5"/>
      <c r="AX144" s="5"/>
      <c r="AY144" s="5"/>
    </row>
    <row r="145" spans="1:51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8"/>
      <c r="AK145" s="10"/>
      <c r="AL145" s="5"/>
      <c r="AM145" s="5"/>
      <c r="AN145" s="5"/>
      <c r="AO145" s="10"/>
      <c r="AP145" s="10"/>
      <c r="AQ145" s="5"/>
      <c r="AR145" s="10"/>
      <c r="AS145" s="5"/>
      <c r="AT145" s="5"/>
      <c r="AU145" s="5"/>
      <c r="AV145" s="5"/>
      <c r="AW145" s="5"/>
      <c r="AX145" s="5"/>
      <c r="AY145" s="5"/>
    </row>
    <row r="146" spans="1:51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8"/>
      <c r="AK146" s="10"/>
      <c r="AL146" s="5"/>
      <c r="AM146" s="5"/>
      <c r="AN146" s="5"/>
      <c r="AO146" s="10"/>
      <c r="AP146" s="10"/>
      <c r="AQ146" s="5"/>
      <c r="AR146" s="10"/>
      <c r="AS146" s="5"/>
      <c r="AT146" s="5"/>
      <c r="AU146" s="5"/>
      <c r="AV146" s="5"/>
      <c r="AW146" s="5"/>
      <c r="AX146" s="5"/>
      <c r="AY146" s="5"/>
    </row>
    <row r="147" spans="1:51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8"/>
      <c r="AK147" s="10"/>
      <c r="AL147" s="5"/>
      <c r="AM147" s="5"/>
      <c r="AN147" s="5"/>
      <c r="AO147" s="10"/>
      <c r="AP147" s="10"/>
      <c r="AQ147" s="5"/>
      <c r="AR147" s="10"/>
      <c r="AS147" s="5"/>
      <c r="AT147" s="5"/>
      <c r="AU147" s="5"/>
      <c r="AV147" s="5"/>
      <c r="AW147" s="5"/>
      <c r="AX147" s="5"/>
      <c r="AY147" s="5"/>
    </row>
    <row r="148" spans="1:51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8"/>
      <c r="AK148" s="10"/>
      <c r="AL148" s="5"/>
      <c r="AM148" s="5"/>
      <c r="AN148" s="5"/>
      <c r="AO148" s="10"/>
      <c r="AP148" s="10"/>
      <c r="AQ148" s="5"/>
      <c r="AR148" s="10"/>
      <c r="AS148" s="5"/>
      <c r="AT148" s="5"/>
      <c r="AU148" s="5"/>
      <c r="AV148" s="5"/>
      <c r="AW148" s="5"/>
      <c r="AX148" s="5"/>
      <c r="AY148" s="5"/>
    </row>
    <row r="149" spans="1:51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8"/>
      <c r="AK149" s="10"/>
      <c r="AL149" s="5"/>
      <c r="AM149" s="5"/>
      <c r="AN149" s="5"/>
      <c r="AO149" s="10"/>
      <c r="AP149" s="10"/>
      <c r="AQ149" s="5"/>
      <c r="AR149" s="10"/>
      <c r="AS149" s="5"/>
      <c r="AT149" s="5"/>
      <c r="AU149" s="5"/>
      <c r="AV149" s="5"/>
      <c r="AW149" s="5"/>
      <c r="AX149" s="5"/>
      <c r="AY149" s="5"/>
    </row>
    <row r="150" spans="1:51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8"/>
      <c r="AK150" s="10"/>
      <c r="AL150" s="5"/>
      <c r="AM150" s="5"/>
      <c r="AN150" s="5"/>
      <c r="AO150" s="10"/>
      <c r="AP150" s="10"/>
      <c r="AQ150" s="5"/>
      <c r="AR150" s="10"/>
      <c r="AS150" s="5"/>
      <c r="AT150" s="5"/>
      <c r="AU150" s="5"/>
      <c r="AV150" s="5"/>
      <c r="AW150" s="5"/>
      <c r="AX150" s="5"/>
      <c r="AY150" s="5"/>
    </row>
    <row r="151" spans="1:51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8"/>
      <c r="AK151" s="10"/>
      <c r="AL151" s="5"/>
      <c r="AM151" s="5"/>
      <c r="AN151" s="5"/>
      <c r="AO151" s="10"/>
      <c r="AP151" s="10"/>
      <c r="AQ151" s="5"/>
      <c r="AR151" s="10"/>
      <c r="AS151" s="5"/>
      <c r="AT151" s="5"/>
      <c r="AU151" s="5"/>
      <c r="AV151" s="5"/>
      <c r="AW151" s="5"/>
      <c r="AX151" s="5"/>
      <c r="AY151" s="5"/>
    </row>
    <row r="152" spans="1:51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8"/>
      <c r="AK152" s="10"/>
      <c r="AL152" s="5"/>
      <c r="AM152" s="5"/>
      <c r="AN152" s="5"/>
      <c r="AO152" s="10"/>
      <c r="AP152" s="10"/>
      <c r="AQ152" s="5"/>
      <c r="AR152" s="10"/>
      <c r="AS152" s="5"/>
      <c r="AT152" s="5"/>
      <c r="AU152" s="5"/>
      <c r="AV152" s="5"/>
      <c r="AW152" s="5"/>
      <c r="AX152" s="5"/>
      <c r="AY152" s="5"/>
    </row>
    <row r="153" spans="1:51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8"/>
      <c r="AK153" s="10"/>
      <c r="AL153" s="5"/>
      <c r="AM153" s="5"/>
      <c r="AN153" s="5"/>
      <c r="AO153" s="10"/>
      <c r="AP153" s="10"/>
      <c r="AQ153" s="5"/>
      <c r="AR153" s="10"/>
      <c r="AS153" s="5"/>
      <c r="AT153" s="5"/>
      <c r="AU153" s="5"/>
      <c r="AV153" s="5"/>
      <c r="AW153" s="5"/>
      <c r="AX153" s="5"/>
      <c r="AY153" s="5"/>
    </row>
    <row r="154" spans="1:51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8"/>
      <c r="AK154" s="10"/>
      <c r="AL154" s="5"/>
      <c r="AM154" s="5"/>
      <c r="AN154" s="5"/>
      <c r="AO154" s="10"/>
      <c r="AP154" s="10"/>
      <c r="AQ154" s="5"/>
      <c r="AR154" s="10"/>
      <c r="AS154" s="5"/>
      <c r="AT154" s="5"/>
      <c r="AU154" s="5"/>
      <c r="AV154" s="5"/>
      <c r="AW154" s="5"/>
      <c r="AX154" s="5"/>
      <c r="AY154" s="5"/>
    </row>
    <row r="155" spans="1:51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8"/>
      <c r="AK155" s="10"/>
      <c r="AL155" s="5"/>
      <c r="AM155" s="5"/>
      <c r="AN155" s="5"/>
      <c r="AO155" s="10"/>
      <c r="AP155" s="10"/>
      <c r="AQ155" s="5"/>
      <c r="AR155" s="10"/>
      <c r="AS155" s="5"/>
      <c r="AT155" s="5"/>
      <c r="AU155" s="5"/>
      <c r="AV155" s="5"/>
      <c r="AW155" s="5"/>
      <c r="AX155" s="5"/>
      <c r="AY155" s="5"/>
    </row>
    <row r="156" spans="1:51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8"/>
      <c r="AK156" s="10"/>
      <c r="AL156" s="5"/>
      <c r="AM156" s="5"/>
      <c r="AN156" s="5"/>
      <c r="AO156" s="10"/>
      <c r="AP156" s="10"/>
      <c r="AQ156" s="5"/>
      <c r="AR156" s="10"/>
      <c r="AS156" s="5"/>
      <c r="AT156" s="5"/>
      <c r="AU156" s="5"/>
      <c r="AV156" s="5"/>
      <c r="AW156" s="5"/>
      <c r="AX156" s="5"/>
      <c r="AY156" s="5"/>
    </row>
    <row r="157" spans="1:51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8"/>
      <c r="AK157" s="10"/>
      <c r="AL157" s="5"/>
      <c r="AM157" s="5"/>
      <c r="AN157" s="5"/>
      <c r="AO157" s="10"/>
      <c r="AP157" s="10"/>
      <c r="AQ157" s="5"/>
      <c r="AR157" s="10"/>
      <c r="AS157" s="5"/>
      <c r="AT157" s="5"/>
      <c r="AU157" s="5"/>
      <c r="AV157" s="5"/>
      <c r="AW157" s="5"/>
      <c r="AX157" s="5"/>
      <c r="AY157" s="5"/>
    </row>
    <row r="158" spans="1:51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8"/>
      <c r="AK158" s="10"/>
      <c r="AL158" s="5"/>
      <c r="AM158" s="5"/>
      <c r="AN158" s="5"/>
      <c r="AO158" s="10"/>
      <c r="AP158" s="10"/>
      <c r="AQ158" s="5"/>
      <c r="AR158" s="10"/>
      <c r="AS158" s="5"/>
      <c r="AT158" s="5"/>
      <c r="AU158" s="5"/>
      <c r="AV158" s="5"/>
      <c r="AW158" s="5"/>
      <c r="AX158" s="5"/>
      <c r="AY158" s="5"/>
    </row>
    <row r="159" spans="1:51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8"/>
      <c r="AK159" s="10"/>
      <c r="AL159" s="5"/>
      <c r="AM159" s="5"/>
      <c r="AN159" s="5"/>
      <c r="AO159" s="10"/>
      <c r="AP159" s="10"/>
      <c r="AQ159" s="5"/>
      <c r="AR159" s="10"/>
      <c r="AS159" s="5"/>
      <c r="AT159" s="5"/>
      <c r="AU159" s="5"/>
      <c r="AV159" s="5"/>
      <c r="AW159" s="5"/>
      <c r="AX159" s="5"/>
      <c r="AY159" s="5"/>
    </row>
    <row r="160" spans="1:51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8"/>
      <c r="AK160" s="10"/>
      <c r="AL160" s="5"/>
      <c r="AM160" s="5"/>
      <c r="AN160" s="5"/>
      <c r="AO160" s="10"/>
      <c r="AP160" s="10"/>
      <c r="AQ160" s="5"/>
      <c r="AR160" s="10"/>
      <c r="AS160" s="5"/>
      <c r="AT160" s="5"/>
      <c r="AU160" s="5"/>
      <c r="AV160" s="5"/>
      <c r="AW160" s="5"/>
      <c r="AX160" s="5"/>
      <c r="AY160" s="5"/>
    </row>
    <row r="161" spans="1:51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8"/>
      <c r="AK161" s="10"/>
      <c r="AL161" s="5"/>
      <c r="AM161" s="5"/>
      <c r="AN161" s="5"/>
      <c r="AO161" s="10"/>
      <c r="AP161" s="10"/>
      <c r="AQ161" s="5"/>
      <c r="AR161" s="10"/>
      <c r="AS161" s="5"/>
      <c r="AT161" s="5"/>
      <c r="AU161" s="5"/>
      <c r="AV161" s="5"/>
      <c r="AW161" s="5"/>
      <c r="AX161" s="5"/>
      <c r="AY161" s="5"/>
    </row>
    <row r="162" spans="1:51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8"/>
      <c r="AK162" s="10"/>
      <c r="AL162" s="5"/>
      <c r="AM162" s="5"/>
      <c r="AN162" s="5"/>
      <c r="AO162" s="10"/>
      <c r="AP162" s="10"/>
      <c r="AQ162" s="5"/>
      <c r="AR162" s="10"/>
      <c r="AS162" s="5"/>
      <c r="AT162" s="5"/>
      <c r="AU162" s="5"/>
      <c r="AV162" s="5"/>
      <c r="AW162" s="5"/>
      <c r="AX162" s="5"/>
      <c r="AY162" s="5"/>
    </row>
    <row r="163" spans="1:51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8"/>
      <c r="AK163" s="10"/>
      <c r="AL163" s="5"/>
      <c r="AM163" s="5"/>
      <c r="AN163" s="5"/>
      <c r="AO163" s="10"/>
      <c r="AP163" s="10"/>
      <c r="AQ163" s="5"/>
      <c r="AR163" s="10"/>
      <c r="AS163" s="5"/>
      <c r="AT163" s="5"/>
      <c r="AU163" s="5"/>
      <c r="AV163" s="5"/>
      <c r="AW163" s="5"/>
      <c r="AX163" s="5"/>
      <c r="AY163" s="5"/>
    </row>
    <row r="164" spans="1:51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8"/>
      <c r="AK164" s="10"/>
      <c r="AL164" s="5"/>
      <c r="AM164" s="5"/>
      <c r="AN164" s="5"/>
      <c r="AO164" s="10"/>
      <c r="AP164" s="10"/>
      <c r="AQ164" s="5"/>
      <c r="AR164" s="10"/>
      <c r="AS164" s="5"/>
      <c r="AT164" s="5"/>
      <c r="AU164" s="5"/>
      <c r="AV164" s="5"/>
      <c r="AW164" s="5"/>
      <c r="AX164" s="5"/>
      <c r="AY164" s="5"/>
    </row>
    <row r="165" spans="1:51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8"/>
      <c r="AK165" s="10"/>
      <c r="AL165" s="5"/>
      <c r="AM165" s="5"/>
      <c r="AN165" s="5"/>
      <c r="AO165" s="10"/>
      <c r="AP165" s="10"/>
      <c r="AQ165" s="5"/>
      <c r="AR165" s="10"/>
      <c r="AS165" s="5"/>
      <c r="AT165" s="5"/>
      <c r="AU165" s="5"/>
      <c r="AV165" s="5"/>
      <c r="AW165" s="5"/>
      <c r="AX165" s="5"/>
      <c r="AY165" s="5"/>
    </row>
    <row r="166" spans="1:51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8"/>
      <c r="AK166" s="10"/>
      <c r="AL166" s="5"/>
      <c r="AM166" s="5"/>
      <c r="AN166" s="5"/>
      <c r="AO166" s="10"/>
      <c r="AP166" s="10"/>
      <c r="AQ166" s="5"/>
      <c r="AR166" s="10"/>
      <c r="AS166" s="5"/>
      <c r="AT166" s="5"/>
      <c r="AU166" s="5"/>
      <c r="AV166" s="5"/>
      <c r="AW166" s="5"/>
      <c r="AX166" s="5"/>
      <c r="AY166" s="5"/>
    </row>
    <row r="167" spans="1:51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8"/>
      <c r="AK167" s="10"/>
      <c r="AL167" s="5"/>
      <c r="AM167" s="5"/>
      <c r="AN167" s="5"/>
      <c r="AO167" s="10"/>
      <c r="AP167" s="10"/>
      <c r="AQ167" s="5"/>
      <c r="AR167" s="10"/>
      <c r="AS167" s="5"/>
      <c r="AT167" s="5"/>
      <c r="AU167" s="5"/>
      <c r="AV167" s="5"/>
      <c r="AW167" s="5"/>
      <c r="AX167" s="5"/>
      <c r="AY167" s="5"/>
    </row>
    <row r="168" spans="1:51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8"/>
      <c r="AK168" s="10"/>
      <c r="AL168" s="5"/>
      <c r="AM168" s="5"/>
      <c r="AN168" s="5"/>
      <c r="AO168" s="10"/>
      <c r="AP168" s="10"/>
      <c r="AQ168" s="5"/>
      <c r="AR168" s="10"/>
      <c r="AS168" s="5"/>
      <c r="AT168" s="5"/>
      <c r="AU168" s="5"/>
      <c r="AV168" s="5"/>
      <c r="AW168" s="5"/>
      <c r="AX168" s="5"/>
      <c r="AY168" s="5"/>
    </row>
    <row r="169" spans="1:51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8"/>
      <c r="AK169" s="10"/>
      <c r="AL169" s="5"/>
      <c r="AM169" s="5"/>
      <c r="AN169" s="5"/>
      <c r="AO169" s="10"/>
      <c r="AP169" s="10"/>
      <c r="AQ169" s="5"/>
      <c r="AR169" s="10"/>
      <c r="AS169" s="5"/>
      <c r="AT169" s="5"/>
      <c r="AU169" s="5"/>
      <c r="AV169" s="5"/>
      <c r="AW169" s="5"/>
      <c r="AX169" s="5"/>
      <c r="AY169" s="5"/>
    </row>
    <row r="170" spans="1:51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8"/>
      <c r="AK170" s="10"/>
      <c r="AL170" s="5"/>
      <c r="AM170" s="5"/>
      <c r="AN170" s="5"/>
      <c r="AO170" s="10"/>
      <c r="AP170" s="10"/>
      <c r="AQ170" s="5"/>
      <c r="AR170" s="10"/>
      <c r="AS170" s="5"/>
      <c r="AT170" s="5"/>
      <c r="AU170" s="5"/>
      <c r="AV170" s="5"/>
      <c r="AW170" s="5"/>
      <c r="AX170" s="5"/>
      <c r="AY170" s="5"/>
    </row>
    <row r="171" spans="1:51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8"/>
      <c r="AK171" s="10"/>
      <c r="AL171" s="5"/>
      <c r="AM171" s="5"/>
      <c r="AN171" s="5"/>
      <c r="AO171" s="10"/>
      <c r="AP171" s="10"/>
      <c r="AQ171" s="5"/>
      <c r="AR171" s="10"/>
      <c r="AS171" s="5"/>
      <c r="AT171" s="5"/>
      <c r="AU171" s="5"/>
      <c r="AV171" s="5"/>
      <c r="AW171" s="5"/>
      <c r="AX171" s="5"/>
      <c r="AY171" s="5"/>
    </row>
    <row r="172" spans="1:51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8"/>
      <c r="AK172" s="10"/>
      <c r="AL172" s="5"/>
      <c r="AM172" s="5"/>
      <c r="AN172" s="5"/>
      <c r="AO172" s="10"/>
      <c r="AP172" s="10"/>
      <c r="AQ172" s="5"/>
      <c r="AR172" s="10"/>
      <c r="AS172" s="5"/>
      <c r="AT172" s="5"/>
      <c r="AU172" s="5"/>
      <c r="AV172" s="5"/>
      <c r="AW172" s="5"/>
      <c r="AX172" s="5"/>
      <c r="AY172" s="5"/>
    </row>
    <row r="173" spans="1:51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8"/>
      <c r="AK173" s="10"/>
      <c r="AL173" s="5"/>
      <c r="AM173" s="5"/>
      <c r="AN173" s="5"/>
      <c r="AO173" s="10"/>
      <c r="AP173" s="10"/>
      <c r="AQ173" s="5"/>
      <c r="AR173" s="10"/>
      <c r="AS173" s="5"/>
      <c r="AT173" s="5"/>
      <c r="AU173" s="5"/>
      <c r="AV173" s="5"/>
      <c r="AW173" s="5"/>
      <c r="AX173" s="5"/>
      <c r="AY173" s="5"/>
    </row>
    <row r="174" spans="1:51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8"/>
      <c r="AK174" s="10"/>
      <c r="AL174" s="5"/>
      <c r="AM174" s="5"/>
      <c r="AN174" s="5"/>
      <c r="AO174" s="10"/>
      <c r="AP174" s="10"/>
      <c r="AQ174" s="5"/>
      <c r="AR174" s="10"/>
      <c r="AS174" s="5"/>
      <c r="AT174" s="5"/>
      <c r="AU174" s="5"/>
      <c r="AV174" s="5"/>
      <c r="AW174" s="5"/>
      <c r="AX174" s="5"/>
      <c r="AY174" s="5"/>
    </row>
    <row r="175" spans="1:51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8"/>
      <c r="AK175" s="10"/>
      <c r="AL175" s="5"/>
      <c r="AM175" s="5"/>
      <c r="AN175" s="5"/>
      <c r="AO175" s="10"/>
      <c r="AP175" s="10"/>
      <c r="AQ175" s="5"/>
      <c r="AR175" s="10"/>
      <c r="AS175" s="5"/>
      <c r="AT175" s="5"/>
      <c r="AU175" s="5"/>
      <c r="AV175" s="5"/>
      <c r="AW175" s="5"/>
      <c r="AX175" s="5"/>
      <c r="AY175" s="5"/>
    </row>
    <row r="176" spans="1:51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8"/>
      <c r="AK176" s="10"/>
      <c r="AL176" s="5"/>
      <c r="AM176" s="5"/>
      <c r="AN176" s="5"/>
      <c r="AO176" s="10"/>
      <c r="AP176" s="10"/>
      <c r="AQ176" s="5"/>
      <c r="AR176" s="10"/>
      <c r="AS176" s="5"/>
      <c r="AT176" s="5"/>
      <c r="AU176" s="5"/>
      <c r="AV176" s="5"/>
      <c r="AW176" s="5"/>
      <c r="AX176" s="5"/>
      <c r="AY176" s="5"/>
    </row>
    <row r="177" spans="1:51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8"/>
      <c r="AK177" s="10"/>
      <c r="AL177" s="5"/>
      <c r="AM177" s="5"/>
      <c r="AN177" s="5"/>
      <c r="AO177" s="10"/>
      <c r="AP177" s="10"/>
      <c r="AQ177" s="5"/>
      <c r="AR177" s="10"/>
      <c r="AS177" s="5"/>
      <c r="AT177" s="5"/>
      <c r="AU177" s="5"/>
      <c r="AV177" s="5"/>
      <c r="AW177" s="5"/>
      <c r="AX177" s="5"/>
      <c r="AY177" s="5"/>
    </row>
    <row r="178" spans="1:51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8"/>
      <c r="AK178" s="10"/>
      <c r="AL178" s="5"/>
      <c r="AM178" s="5"/>
      <c r="AN178" s="5"/>
      <c r="AO178" s="10"/>
      <c r="AP178" s="10"/>
      <c r="AQ178" s="5"/>
      <c r="AR178" s="10"/>
      <c r="AS178" s="5"/>
      <c r="AT178" s="5"/>
      <c r="AU178" s="5"/>
      <c r="AV178" s="5"/>
      <c r="AW178" s="5"/>
      <c r="AX178" s="5"/>
      <c r="AY178" s="5"/>
    </row>
    <row r="179" spans="1:51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8"/>
      <c r="AK179" s="10"/>
      <c r="AL179" s="5"/>
      <c r="AM179" s="5"/>
      <c r="AN179" s="5"/>
      <c r="AO179" s="10"/>
      <c r="AP179" s="10"/>
      <c r="AQ179" s="5"/>
      <c r="AR179" s="10"/>
      <c r="AS179" s="5"/>
      <c r="AT179" s="5"/>
      <c r="AU179" s="5"/>
      <c r="AV179" s="5"/>
      <c r="AW179" s="5"/>
      <c r="AX179" s="5"/>
      <c r="AY179" s="5"/>
    </row>
    <row r="180" spans="1:51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8"/>
      <c r="AK180" s="10"/>
      <c r="AL180" s="5"/>
      <c r="AM180" s="5"/>
      <c r="AN180" s="5"/>
      <c r="AO180" s="10"/>
      <c r="AP180" s="10"/>
      <c r="AQ180" s="5"/>
      <c r="AR180" s="10"/>
      <c r="AS180" s="5"/>
      <c r="AT180" s="5"/>
      <c r="AU180" s="5"/>
      <c r="AV180" s="5"/>
      <c r="AW180" s="5"/>
      <c r="AX180" s="5"/>
      <c r="AY180" s="5"/>
    </row>
    <row r="181" spans="1:51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8"/>
      <c r="AK181" s="10"/>
      <c r="AL181" s="5"/>
      <c r="AM181" s="5"/>
      <c r="AN181" s="5"/>
      <c r="AO181" s="10"/>
      <c r="AP181" s="10"/>
      <c r="AQ181" s="5"/>
      <c r="AR181" s="10"/>
      <c r="AS181" s="5"/>
      <c r="AT181" s="5"/>
      <c r="AU181" s="5"/>
      <c r="AV181" s="5"/>
      <c r="AW181" s="5"/>
      <c r="AX181" s="5"/>
      <c r="AY181" s="5"/>
    </row>
    <row r="182" spans="1:51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8"/>
      <c r="AK182" s="10"/>
      <c r="AL182" s="5"/>
      <c r="AM182" s="5"/>
      <c r="AN182" s="5"/>
      <c r="AO182" s="10"/>
      <c r="AP182" s="10"/>
      <c r="AQ182" s="5"/>
      <c r="AR182" s="10"/>
      <c r="AS182" s="5"/>
      <c r="AT182" s="5"/>
      <c r="AU182" s="5"/>
      <c r="AV182" s="5"/>
      <c r="AW182" s="5"/>
      <c r="AX182" s="5"/>
      <c r="AY182" s="5"/>
    </row>
    <row r="183" spans="1:51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8"/>
      <c r="AK183" s="10"/>
      <c r="AL183" s="5"/>
      <c r="AM183" s="5"/>
      <c r="AN183" s="5"/>
      <c r="AO183" s="10"/>
      <c r="AP183" s="10"/>
      <c r="AQ183" s="5"/>
      <c r="AR183" s="10"/>
      <c r="AS183" s="5"/>
      <c r="AT183" s="5"/>
      <c r="AU183" s="5"/>
      <c r="AV183" s="5"/>
      <c r="AW183" s="5"/>
      <c r="AX183" s="5"/>
      <c r="AY183" s="5"/>
    </row>
    <row r="184" spans="1:51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8"/>
      <c r="AK184" s="10"/>
      <c r="AL184" s="5"/>
      <c r="AM184" s="5"/>
      <c r="AN184" s="5"/>
      <c r="AO184" s="10"/>
      <c r="AP184" s="10"/>
      <c r="AQ184" s="5"/>
      <c r="AR184" s="10"/>
      <c r="AS184" s="5"/>
      <c r="AT184" s="5"/>
      <c r="AU184" s="5"/>
      <c r="AV184" s="5"/>
      <c r="AW184" s="5"/>
      <c r="AX184" s="5"/>
      <c r="AY184" s="5"/>
    </row>
    <row r="185" spans="1:51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8"/>
      <c r="AK185" s="10"/>
      <c r="AL185" s="5"/>
      <c r="AM185" s="5"/>
      <c r="AN185" s="5"/>
      <c r="AO185" s="10"/>
      <c r="AP185" s="10"/>
      <c r="AQ185" s="5"/>
      <c r="AR185" s="10"/>
      <c r="AS185" s="5"/>
      <c r="AT185" s="5"/>
      <c r="AU185" s="5"/>
      <c r="AV185" s="5"/>
      <c r="AW185" s="5"/>
      <c r="AX185" s="5"/>
      <c r="AY185" s="5"/>
    </row>
    <row r="186" spans="1:51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8"/>
      <c r="AK186" s="10"/>
      <c r="AL186" s="5"/>
      <c r="AM186" s="5"/>
      <c r="AN186" s="5"/>
      <c r="AO186" s="10"/>
      <c r="AP186" s="10"/>
      <c r="AQ186" s="5"/>
      <c r="AR186" s="10"/>
      <c r="AS186" s="5"/>
      <c r="AT186" s="5"/>
      <c r="AU186" s="5"/>
      <c r="AV186" s="5"/>
      <c r="AW186" s="5"/>
      <c r="AX186" s="5"/>
      <c r="AY186" s="5"/>
    </row>
    <row r="187" spans="1:51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8"/>
      <c r="AK187" s="10"/>
      <c r="AL187" s="5"/>
      <c r="AM187" s="5"/>
      <c r="AN187" s="5"/>
      <c r="AO187" s="10"/>
      <c r="AP187" s="10"/>
      <c r="AQ187" s="5"/>
      <c r="AR187" s="10"/>
      <c r="AS187" s="5"/>
      <c r="AT187" s="5"/>
      <c r="AU187" s="5"/>
      <c r="AV187" s="5"/>
      <c r="AW187" s="5"/>
      <c r="AX187" s="5"/>
      <c r="AY187" s="5"/>
    </row>
    <row r="188" spans="1:51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8"/>
      <c r="AK188" s="10"/>
      <c r="AL188" s="5"/>
      <c r="AM188" s="5"/>
      <c r="AN188" s="5"/>
      <c r="AO188" s="10"/>
      <c r="AP188" s="10"/>
      <c r="AQ188" s="5"/>
      <c r="AR188" s="10"/>
      <c r="AS188" s="5"/>
      <c r="AT188" s="5"/>
      <c r="AU188" s="5"/>
      <c r="AV188" s="5"/>
      <c r="AW188" s="5"/>
      <c r="AX188" s="5"/>
      <c r="AY188" s="5"/>
    </row>
    <row r="189" spans="1:51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8"/>
      <c r="AK189" s="10"/>
      <c r="AL189" s="5"/>
      <c r="AM189" s="5"/>
      <c r="AN189" s="5"/>
      <c r="AO189" s="10"/>
      <c r="AP189" s="10"/>
      <c r="AQ189" s="5"/>
      <c r="AR189" s="10"/>
      <c r="AS189" s="5"/>
      <c r="AT189" s="5"/>
      <c r="AU189" s="5"/>
      <c r="AV189" s="5"/>
      <c r="AW189" s="5"/>
      <c r="AX189" s="5"/>
      <c r="AY189" s="5"/>
    </row>
    <row r="190" spans="1:51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8"/>
      <c r="AK190" s="10"/>
      <c r="AL190" s="5"/>
      <c r="AM190" s="5"/>
      <c r="AN190" s="5"/>
      <c r="AO190" s="10"/>
      <c r="AP190" s="10"/>
      <c r="AQ190" s="5"/>
      <c r="AR190" s="10"/>
      <c r="AS190" s="5"/>
      <c r="AT190" s="5"/>
      <c r="AU190" s="5"/>
      <c r="AV190" s="5"/>
      <c r="AW190" s="5"/>
      <c r="AX190" s="5"/>
      <c r="AY190" s="5"/>
    </row>
    <row r="191" spans="1:51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8"/>
      <c r="AK191" s="10"/>
      <c r="AL191" s="5"/>
      <c r="AM191" s="5"/>
      <c r="AN191" s="5"/>
      <c r="AO191" s="10"/>
      <c r="AP191" s="10"/>
      <c r="AQ191" s="5"/>
      <c r="AR191" s="10"/>
      <c r="AS191" s="5"/>
      <c r="AT191" s="5"/>
      <c r="AU191" s="5"/>
      <c r="AV191" s="5"/>
      <c r="AW191" s="5"/>
      <c r="AX191" s="5"/>
      <c r="AY191" s="5"/>
    </row>
    <row r="192" spans="1:51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8"/>
      <c r="AK192" s="10"/>
      <c r="AL192" s="5"/>
      <c r="AM192" s="5"/>
      <c r="AN192" s="5"/>
      <c r="AO192" s="10"/>
      <c r="AP192" s="10"/>
      <c r="AQ192" s="5"/>
      <c r="AR192" s="10"/>
      <c r="AS192" s="5"/>
      <c r="AT192" s="5"/>
      <c r="AU192" s="5"/>
      <c r="AV192" s="5"/>
      <c r="AW192" s="5"/>
      <c r="AX192" s="5"/>
      <c r="AY192" s="5"/>
    </row>
    <row r="193" spans="1:51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8"/>
      <c r="AK193" s="10"/>
      <c r="AL193" s="5"/>
      <c r="AM193" s="5"/>
      <c r="AN193" s="5"/>
      <c r="AO193" s="10"/>
      <c r="AP193" s="10"/>
      <c r="AQ193" s="5"/>
      <c r="AR193" s="10"/>
      <c r="AS193" s="5"/>
      <c r="AT193" s="5"/>
      <c r="AU193" s="5"/>
      <c r="AV193" s="5"/>
      <c r="AW193" s="5"/>
      <c r="AX193" s="5"/>
      <c r="AY193" s="5"/>
    </row>
    <row r="194" spans="1:51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8"/>
      <c r="AK194" s="10"/>
      <c r="AL194" s="5"/>
      <c r="AM194" s="5"/>
      <c r="AN194" s="5"/>
      <c r="AO194" s="10"/>
      <c r="AP194" s="10"/>
      <c r="AQ194" s="5"/>
      <c r="AR194" s="10"/>
      <c r="AS194" s="5"/>
      <c r="AT194" s="5"/>
      <c r="AU194" s="5"/>
      <c r="AV194" s="5"/>
      <c r="AW194" s="5"/>
      <c r="AX194" s="5"/>
      <c r="AY194" s="5"/>
    </row>
    <row r="195" spans="1:51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8"/>
      <c r="AK195" s="10"/>
      <c r="AL195" s="5"/>
      <c r="AM195" s="5"/>
      <c r="AN195" s="5"/>
      <c r="AO195" s="10"/>
      <c r="AP195" s="10"/>
      <c r="AQ195" s="5"/>
      <c r="AR195" s="10"/>
      <c r="AS195" s="5"/>
      <c r="AT195" s="5"/>
      <c r="AU195" s="5"/>
      <c r="AV195" s="5"/>
      <c r="AW195" s="5"/>
      <c r="AX195" s="5"/>
      <c r="AY195" s="5"/>
    </row>
    <row r="196" spans="1:51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8"/>
      <c r="AK196" s="10"/>
      <c r="AL196" s="5"/>
      <c r="AM196" s="5"/>
      <c r="AN196" s="5"/>
      <c r="AO196" s="10"/>
      <c r="AP196" s="10"/>
      <c r="AQ196" s="5"/>
      <c r="AR196" s="10"/>
      <c r="AS196" s="5"/>
      <c r="AT196" s="5"/>
      <c r="AU196" s="5"/>
      <c r="AV196" s="5"/>
      <c r="AW196" s="5"/>
      <c r="AX196" s="5"/>
      <c r="AY196" s="5"/>
    </row>
    <row r="197" spans="1:51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8"/>
      <c r="AK197" s="10"/>
      <c r="AL197" s="5"/>
      <c r="AM197" s="5"/>
      <c r="AN197" s="5"/>
      <c r="AO197" s="10"/>
      <c r="AP197" s="10"/>
      <c r="AQ197" s="5"/>
      <c r="AR197" s="10"/>
      <c r="AS197" s="5"/>
      <c r="AT197" s="5"/>
      <c r="AU197" s="5"/>
      <c r="AV197" s="5"/>
      <c r="AW197" s="5"/>
      <c r="AX197" s="5"/>
      <c r="AY197" s="5"/>
    </row>
    <row r="198" spans="1:51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8"/>
      <c r="AK198" s="10"/>
      <c r="AL198" s="5"/>
      <c r="AM198" s="5"/>
      <c r="AN198" s="5"/>
      <c r="AO198" s="10"/>
      <c r="AP198" s="10"/>
      <c r="AQ198" s="5"/>
      <c r="AR198" s="10"/>
      <c r="AS198" s="5"/>
      <c r="AT198" s="5"/>
      <c r="AU198" s="5"/>
      <c r="AV198" s="5"/>
      <c r="AW198" s="5"/>
      <c r="AX198" s="5"/>
      <c r="AY198" s="5"/>
    </row>
    <row r="199" spans="1:51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8"/>
      <c r="AK199" s="10"/>
      <c r="AL199" s="5"/>
      <c r="AM199" s="5"/>
      <c r="AN199" s="5"/>
      <c r="AO199" s="10"/>
      <c r="AP199" s="10"/>
      <c r="AQ199" s="5"/>
      <c r="AR199" s="10"/>
      <c r="AS199" s="5"/>
      <c r="AT199" s="5"/>
      <c r="AU199" s="5"/>
      <c r="AV199" s="5"/>
      <c r="AW199" s="5"/>
      <c r="AX199" s="5"/>
      <c r="AY199" s="5"/>
    </row>
    <row r="200" spans="1:51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8"/>
      <c r="AK200" s="10"/>
      <c r="AL200" s="5"/>
      <c r="AM200" s="5"/>
      <c r="AN200" s="5"/>
      <c r="AO200" s="10"/>
      <c r="AP200" s="10"/>
      <c r="AQ200" s="5"/>
      <c r="AR200" s="10"/>
      <c r="AS200" s="5"/>
      <c r="AT200" s="5"/>
      <c r="AU200" s="5"/>
      <c r="AV200" s="5"/>
      <c r="AW200" s="5"/>
      <c r="AX200" s="5"/>
      <c r="AY200" s="5"/>
    </row>
    <row r="201" spans="1:51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8"/>
      <c r="AK201" s="10"/>
      <c r="AL201" s="5"/>
      <c r="AM201" s="5"/>
      <c r="AN201" s="5"/>
      <c r="AO201" s="10"/>
      <c r="AP201" s="10"/>
      <c r="AQ201" s="5"/>
      <c r="AR201" s="10"/>
      <c r="AS201" s="5"/>
      <c r="AT201" s="5"/>
      <c r="AU201" s="5"/>
      <c r="AV201" s="5"/>
      <c r="AW201" s="5"/>
      <c r="AX201" s="5"/>
      <c r="AY201" s="5"/>
    </row>
    <row r="202" spans="1:51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8"/>
      <c r="AK202" s="10"/>
      <c r="AL202" s="5"/>
      <c r="AM202" s="5"/>
      <c r="AN202" s="5"/>
      <c r="AO202" s="10"/>
      <c r="AP202" s="10"/>
      <c r="AQ202" s="5"/>
      <c r="AR202" s="10"/>
      <c r="AS202" s="5"/>
      <c r="AT202" s="5"/>
      <c r="AU202" s="5"/>
      <c r="AV202" s="5"/>
      <c r="AW202" s="5"/>
      <c r="AX202" s="5"/>
      <c r="AY202" s="5"/>
    </row>
    <row r="203" spans="1:51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8"/>
      <c r="AK203" s="10"/>
      <c r="AL203" s="5"/>
      <c r="AM203" s="5"/>
      <c r="AN203" s="5"/>
      <c r="AO203" s="10"/>
      <c r="AP203" s="10"/>
      <c r="AQ203" s="5"/>
      <c r="AR203" s="10"/>
      <c r="AS203" s="5"/>
      <c r="AT203" s="5"/>
      <c r="AU203" s="5"/>
      <c r="AV203" s="5"/>
      <c r="AW203" s="5"/>
      <c r="AX203" s="5"/>
      <c r="AY203" s="5"/>
    </row>
    <row r="204" spans="1:51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8"/>
      <c r="AK204" s="10"/>
      <c r="AL204" s="5"/>
      <c r="AM204" s="5"/>
      <c r="AN204" s="5"/>
      <c r="AO204" s="10"/>
      <c r="AP204" s="10"/>
      <c r="AQ204" s="5"/>
      <c r="AR204" s="10"/>
      <c r="AS204" s="5"/>
      <c r="AT204" s="5"/>
      <c r="AU204" s="5"/>
      <c r="AV204" s="5"/>
      <c r="AW204" s="5"/>
      <c r="AX204" s="5"/>
      <c r="AY204" s="5"/>
    </row>
    <row r="205" spans="1:51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8"/>
      <c r="AK205" s="10"/>
      <c r="AL205" s="5"/>
      <c r="AM205" s="5"/>
      <c r="AN205" s="5"/>
      <c r="AO205" s="10"/>
      <c r="AP205" s="10"/>
      <c r="AQ205" s="5"/>
      <c r="AR205" s="10"/>
      <c r="AS205" s="5"/>
      <c r="AT205" s="5"/>
      <c r="AU205" s="5"/>
      <c r="AV205" s="5"/>
      <c r="AW205" s="5"/>
      <c r="AX205" s="5"/>
      <c r="AY205" s="5"/>
    </row>
    <row r="206" spans="1:51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8"/>
      <c r="AK206" s="10"/>
      <c r="AL206" s="5"/>
      <c r="AM206" s="5"/>
      <c r="AN206" s="5"/>
      <c r="AO206" s="10"/>
      <c r="AP206" s="10"/>
      <c r="AQ206" s="5"/>
      <c r="AR206" s="10"/>
      <c r="AS206" s="5"/>
      <c r="AT206" s="5"/>
      <c r="AU206" s="5"/>
      <c r="AV206" s="5"/>
      <c r="AW206" s="5"/>
      <c r="AX206" s="5"/>
      <c r="AY206" s="5"/>
    </row>
    <row r="207" spans="1:51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8"/>
      <c r="AK207" s="10"/>
      <c r="AL207" s="5"/>
      <c r="AM207" s="5"/>
      <c r="AN207" s="5"/>
      <c r="AO207" s="10"/>
      <c r="AP207" s="10"/>
      <c r="AQ207" s="5"/>
      <c r="AR207" s="10"/>
      <c r="AS207" s="5"/>
      <c r="AT207" s="5"/>
      <c r="AU207" s="5"/>
      <c r="AV207" s="5"/>
      <c r="AW207" s="5"/>
      <c r="AX207" s="5"/>
      <c r="AY207" s="5"/>
    </row>
    <row r="208" spans="1:51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8"/>
      <c r="AK208" s="10"/>
      <c r="AL208" s="5"/>
      <c r="AM208" s="5"/>
      <c r="AN208" s="5"/>
      <c r="AO208" s="10"/>
      <c r="AP208" s="10"/>
      <c r="AQ208" s="5"/>
      <c r="AR208" s="10"/>
      <c r="AS208" s="5"/>
      <c r="AT208" s="5"/>
      <c r="AU208" s="5"/>
      <c r="AV208" s="5"/>
      <c r="AW208" s="5"/>
      <c r="AX208" s="5"/>
      <c r="AY208" s="5"/>
    </row>
    <row r="209" spans="1:51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8"/>
      <c r="AK209" s="10"/>
      <c r="AL209" s="5"/>
      <c r="AM209" s="5"/>
      <c r="AN209" s="5"/>
      <c r="AO209" s="10"/>
      <c r="AP209" s="10"/>
      <c r="AQ209" s="5"/>
      <c r="AR209" s="10"/>
      <c r="AS209" s="5"/>
      <c r="AT209" s="5"/>
      <c r="AU209" s="5"/>
      <c r="AV209" s="5"/>
      <c r="AW209" s="5"/>
      <c r="AX209" s="5"/>
      <c r="AY209" s="5"/>
    </row>
    <row r="210" spans="1:51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8"/>
      <c r="AK210" s="10"/>
      <c r="AL210" s="5"/>
      <c r="AM210" s="5"/>
      <c r="AN210" s="5"/>
      <c r="AO210" s="10"/>
      <c r="AP210" s="10"/>
      <c r="AQ210" s="5"/>
      <c r="AR210" s="10"/>
      <c r="AS210" s="5"/>
      <c r="AT210" s="5"/>
      <c r="AU210" s="5"/>
      <c r="AV210" s="5"/>
      <c r="AW210" s="5"/>
      <c r="AX210" s="5"/>
      <c r="AY210" s="5"/>
    </row>
    <row r="211" spans="1:51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8"/>
      <c r="AK211" s="10"/>
      <c r="AL211" s="5"/>
      <c r="AM211" s="5"/>
      <c r="AN211" s="5"/>
      <c r="AO211" s="10"/>
      <c r="AP211" s="10"/>
      <c r="AQ211" s="5"/>
      <c r="AR211" s="10"/>
      <c r="AS211" s="5"/>
      <c r="AT211" s="5"/>
      <c r="AU211" s="5"/>
      <c r="AV211" s="5"/>
      <c r="AW211" s="5"/>
      <c r="AX211" s="5"/>
      <c r="AY211" s="5"/>
    </row>
    <row r="212" spans="1:51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8"/>
      <c r="AK212" s="10"/>
      <c r="AL212" s="5"/>
      <c r="AM212" s="5"/>
      <c r="AN212" s="5"/>
      <c r="AO212" s="10"/>
      <c r="AP212" s="10"/>
      <c r="AQ212" s="5"/>
      <c r="AR212" s="10"/>
      <c r="AS212" s="5"/>
      <c r="AT212" s="5"/>
      <c r="AU212" s="5"/>
      <c r="AV212" s="5"/>
      <c r="AW212" s="5"/>
      <c r="AX212" s="5"/>
      <c r="AY212" s="5"/>
    </row>
    <row r="213" spans="1:51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8"/>
      <c r="AK213" s="10"/>
      <c r="AL213" s="5"/>
      <c r="AM213" s="5"/>
      <c r="AN213" s="5"/>
      <c r="AO213" s="10"/>
      <c r="AP213" s="10"/>
      <c r="AQ213" s="5"/>
      <c r="AR213" s="10"/>
      <c r="AS213" s="5"/>
      <c r="AT213" s="5"/>
      <c r="AU213" s="5"/>
      <c r="AV213" s="5"/>
      <c r="AW213" s="5"/>
      <c r="AX213" s="5"/>
      <c r="AY213" s="5"/>
    </row>
    <row r="214" spans="1:51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8"/>
      <c r="AK214" s="10"/>
      <c r="AL214" s="5"/>
      <c r="AM214" s="5"/>
      <c r="AN214" s="5"/>
      <c r="AO214" s="10"/>
      <c r="AP214" s="10"/>
      <c r="AQ214" s="5"/>
      <c r="AR214" s="10"/>
      <c r="AS214" s="5"/>
      <c r="AT214" s="5"/>
      <c r="AU214" s="5"/>
      <c r="AV214" s="5"/>
      <c r="AW214" s="5"/>
      <c r="AX214" s="5"/>
      <c r="AY214" s="5"/>
    </row>
    <row r="215" spans="1:51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8"/>
      <c r="AK215" s="10"/>
      <c r="AL215" s="5"/>
      <c r="AM215" s="5"/>
      <c r="AN215" s="5"/>
      <c r="AO215" s="10"/>
      <c r="AP215" s="10"/>
      <c r="AQ215" s="5"/>
      <c r="AR215" s="10"/>
      <c r="AS215" s="5"/>
      <c r="AT215" s="5"/>
      <c r="AU215" s="5"/>
      <c r="AV215" s="5"/>
      <c r="AW215" s="5"/>
      <c r="AX215" s="5"/>
      <c r="AY215" s="5"/>
    </row>
    <row r="216" spans="1:51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8"/>
      <c r="AK216" s="10"/>
      <c r="AL216" s="5"/>
      <c r="AM216" s="5"/>
      <c r="AN216" s="5"/>
      <c r="AO216" s="10"/>
      <c r="AP216" s="10"/>
      <c r="AQ216" s="5"/>
      <c r="AR216" s="10"/>
      <c r="AS216" s="5"/>
      <c r="AT216" s="5"/>
      <c r="AU216" s="5"/>
      <c r="AV216" s="5"/>
      <c r="AW216" s="5"/>
      <c r="AX216" s="5"/>
      <c r="AY216" s="5"/>
    </row>
    <row r="217" spans="1:51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8"/>
      <c r="AK217" s="10"/>
      <c r="AL217" s="5"/>
      <c r="AM217" s="5"/>
      <c r="AN217" s="5"/>
      <c r="AO217" s="10"/>
      <c r="AP217" s="10"/>
      <c r="AQ217" s="5"/>
      <c r="AR217" s="10"/>
      <c r="AS217" s="5"/>
      <c r="AT217" s="5"/>
      <c r="AU217" s="5"/>
      <c r="AV217" s="5"/>
      <c r="AW217" s="5"/>
      <c r="AX217" s="5"/>
      <c r="AY217" s="5"/>
    </row>
    <row r="218" spans="1:51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8"/>
      <c r="AK218" s="10"/>
      <c r="AL218" s="5"/>
      <c r="AM218" s="5"/>
      <c r="AN218" s="5"/>
      <c r="AO218" s="10"/>
      <c r="AP218" s="10"/>
      <c r="AQ218" s="5"/>
      <c r="AR218" s="10"/>
      <c r="AS218" s="5"/>
      <c r="AT218" s="5"/>
      <c r="AU218" s="5"/>
      <c r="AV218" s="5"/>
      <c r="AW218" s="5"/>
      <c r="AX218" s="5"/>
      <c r="AY218" s="5"/>
    </row>
    <row r="219" spans="1:51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8"/>
      <c r="AK219" s="10"/>
      <c r="AL219" s="5"/>
      <c r="AM219" s="5"/>
      <c r="AN219" s="5"/>
      <c r="AO219" s="10"/>
      <c r="AP219" s="10"/>
      <c r="AQ219" s="5"/>
      <c r="AR219" s="10"/>
      <c r="AS219" s="5"/>
      <c r="AT219" s="5"/>
      <c r="AU219" s="5"/>
      <c r="AV219" s="5"/>
      <c r="AW219" s="5"/>
      <c r="AX219" s="5"/>
      <c r="AY219" s="5"/>
    </row>
    <row r="220" spans="1:51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8"/>
      <c r="AK220" s="10"/>
      <c r="AL220" s="5"/>
      <c r="AM220" s="5"/>
      <c r="AN220" s="5"/>
      <c r="AO220" s="10"/>
      <c r="AP220" s="10"/>
      <c r="AQ220" s="5"/>
      <c r="AR220" s="10"/>
      <c r="AS220" s="5"/>
      <c r="AT220" s="5"/>
      <c r="AU220" s="5"/>
      <c r="AV220" s="5"/>
      <c r="AW220" s="5"/>
      <c r="AX220" s="5"/>
      <c r="AY220" s="5"/>
    </row>
    <row r="221" spans="1:51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8"/>
      <c r="AK221" s="10"/>
      <c r="AL221" s="5"/>
      <c r="AM221" s="5"/>
      <c r="AN221" s="5"/>
      <c r="AO221" s="10"/>
      <c r="AP221" s="10"/>
      <c r="AQ221" s="5"/>
      <c r="AR221" s="10"/>
      <c r="AS221" s="5"/>
      <c r="AT221" s="5"/>
      <c r="AU221" s="5"/>
      <c r="AV221" s="5"/>
      <c r="AW221" s="5"/>
      <c r="AX221" s="5"/>
      <c r="AY221" s="5"/>
    </row>
    <row r="222" spans="1:51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8"/>
      <c r="AK222" s="10"/>
      <c r="AL222" s="5"/>
      <c r="AM222" s="5"/>
      <c r="AN222" s="5"/>
      <c r="AO222" s="10"/>
      <c r="AP222" s="10"/>
      <c r="AQ222" s="5"/>
      <c r="AR222" s="10"/>
      <c r="AS222" s="5"/>
      <c r="AT222" s="5"/>
      <c r="AU222" s="5"/>
      <c r="AV222" s="5"/>
      <c r="AW222" s="5"/>
      <c r="AX222" s="5"/>
      <c r="AY222" s="5"/>
    </row>
    <row r="223" spans="1:51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8"/>
      <c r="AK223" s="10"/>
      <c r="AL223" s="5"/>
      <c r="AM223" s="5"/>
      <c r="AN223" s="5"/>
      <c r="AO223" s="10"/>
      <c r="AP223" s="10"/>
      <c r="AQ223" s="5"/>
      <c r="AR223" s="10"/>
      <c r="AS223" s="5"/>
      <c r="AT223" s="5"/>
      <c r="AU223" s="5"/>
      <c r="AV223" s="5"/>
      <c r="AW223" s="5"/>
      <c r="AX223" s="5"/>
      <c r="AY223" s="5"/>
    </row>
    <row r="224" spans="1:51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8"/>
      <c r="AK224" s="10"/>
      <c r="AL224" s="5"/>
      <c r="AM224" s="5"/>
      <c r="AN224" s="5"/>
      <c r="AO224" s="10"/>
      <c r="AP224" s="10"/>
      <c r="AQ224" s="5"/>
      <c r="AR224" s="10"/>
      <c r="AS224" s="5"/>
      <c r="AT224" s="5"/>
      <c r="AU224" s="5"/>
      <c r="AV224" s="5"/>
      <c r="AW224" s="5"/>
      <c r="AX224" s="5"/>
      <c r="AY224" s="5"/>
    </row>
    <row r="225" spans="1:51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8"/>
      <c r="AK225" s="10"/>
      <c r="AL225" s="5"/>
      <c r="AM225" s="5"/>
      <c r="AN225" s="5"/>
      <c r="AO225" s="10"/>
      <c r="AP225" s="10"/>
      <c r="AQ225" s="5"/>
      <c r="AR225" s="10"/>
      <c r="AS225" s="5"/>
      <c r="AT225" s="5"/>
      <c r="AU225" s="5"/>
      <c r="AV225" s="5"/>
      <c r="AW225" s="5"/>
      <c r="AX225" s="5"/>
      <c r="AY225" s="5"/>
    </row>
    <row r="226" spans="1:51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8"/>
      <c r="AK226" s="10"/>
      <c r="AL226" s="5"/>
      <c r="AM226" s="5"/>
      <c r="AN226" s="5"/>
      <c r="AO226" s="10"/>
      <c r="AP226" s="10"/>
      <c r="AQ226" s="5"/>
      <c r="AR226" s="10"/>
      <c r="AS226" s="5"/>
      <c r="AT226" s="5"/>
      <c r="AU226" s="5"/>
      <c r="AV226" s="5"/>
      <c r="AW226" s="5"/>
      <c r="AX226" s="5"/>
      <c r="AY226" s="5"/>
    </row>
    <row r="227" spans="1:51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8"/>
      <c r="AK227" s="10"/>
      <c r="AL227" s="5"/>
      <c r="AM227" s="5"/>
      <c r="AN227" s="5"/>
      <c r="AO227" s="10"/>
      <c r="AP227" s="10"/>
      <c r="AQ227" s="5"/>
      <c r="AR227" s="10"/>
      <c r="AS227" s="5"/>
      <c r="AT227" s="5"/>
      <c r="AU227" s="5"/>
      <c r="AV227" s="5"/>
      <c r="AW227" s="5"/>
      <c r="AX227" s="5"/>
      <c r="AY227" s="5"/>
    </row>
    <row r="228" spans="1:51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8"/>
      <c r="AK228" s="10"/>
      <c r="AL228" s="5"/>
      <c r="AM228" s="5"/>
      <c r="AN228" s="5"/>
      <c r="AO228" s="10"/>
      <c r="AP228" s="10"/>
      <c r="AQ228" s="5"/>
      <c r="AR228" s="10"/>
      <c r="AS228" s="5"/>
      <c r="AT228" s="5"/>
      <c r="AU228" s="5"/>
      <c r="AV228" s="5"/>
      <c r="AW228" s="5"/>
      <c r="AX228" s="5"/>
      <c r="AY228" s="5"/>
    </row>
    <row r="229" spans="1:51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8"/>
      <c r="AK229" s="10"/>
      <c r="AL229" s="5"/>
      <c r="AM229" s="5"/>
      <c r="AN229" s="5"/>
      <c r="AO229" s="10"/>
      <c r="AP229" s="10"/>
      <c r="AQ229" s="5"/>
      <c r="AR229" s="10"/>
      <c r="AS229" s="5"/>
      <c r="AT229" s="5"/>
      <c r="AU229" s="5"/>
      <c r="AV229" s="5"/>
      <c r="AW229" s="5"/>
      <c r="AX229" s="5"/>
      <c r="AY229" s="5"/>
    </row>
    <row r="230" spans="1:51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8"/>
      <c r="AK230" s="10"/>
      <c r="AL230" s="5"/>
      <c r="AM230" s="5"/>
      <c r="AN230" s="5"/>
      <c r="AO230" s="10"/>
      <c r="AP230" s="10"/>
      <c r="AQ230" s="5"/>
      <c r="AR230" s="10"/>
      <c r="AS230" s="5"/>
      <c r="AT230" s="5"/>
      <c r="AU230" s="5"/>
      <c r="AV230" s="5"/>
      <c r="AW230" s="5"/>
      <c r="AX230" s="5"/>
      <c r="AY230" s="5"/>
    </row>
    <row r="231" spans="1:51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8"/>
      <c r="AK231" s="10"/>
      <c r="AL231" s="5"/>
      <c r="AM231" s="5"/>
      <c r="AN231" s="5"/>
      <c r="AO231" s="10"/>
      <c r="AP231" s="10"/>
      <c r="AQ231" s="5"/>
      <c r="AR231" s="10"/>
      <c r="AS231" s="5"/>
      <c r="AT231" s="5"/>
      <c r="AU231" s="5"/>
      <c r="AV231" s="5"/>
      <c r="AW231" s="5"/>
      <c r="AX231" s="5"/>
      <c r="AY231" s="5"/>
    </row>
    <row r="232" spans="1:51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8"/>
      <c r="AK232" s="10"/>
      <c r="AL232" s="5"/>
      <c r="AM232" s="5"/>
      <c r="AN232" s="5"/>
      <c r="AO232" s="10"/>
      <c r="AP232" s="10"/>
      <c r="AQ232" s="5"/>
      <c r="AR232" s="10"/>
      <c r="AS232" s="5"/>
      <c r="AT232" s="5"/>
      <c r="AU232" s="5"/>
      <c r="AV232" s="5"/>
      <c r="AW232" s="5"/>
      <c r="AX232" s="5"/>
      <c r="AY232" s="5"/>
    </row>
    <row r="233" spans="1:51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8"/>
      <c r="AK233" s="10"/>
      <c r="AL233" s="5"/>
      <c r="AM233" s="5"/>
      <c r="AN233" s="5"/>
      <c r="AO233" s="10"/>
      <c r="AP233" s="10"/>
      <c r="AQ233" s="5"/>
      <c r="AR233" s="10"/>
      <c r="AS233" s="5"/>
      <c r="AT233" s="5"/>
      <c r="AU233" s="5"/>
      <c r="AV233" s="5"/>
      <c r="AW233" s="5"/>
      <c r="AX233" s="5"/>
      <c r="AY233" s="5"/>
    </row>
    <row r="234" spans="1:51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8"/>
      <c r="AK234" s="10"/>
      <c r="AL234" s="5"/>
      <c r="AM234" s="5"/>
      <c r="AN234" s="5"/>
      <c r="AO234" s="10"/>
      <c r="AP234" s="10"/>
      <c r="AQ234" s="5"/>
      <c r="AR234" s="10"/>
      <c r="AS234" s="5"/>
      <c r="AT234" s="5"/>
      <c r="AU234" s="5"/>
      <c r="AV234" s="5"/>
      <c r="AW234" s="5"/>
      <c r="AX234" s="5"/>
      <c r="AY234" s="5"/>
    </row>
    <row r="235" spans="1:51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8"/>
      <c r="AK235" s="10"/>
      <c r="AL235" s="5"/>
      <c r="AM235" s="5"/>
      <c r="AN235" s="5"/>
      <c r="AO235" s="10"/>
      <c r="AP235" s="10"/>
      <c r="AQ235" s="5"/>
      <c r="AR235" s="10"/>
      <c r="AS235" s="5"/>
      <c r="AT235" s="5"/>
      <c r="AU235" s="5"/>
      <c r="AV235" s="5"/>
      <c r="AW235" s="5"/>
      <c r="AX235" s="5"/>
      <c r="AY235" s="5"/>
    </row>
    <row r="236" spans="1:51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8"/>
      <c r="AK236" s="10"/>
      <c r="AL236" s="5"/>
      <c r="AM236" s="5"/>
      <c r="AN236" s="5"/>
      <c r="AO236" s="10"/>
      <c r="AP236" s="10"/>
      <c r="AQ236" s="5"/>
      <c r="AR236" s="10"/>
      <c r="AS236" s="5"/>
      <c r="AT236" s="5"/>
      <c r="AU236" s="5"/>
      <c r="AV236" s="5"/>
      <c r="AW236" s="5"/>
      <c r="AX236" s="5"/>
      <c r="AY236" s="5"/>
    </row>
    <row r="237" spans="1:51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8"/>
      <c r="AK237" s="10"/>
      <c r="AL237" s="5"/>
      <c r="AM237" s="5"/>
      <c r="AN237" s="5"/>
      <c r="AO237" s="10"/>
      <c r="AP237" s="10"/>
      <c r="AQ237" s="5"/>
      <c r="AR237" s="10"/>
      <c r="AS237" s="5"/>
      <c r="AT237" s="5"/>
      <c r="AU237" s="5"/>
      <c r="AV237" s="5"/>
      <c r="AW237" s="5"/>
      <c r="AX237" s="5"/>
      <c r="AY237" s="5"/>
    </row>
    <row r="238" spans="1:51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8"/>
      <c r="AK238" s="10"/>
      <c r="AL238" s="5"/>
      <c r="AM238" s="5"/>
      <c r="AN238" s="5"/>
      <c r="AO238" s="10"/>
      <c r="AP238" s="10"/>
      <c r="AQ238" s="5"/>
      <c r="AR238" s="10"/>
      <c r="AS238" s="5"/>
      <c r="AT238" s="5"/>
      <c r="AU238" s="5"/>
      <c r="AV238" s="5"/>
      <c r="AW238" s="5"/>
      <c r="AX238" s="5"/>
      <c r="AY238" s="5"/>
    </row>
    <row r="239" spans="1:51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8"/>
      <c r="AK239" s="10"/>
      <c r="AL239" s="5"/>
      <c r="AM239" s="5"/>
      <c r="AN239" s="5"/>
      <c r="AO239" s="10"/>
      <c r="AP239" s="10"/>
      <c r="AQ239" s="5"/>
      <c r="AR239" s="10"/>
      <c r="AS239" s="5"/>
      <c r="AT239" s="5"/>
      <c r="AU239" s="5"/>
      <c r="AV239" s="5"/>
      <c r="AW239" s="5"/>
      <c r="AX239" s="5"/>
      <c r="AY239" s="5"/>
    </row>
    <row r="240" spans="1:51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8"/>
      <c r="AK240" s="10"/>
      <c r="AL240" s="5"/>
      <c r="AM240" s="5"/>
      <c r="AN240" s="5"/>
      <c r="AO240" s="10"/>
      <c r="AP240" s="10"/>
      <c r="AQ240" s="5"/>
      <c r="AR240" s="10"/>
      <c r="AS240" s="5"/>
      <c r="AT240" s="5"/>
      <c r="AU240" s="5"/>
      <c r="AV240" s="5"/>
      <c r="AW240" s="5"/>
      <c r="AX240" s="5"/>
      <c r="AY240" s="5"/>
    </row>
    <row r="241" spans="1:51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8"/>
      <c r="AK241" s="10"/>
      <c r="AL241" s="5"/>
      <c r="AM241" s="5"/>
      <c r="AN241" s="5"/>
      <c r="AO241" s="10"/>
      <c r="AP241" s="10"/>
      <c r="AQ241" s="5"/>
      <c r="AR241" s="10"/>
      <c r="AS241" s="5"/>
      <c r="AT241" s="5"/>
      <c r="AU241" s="5"/>
      <c r="AV241" s="5"/>
      <c r="AW241" s="5"/>
      <c r="AX241" s="5"/>
      <c r="AY241" s="5"/>
    </row>
    <row r="242" spans="1:51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8"/>
      <c r="AK242" s="10"/>
      <c r="AL242" s="5"/>
      <c r="AM242" s="5"/>
      <c r="AN242" s="5"/>
      <c r="AO242" s="10"/>
      <c r="AP242" s="10"/>
      <c r="AQ242" s="5"/>
      <c r="AR242" s="10"/>
      <c r="AS242" s="5"/>
      <c r="AT242" s="5"/>
      <c r="AU242" s="5"/>
      <c r="AV242" s="5"/>
      <c r="AW242" s="5"/>
      <c r="AX242" s="5"/>
      <c r="AY242" s="5"/>
    </row>
    <row r="243" spans="1:51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8"/>
      <c r="AK243" s="10"/>
      <c r="AL243" s="5"/>
      <c r="AM243" s="5"/>
      <c r="AN243" s="5"/>
      <c r="AO243" s="10"/>
      <c r="AP243" s="10"/>
      <c r="AQ243" s="5"/>
      <c r="AR243" s="10"/>
      <c r="AS243" s="5"/>
      <c r="AT243" s="5"/>
      <c r="AU243" s="5"/>
      <c r="AV243" s="5"/>
      <c r="AW243" s="5"/>
      <c r="AX243" s="5"/>
      <c r="AY243" s="5"/>
    </row>
    <row r="244" spans="1:51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8"/>
      <c r="AK244" s="10"/>
      <c r="AL244" s="5"/>
      <c r="AM244" s="5"/>
      <c r="AN244" s="5"/>
      <c r="AO244" s="10"/>
      <c r="AP244" s="10"/>
      <c r="AQ244" s="5"/>
      <c r="AR244" s="10"/>
      <c r="AS244" s="5"/>
      <c r="AT244" s="5"/>
      <c r="AU244" s="5"/>
      <c r="AV244" s="5"/>
      <c r="AW244" s="5"/>
      <c r="AX244" s="5"/>
      <c r="AY244" s="5"/>
    </row>
    <row r="245" spans="1:51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8"/>
      <c r="AK245" s="10"/>
      <c r="AL245" s="5"/>
      <c r="AM245" s="5"/>
      <c r="AN245" s="5"/>
      <c r="AO245" s="10"/>
      <c r="AP245" s="10"/>
      <c r="AQ245" s="5"/>
      <c r="AR245" s="10"/>
      <c r="AS245" s="5"/>
      <c r="AT245" s="5"/>
      <c r="AU245" s="5"/>
      <c r="AV245" s="5"/>
      <c r="AW245" s="5"/>
      <c r="AX245" s="5"/>
      <c r="AY245" s="5"/>
    </row>
    <row r="246" spans="1:51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8"/>
      <c r="AK246" s="10"/>
      <c r="AL246" s="5"/>
      <c r="AM246" s="5"/>
      <c r="AN246" s="5"/>
      <c r="AO246" s="10"/>
      <c r="AP246" s="10"/>
      <c r="AQ246" s="5"/>
      <c r="AR246" s="10"/>
      <c r="AS246" s="5"/>
      <c r="AT246" s="5"/>
      <c r="AU246" s="5"/>
      <c r="AV246" s="5"/>
      <c r="AW246" s="5"/>
      <c r="AX246" s="5"/>
      <c r="AY246" s="5"/>
    </row>
    <row r="247" spans="1:51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8"/>
      <c r="AK247" s="10"/>
      <c r="AL247" s="5"/>
      <c r="AM247" s="5"/>
      <c r="AN247" s="5"/>
      <c r="AO247" s="10"/>
      <c r="AP247" s="10"/>
      <c r="AQ247" s="5"/>
      <c r="AR247" s="10"/>
      <c r="AS247" s="5"/>
      <c r="AT247" s="5"/>
      <c r="AU247" s="5"/>
      <c r="AV247" s="5"/>
      <c r="AW247" s="5"/>
      <c r="AX247" s="5"/>
      <c r="AY247" s="5"/>
    </row>
    <row r="248" spans="1:51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8"/>
      <c r="AK248" s="10"/>
      <c r="AL248" s="5"/>
      <c r="AM248" s="5"/>
      <c r="AN248" s="5"/>
      <c r="AO248" s="10"/>
      <c r="AP248" s="10"/>
      <c r="AQ248" s="5"/>
      <c r="AR248" s="10"/>
      <c r="AS248" s="5"/>
      <c r="AT248" s="5"/>
      <c r="AU248" s="5"/>
      <c r="AV248" s="5"/>
      <c r="AW248" s="5"/>
      <c r="AX248" s="5"/>
      <c r="AY248" s="5"/>
    </row>
    <row r="249" spans="1:51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8"/>
      <c r="AK249" s="10"/>
      <c r="AL249" s="5"/>
      <c r="AM249" s="5"/>
      <c r="AN249" s="5"/>
      <c r="AO249" s="10"/>
      <c r="AP249" s="10"/>
      <c r="AQ249" s="5"/>
      <c r="AR249" s="10"/>
      <c r="AS249" s="5"/>
      <c r="AT249" s="5"/>
      <c r="AU249" s="5"/>
      <c r="AV249" s="5"/>
      <c r="AW249" s="5"/>
      <c r="AX249" s="5"/>
      <c r="AY249" s="5"/>
    </row>
    <row r="250" spans="1:51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8"/>
      <c r="AK250" s="10"/>
      <c r="AL250" s="5"/>
      <c r="AM250" s="5"/>
      <c r="AN250" s="5"/>
      <c r="AO250" s="10"/>
      <c r="AP250" s="10"/>
      <c r="AQ250" s="5"/>
      <c r="AR250" s="10"/>
      <c r="AS250" s="5"/>
      <c r="AT250" s="5"/>
      <c r="AU250" s="5"/>
      <c r="AV250" s="5"/>
      <c r="AW250" s="5"/>
      <c r="AX250" s="5"/>
      <c r="AY250" s="5"/>
    </row>
    <row r="251" spans="1:51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8"/>
      <c r="AK251" s="10"/>
      <c r="AL251" s="5"/>
      <c r="AM251" s="5"/>
      <c r="AN251" s="5"/>
      <c r="AO251" s="10"/>
      <c r="AP251" s="10"/>
      <c r="AQ251" s="5"/>
      <c r="AR251" s="10"/>
      <c r="AS251" s="5"/>
      <c r="AT251" s="5"/>
      <c r="AU251" s="5"/>
      <c r="AV251" s="5"/>
      <c r="AW251" s="5"/>
      <c r="AX251" s="5"/>
      <c r="AY251" s="5"/>
    </row>
    <row r="252" spans="1:51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8"/>
      <c r="AK252" s="10"/>
      <c r="AL252" s="5"/>
      <c r="AM252" s="5"/>
      <c r="AN252" s="5"/>
      <c r="AO252" s="10"/>
      <c r="AP252" s="10"/>
      <c r="AQ252" s="5"/>
      <c r="AR252" s="10"/>
      <c r="AS252" s="5"/>
      <c r="AT252" s="5"/>
      <c r="AU252" s="5"/>
      <c r="AV252" s="5"/>
      <c r="AW252" s="5"/>
      <c r="AX252" s="5"/>
      <c r="AY252" s="5"/>
    </row>
    <row r="253" spans="1:51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8"/>
      <c r="AK253" s="10"/>
      <c r="AL253" s="5"/>
      <c r="AM253" s="5"/>
      <c r="AN253" s="5"/>
      <c r="AO253" s="10"/>
      <c r="AP253" s="10"/>
      <c r="AQ253" s="5"/>
      <c r="AR253" s="10"/>
      <c r="AS253" s="5"/>
      <c r="AT253" s="5"/>
      <c r="AU253" s="5"/>
      <c r="AV253" s="5"/>
      <c r="AW253" s="5"/>
      <c r="AX253" s="5"/>
      <c r="AY253" s="5"/>
    </row>
    <row r="254" spans="1:51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8"/>
      <c r="AK254" s="10"/>
      <c r="AL254" s="5"/>
      <c r="AM254" s="5"/>
      <c r="AN254" s="5"/>
      <c r="AO254" s="10"/>
      <c r="AP254" s="10"/>
      <c r="AQ254" s="5"/>
      <c r="AR254" s="10"/>
      <c r="AS254" s="5"/>
      <c r="AT254" s="5"/>
      <c r="AU254" s="5"/>
      <c r="AV254" s="5"/>
      <c r="AW254" s="5"/>
      <c r="AX254" s="5"/>
      <c r="AY254" s="5"/>
    </row>
    <row r="255" spans="1:51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8"/>
      <c r="AK255" s="10"/>
      <c r="AL255" s="5"/>
      <c r="AM255" s="5"/>
      <c r="AN255" s="5"/>
      <c r="AO255" s="10"/>
      <c r="AP255" s="10"/>
      <c r="AQ255" s="5"/>
      <c r="AR255" s="10"/>
      <c r="AS255" s="5"/>
      <c r="AT255" s="5"/>
      <c r="AU255" s="5"/>
      <c r="AV255" s="5"/>
      <c r="AW255" s="5"/>
      <c r="AX255" s="5"/>
      <c r="AY255" s="5"/>
    </row>
    <row r="256" spans="1:51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8"/>
      <c r="AK256" s="10"/>
      <c r="AL256" s="5"/>
      <c r="AM256" s="5"/>
      <c r="AN256" s="5"/>
      <c r="AO256" s="10"/>
      <c r="AP256" s="10"/>
      <c r="AQ256" s="5"/>
      <c r="AR256" s="10"/>
      <c r="AS256" s="5"/>
      <c r="AT256" s="5"/>
      <c r="AU256" s="5"/>
      <c r="AV256" s="5"/>
      <c r="AW256" s="5"/>
      <c r="AX256" s="5"/>
      <c r="AY256" s="5"/>
    </row>
    <row r="257" spans="1:51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8"/>
      <c r="AK257" s="10"/>
      <c r="AL257" s="5"/>
      <c r="AM257" s="5"/>
      <c r="AN257" s="5"/>
      <c r="AO257" s="10"/>
      <c r="AP257" s="10"/>
      <c r="AQ257" s="5"/>
      <c r="AR257" s="10"/>
      <c r="AS257" s="5"/>
      <c r="AT257" s="5"/>
      <c r="AU257" s="5"/>
      <c r="AV257" s="5"/>
      <c r="AW257" s="5"/>
      <c r="AX257" s="5"/>
      <c r="AY257" s="5"/>
    </row>
    <row r="258" spans="1:51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8"/>
      <c r="AK258" s="10"/>
      <c r="AL258" s="5"/>
      <c r="AM258" s="5"/>
      <c r="AN258" s="5"/>
      <c r="AO258" s="10"/>
      <c r="AP258" s="10"/>
      <c r="AQ258" s="5"/>
      <c r="AR258" s="10"/>
      <c r="AS258" s="5"/>
      <c r="AT258" s="5"/>
      <c r="AU258" s="5"/>
      <c r="AV258" s="5"/>
      <c r="AW258" s="5"/>
      <c r="AX258" s="5"/>
      <c r="AY258" s="5"/>
    </row>
    <row r="259" spans="1:51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8"/>
      <c r="AK259" s="10"/>
      <c r="AL259" s="5"/>
      <c r="AM259" s="5"/>
      <c r="AN259" s="5"/>
      <c r="AO259" s="10"/>
      <c r="AP259" s="10"/>
      <c r="AQ259" s="5"/>
      <c r="AR259" s="10"/>
      <c r="AS259" s="5"/>
      <c r="AT259" s="5"/>
      <c r="AU259" s="5"/>
      <c r="AV259" s="5"/>
      <c r="AW259" s="5"/>
      <c r="AX259" s="5"/>
      <c r="AY259" s="5"/>
    </row>
    <row r="260" spans="1:51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8"/>
      <c r="AK260" s="10"/>
      <c r="AL260" s="5"/>
      <c r="AM260" s="5"/>
      <c r="AN260" s="5"/>
      <c r="AO260" s="10"/>
      <c r="AP260" s="10"/>
      <c r="AQ260" s="5"/>
      <c r="AR260" s="10"/>
      <c r="AS260" s="5"/>
      <c r="AT260" s="5"/>
      <c r="AU260" s="5"/>
      <c r="AV260" s="5"/>
      <c r="AW260" s="5"/>
      <c r="AX260" s="5"/>
      <c r="AY260" s="5"/>
    </row>
    <row r="261" spans="1:51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8"/>
      <c r="AK261" s="10"/>
      <c r="AL261" s="5"/>
      <c r="AM261" s="5"/>
      <c r="AN261" s="5"/>
      <c r="AO261" s="10"/>
      <c r="AP261" s="10"/>
      <c r="AQ261" s="5"/>
      <c r="AR261" s="10"/>
      <c r="AS261" s="5"/>
      <c r="AT261" s="5"/>
      <c r="AU261" s="5"/>
      <c r="AV261" s="5"/>
      <c r="AW261" s="5"/>
      <c r="AX261" s="5"/>
      <c r="AY261" s="5"/>
    </row>
    <row r="262" spans="1:51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8"/>
      <c r="AK262" s="10"/>
      <c r="AL262" s="5"/>
      <c r="AM262" s="5"/>
      <c r="AN262" s="5"/>
      <c r="AO262" s="10"/>
      <c r="AP262" s="10"/>
      <c r="AQ262" s="5"/>
      <c r="AR262" s="10"/>
      <c r="AS262" s="5"/>
      <c r="AT262" s="5"/>
      <c r="AU262" s="5"/>
      <c r="AV262" s="5"/>
      <c r="AW262" s="5"/>
      <c r="AX262" s="5"/>
      <c r="AY262" s="5"/>
    </row>
    <row r="263" spans="1:51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8"/>
      <c r="AK263" s="10"/>
      <c r="AL263" s="5"/>
      <c r="AM263" s="5"/>
      <c r="AN263" s="5"/>
      <c r="AO263" s="10"/>
      <c r="AP263" s="10"/>
      <c r="AQ263" s="5"/>
      <c r="AR263" s="10"/>
      <c r="AS263" s="5"/>
      <c r="AT263" s="5"/>
      <c r="AU263" s="5"/>
      <c r="AV263" s="5"/>
      <c r="AW263" s="5"/>
      <c r="AX263" s="5"/>
      <c r="AY263" s="5"/>
    </row>
    <row r="264" spans="1:51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8"/>
      <c r="AK264" s="10"/>
      <c r="AL264" s="5"/>
      <c r="AM264" s="5"/>
      <c r="AN264" s="5"/>
      <c r="AO264" s="10"/>
      <c r="AP264" s="10"/>
      <c r="AQ264" s="5"/>
      <c r="AR264" s="10"/>
      <c r="AS264" s="5"/>
      <c r="AT264" s="5"/>
      <c r="AU264" s="5"/>
      <c r="AV264" s="5"/>
      <c r="AW264" s="5"/>
      <c r="AX264" s="5"/>
      <c r="AY264" s="5"/>
    </row>
    <row r="265" spans="1:51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8"/>
      <c r="AK265" s="10"/>
      <c r="AL265" s="5"/>
      <c r="AM265" s="5"/>
      <c r="AN265" s="5"/>
      <c r="AO265" s="10"/>
      <c r="AP265" s="10"/>
      <c r="AQ265" s="5"/>
      <c r="AR265" s="10"/>
      <c r="AS265" s="5"/>
      <c r="AT265" s="5"/>
      <c r="AU265" s="5"/>
      <c r="AV265" s="5"/>
      <c r="AW265" s="5"/>
      <c r="AX265" s="5"/>
      <c r="AY265" s="5"/>
    </row>
    <row r="266" spans="1:51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8"/>
      <c r="AK266" s="10"/>
      <c r="AL266" s="5"/>
      <c r="AM266" s="5"/>
      <c r="AN266" s="5"/>
      <c r="AO266" s="10"/>
      <c r="AP266" s="10"/>
      <c r="AQ266" s="5"/>
      <c r="AR266" s="10"/>
      <c r="AS266" s="5"/>
      <c r="AT266" s="5"/>
      <c r="AU266" s="5"/>
      <c r="AV266" s="5"/>
      <c r="AW266" s="5"/>
      <c r="AX266" s="5"/>
      <c r="AY266" s="5"/>
    </row>
    <row r="267" spans="1:51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8"/>
      <c r="AK267" s="10"/>
      <c r="AL267" s="5"/>
      <c r="AM267" s="5"/>
      <c r="AN267" s="5"/>
      <c r="AO267" s="10"/>
      <c r="AP267" s="10"/>
      <c r="AQ267" s="5"/>
      <c r="AR267" s="10"/>
      <c r="AS267" s="5"/>
      <c r="AT267" s="5"/>
      <c r="AU267" s="5"/>
      <c r="AV267" s="5"/>
      <c r="AW267" s="5"/>
      <c r="AX267" s="5"/>
      <c r="AY267" s="5"/>
    </row>
    <row r="268" spans="1:51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8"/>
      <c r="AK268" s="10"/>
      <c r="AL268" s="5"/>
      <c r="AM268" s="5"/>
      <c r="AN268" s="5"/>
      <c r="AO268" s="10"/>
      <c r="AP268" s="10"/>
      <c r="AQ268" s="5"/>
      <c r="AR268" s="10"/>
      <c r="AS268" s="5"/>
      <c r="AT268" s="5"/>
      <c r="AU268" s="5"/>
      <c r="AV268" s="5"/>
      <c r="AW268" s="5"/>
      <c r="AX268" s="5"/>
      <c r="AY268" s="5"/>
    </row>
    <row r="269" spans="1:51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8"/>
      <c r="AK269" s="10"/>
      <c r="AL269" s="5"/>
      <c r="AM269" s="5"/>
      <c r="AN269" s="5"/>
      <c r="AO269" s="10"/>
      <c r="AP269" s="10"/>
      <c r="AQ269" s="5"/>
      <c r="AR269" s="10"/>
      <c r="AS269" s="5"/>
      <c r="AT269" s="5"/>
      <c r="AU269" s="5"/>
      <c r="AV269" s="5"/>
      <c r="AW269" s="5"/>
      <c r="AX269" s="5"/>
      <c r="AY269" s="5"/>
    </row>
    <row r="270" spans="1:51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8"/>
      <c r="AK270" s="10"/>
      <c r="AL270" s="5"/>
      <c r="AM270" s="5"/>
      <c r="AN270" s="5"/>
      <c r="AO270" s="10"/>
      <c r="AP270" s="10"/>
      <c r="AQ270" s="5"/>
      <c r="AR270" s="10"/>
      <c r="AS270" s="5"/>
      <c r="AT270" s="5"/>
      <c r="AU270" s="5"/>
      <c r="AV270" s="5"/>
      <c r="AW270" s="5"/>
      <c r="AX270" s="5"/>
      <c r="AY270" s="5"/>
    </row>
    <row r="271" spans="1:51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8"/>
      <c r="AK271" s="10"/>
      <c r="AL271" s="5"/>
      <c r="AM271" s="5"/>
      <c r="AN271" s="5"/>
      <c r="AO271" s="10"/>
      <c r="AP271" s="10"/>
      <c r="AQ271" s="5"/>
      <c r="AR271" s="10"/>
      <c r="AS271" s="5"/>
      <c r="AT271" s="5"/>
      <c r="AU271" s="5"/>
      <c r="AV271" s="5"/>
      <c r="AW271" s="5"/>
      <c r="AX271" s="5"/>
      <c r="AY271" s="5"/>
    </row>
    <row r="272" spans="1:51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8"/>
      <c r="AK272" s="10"/>
      <c r="AL272" s="5"/>
      <c r="AM272" s="5"/>
      <c r="AN272" s="5"/>
      <c r="AO272" s="10"/>
      <c r="AP272" s="10"/>
      <c r="AQ272" s="5"/>
      <c r="AR272" s="10"/>
      <c r="AS272" s="5"/>
      <c r="AT272" s="5"/>
      <c r="AU272" s="5"/>
      <c r="AV272" s="5"/>
      <c r="AW272" s="5"/>
      <c r="AX272" s="5"/>
      <c r="AY272" s="5"/>
    </row>
    <row r="273" spans="1:51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8"/>
      <c r="AK273" s="10"/>
      <c r="AL273" s="5"/>
      <c r="AM273" s="5"/>
      <c r="AN273" s="5"/>
      <c r="AO273" s="10"/>
      <c r="AP273" s="10"/>
      <c r="AQ273" s="5"/>
      <c r="AR273" s="10"/>
      <c r="AS273" s="5"/>
      <c r="AT273" s="5"/>
      <c r="AU273" s="5"/>
      <c r="AV273" s="5"/>
      <c r="AW273" s="5"/>
      <c r="AX273" s="5"/>
      <c r="AY273" s="5"/>
    </row>
    <row r="274" spans="1:51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8"/>
      <c r="AK274" s="10"/>
      <c r="AL274" s="5"/>
      <c r="AM274" s="5"/>
      <c r="AN274" s="5"/>
      <c r="AO274" s="10"/>
      <c r="AP274" s="10"/>
      <c r="AQ274" s="5"/>
      <c r="AR274" s="10"/>
      <c r="AS274" s="5"/>
      <c r="AT274" s="5"/>
      <c r="AU274" s="5"/>
      <c r="AV274" s="5"/>
      <c r="AW274" s="5"/>
      <c r="AX274" s="5"/>
      <c r="AY274" s="5"/>
    </row>
    <row r="275" spans="1:51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8"/>
      <c r="AK275" s="10"/>
      <c r="AL275" s="5"/>
      <c r="AM275" s="5"/>
      <c r="AN275" s="5"/>
      <c r="AO275" s="10"/>
      <c r="AP275" s="10"/>
      <c r="AQ275" s="5"/>
      <c r="AR275" s="10"/>
      <c r="AS275" s="5"/>
      <c r="AT275" s="5"/>
      <c r="AU275" s="5"/>
      <c r="AV275" s="5"/>
      <c r="AW275" s="5"/>
      <c r="AX275" s="5"/>
      <c r="AY275" s="5"/>
    </row>
    <row r="276" spans="1:51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8"/>
      <c r="AK276" s="10"/>
      <c r="AL276" s="5"/>
      <c r="AM276" s="5"/>
      <c r="AN276" s="5"/>
      <c r="AO276" s="10"/>
      <c r="AP276" s="10"/>
      <c r="AQ276" s="5"/>
      <c r="AR276" s="10"/>
      <c r="AS276" s="5"/>
      <c r="AT276" s="5"/>
      <c r="AU276" s="5"/>
      <c r="AV276" s="5"/>
      <c r="AW276" s="5"/>
      <c r="AX276" s="5"/>
      <c r="AY276" s="5"/>
    </row>
    <row r="277" spans="1:51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8"/>
      <c r="AK277" s="10"/>
      <c r="AL277" s="5"/>
      <c r="AM277" s="5"/>
      <c r="AN277" s="5"/>
      <c r="AO277" s="10"/>
      <c r="AP277" s="10"/>
      <c r="AQ277" s="5"/>
      <c r="AR277" s="10"/>
      <c r="AS277" s="5"/>
      <c r="AT277" s="5"/>
      <c r="AU277" s="5"/>
      <c r="AV277" s="5"/>
      <c r="AW277" s="5"/>
      <c r="AX277" s="5"/>
      <c r="AY277" s="5"/>
    </row>
    <row r="278" spans="1:51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8"/>
      <c r="AK278" s="10"/>
      <c r="AL278" s="5"/>
      <c r="AM278" s="5"/>
      <c r="AN278" s="5"/>
      <c r="AO278" s="10"/>
      <c r="AP278" s="10"/>
      <c r="AQ278" s="5"/>
      <c r="AR278" s="10"/>
      <c r="AS278" s="5"/>
      <c r="AT278" s="5"/>
      <c r="AU278" s="5"/>
      <c r="AV278" s="5"/>
      <c r="AW278" s="5"/>
      <c r="AX278" s="5"/>
      <c r="AY278" s="5"/>
    </row>
    <row r="279" spans="1:51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8"/>
      <c r="AK279" s="10"/>
      <c r="AL279" s="5"/>
      <c r="AM279" s="5"/>
      <c r="AN279" s="5"/>
      <c r="AO279" s="10"/>
      <c r="AP279" s="10"/>
      <c r="AQ279" s="5"/>
      <c r="AR279" s="10"/>
      <c r="AS279" s="5"/>
      <c r="AT279" s="5"/>
      <c r="AU279" s="5"/>
      <c r="AV279" s="5"/>
      <c r="AW279" s="5"/>
      <c r="AX279" s="5"/>
      <c r="AY279" s="5"/>
    </row>
    <row r="280" spans="1:51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8"/>
      <c r="AK280" s="10"/>
      <c r="AL280" s="5"/>
      <c r="AM280" s="5"/>
      <c r="AN280" s="5"/>
      <c r="AO280" s="10"/>
      <c r="AP280" s="10"/>
      <c r="AQ280" s="5"/>
      <c r="AR280" s="10"/>
      <c r="AS280" s="5"/>
      <c r="AT280" s="5"/>
      <c r="AU280" s="5"/>
      <c r="AV280" s="5"/>
      <c r="AW280" s="5"/>
      <c r="AX280" s="5"/>
      <c r="AY280" s="5"/>
    </row>
    <row r="281" spans="1:51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8"/>
      <c r="AK281" s="10"/>
      <c r="AL281" s="5"/>
      <c r="AM281" s="5"/>
      <c r="AN281" s="5"/>
      <c r="AO281" s="10"/>
      <c r="AP281" s="10"/>
      <c r="AQ281" s="5"/>
      <c r="AR281" s="10"/>
      <c r="AS281" s="5"/>
      <c r="AT281" s="5"/>
      <c r="AU281" s="5"/>
      <c r="AV281" s="5"/>
      <c r="AW281" s="5"/>
      <c r="AX281" s="5"/>
      <c r="AY281" s="5"/>
    </row>
    <row r="282" spans="1:51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8"/>
      <c r="AK282" s="10"/>
      <c r="AL282" s="5"/>
      <c r="AM282" s="5"/>
      <c r="AN282" s="5"/>
      <c r="AO282" s="10"/>
      <c r="AP282" s="10"/>
      <c r="AQ282" s="5"/>
      <c r="AR282" s="10"/>
      <c r="AS282" s="5"/>
      <c r="AT282" s="5"/>
      <c r="AU282" s="5"/>
      <c r="AV282" s="5"/>
      <c r="AW282" s="5"/>
      <c r="AX282" s="5"/>
      <c r="AY282" s="5"/>
    </row>
    <row r="283" spans="1:51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8"/>
      <c r="AK283" s="10"/>
      <c r="AL283" s="5"/>
      <c r="AM283" s="5"/>
      <c r="AN283" s="5"/>
      <c r="AO283" s="10"/>
      <c r="AP283" s="10"/>
      <c r="AQ283" s="5"/>
      <c r="AR283" s="10"/>
      <c r="AS283" s="5"/>
      <c r="AT283" s="5"/>
      <c r="AU283" s="5"/>
      <c r="AV283" s="5"/>
      <c r="AW283" s="5"/>
      <c r="AX283" s="5"/>
      <c r="AY283" s="5"/>
    </row>
    <row r="284" spans="1:51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8"/>
      <c r="AK284" s="10"/>
      <c r="AL284" s="5"/>
      <c r="AM284" s="5"/>
      <c r="AN284" s="5"/>
      <c r="AO284" s="10"/>
      <c r="AP284" s="10"/>
      <c r="AQ284" s="5"/>
      <c r="AR284" s="10"/>
      <c r="AS284" s="5"/>
      <c r="AT284" s="5"/>
      <c r="AU284" s="5"/>
      <c r="AV284" s="5"/>
      <c r="AW284" s="5"/>
      <c r="AX284" s="5"/>
      <c r="AY284" s="5"/>
    </row>
    <row r="285" spans="1:51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8"/>
      <c r="AK285" s="10"/>
      <c r="AL285" s="5"/>
      <c r="AM285" s="5"/>
      <c r="AN285" s="5"/>
      <c r="AO285" s="10"/>
      <c r="AP285" s="10"/>
      <c r="AQ285" s="5"/>
      <c r="AR285" s="10"/>
      <c r="AS285" s="5"/>
      <c r="AT285" s="5"/>
      <c r="AU285" s="5"/>
      <c r="AV285" s="5"/>
      <c r="AW285" s="5"/>
      <c r="AX285" s="5"/>
      <c r="AY285" s="5"/>
    </row>
    <row r="286" spans="1:51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8"/>
      <c r="AK286" s="10"/>
      <c r="AL286" s="5"/>
      <c r="AM286" s="5"/>
      <c r="AN286" s="5"/>
      <c r="AO286" s="10"/>
      <c r="AP286" s="10"/>
      <c r="AQ286" s="5"/>
      <c r="AR286" s="10"/>
      <c r="AS286" s="5"/>
      <c r="AT286" s="5"/>
      <c r="AU286" s="5"/>
      <c r="AV286" s="5"/>
      <c r="AW286" s="5"/>
      <c r="AX286" s="5"/>
      <c r="AY286" s="5"/>
    </row>
    <row r="287" spans="1:51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8"/>
      <c r="AK287" s="10"/>
      <c r="AL287" s="5"/>
      <c r="AM287" s="5"/>
      <c r="AN287" s="5"/>
      <c r="AO287" s="10"/>
      <c r="AP287" s="10"/>
      <c r="AQ287" s="5"/>
      <c r="AR287" s="10"/>
      <c r="AS287" s="5"/>
      <c r="AT287" s="5"/>
      <c r="AU287" s="5"/>
      <c r="AV287" s="5"/>
      <c r="AW287" s="5"/>
      <c r="AX287" s="5"/>
      <c r="AY287" s="5"/>
    </row>
    <row r="288" spans="1:51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8"/>
      <c r="AK288" s="10"/>
      <c r="AL288" s="5"/>
      <c r="AM288" s="5"/>
      <c r="AN288" s="5"/>
      <c r="AO288" s="10"/>
      <c r="AP288" s="10"/>
      <c r="AQ288" s="5"/>
      <c r="AR288" s="10"/>
      <c r="AS288" s="5"/>
      <c r="AT288" s="5"/>
      <c r="AU288" s="5"/>
      <c r="AV288" s="5"/>
      <c r="AW288" s="5"/>
      <c r="AX288" s="5"/>
      <c r="AY288" s="5"/>
    </row>
    <row r="289" spans="1:51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8"/>
      <c r="AK289" s="10"/>
      <c r="AL289" s="5"/>
      <c r="AM289" s="5"/>
      <c r="AN289" s="5"/>
      <c r="AO289" s="10"/>
      <c r="AP289" s="10"/>
      <c r="AQ289" s="5"/>
      <c r="AR289" s="10"/>
      <c r="AS289" s="5"/>
      <c r="AT289" s="5"/>
      <c r="AU289" s="5"/>
      <c r="AV289" s="5"/>
      <c r="AW289" s="5"/>
      <c r="AX289" s="5"/>
      <c r="AY289" s="5"/>
    </row>
    <row r="290" spans="1:51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8"/>
      <c r="AK290" s="10"/>
      <c r="AL290" s="5"/>
      <c r="AM290" s="5"/>
      <c r="AN290" s="5"/>
      <c r="AO290" s="10"/>
      <c r="AP290" s="10"/>
      <c r="AQ290" s="5"/>
      <c r="AR290" s="10"/>
      <c r="AS290" s="5"/>
      <c r="AT290" s="5"/>
      <c r="AU290" s="5"/>
      <c r="AV290" s="5"/>
      <c r="AW290" s="5"/>
      <c r="AX290" s="5"/>
      <c r="AY290" s="5"/>
    </row>
    <row r="291" spans="1:51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8"/>
      <c r="AK291" s="10"/>
      <c r="AL291" s="5"/>
      <c r="AM291" s="5"/>
      <c r="AN291" s="5"/>
      <c r="AO291" s="10"/>
      <c r="AP291" s="10"/>
      <c r="AQ291" s="5"/>
      <c r="AR291" s="10"/>
      <c r="AS291" s="5"/>
      <c r="AT291" s="5"/>
      <c r="AU291" s="5"/>
      <c r="AV291" s="5"/>
      <c r="AW291" s="5"/>
      <c r="AX291" s="5"/>
      <c r="AY291" s="5"/>
    </row>
    <row r="292" spans="1:51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8"/>
      <c r="AK292" s="10"/>
      <c r="AL292" s="5"/>
      <c r="AM292" s="5"/>
      <c r="AN292" s="5"/>
      <c r="AO292" s="10"/>
      <c r="AP292" s="10"/>
      <c r="AQ292" s="5"/>
      <c r="AR292" s="10"/>
      <c r="AS292" s="5"/>
      <c r="AT292" s="5"/>
      <c r="AU292" s="5"/>
      <c r="AV292" s="5"/>
      <c r="AW292" s="5"/>
      <c r="AX292" s="5"/>
      <c r="AY292" s="5"/>
    </row>
    <row r="293" spans="1:51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8"/>
      <c r="AK293" s="10"/>
      <c r="AL293" s="5"/>
      <c r="AM293" s="5"/>
      <c r="AN293" s="5"/>
      <c r="AO293" s="10"/>
      <c r="AP293" s="10"/>
      <c r="AQ293" s="5"/>
      <c r="AR293" s="10"/>
      <c r="AS293" s="5"/>
      <c r="AT293" s="5"/>
      <c r="AU293" s="5"/>
      <c r="AV293" s="5"/>
      <c r="AW293" s="5"/>
      <c r="AX293" s="5"/>
      <c r="AY293" s="5"/>
    </row>
    <row r="294" spans="1:51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8"/>
      <c r="AK294" s="10"/>
      <c r="AL294" s="5"/>
      <c r="AM294" s="5"/>
      <c r="AN294" s="5"/>
      <c r="AO294" s="10"/>
      <c r="AP294" s="10"/>
      <c r="AQ294" s="5"/>
      <c r="AR294" s="10"/>
      <c r="AS294" s="5"/>
      <c r="AT294" s="5"/>
      <c r="AU294" s="5"/>
      <c r="AV294" s="5"/>
      <c r="AW294" s="5"/>
      <c r="AX294" s="5"/>
      <c r="AY294" s="5"/>
    </row>
    <row r="295" spans="1:51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8"/>
      <c r="AK295" s="10"/>
      <c r="AL295" s="5"/>
      <c r="AM295" s="5"/>
      <c r="AN295" s="5"/>
      <c r="AO295" s="10"/>
      <c r="AP295" s="10"/>
      <c r="AQ295" s="5"/>
      <c r="AR295" s="10"/>
      <c r="AS295" s="5"/>
      <c r="AT295" s="5"/>
      <c r="AU295" s="5"/>
      <c r="AV295" s="5"/>
      <c r="AW295" s="5"/>
      <c r="AX295" s="5"/>
      <c r="AY295" s="5"/>
    </row>
    <row r="296" spans="1:51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8"/>
      <c r="AK296" s="10"/>
      <c r="AL296" s="5"/>
      <c r="AM296" s="5"/>
      <c r="AN296" s="5"/>
      <c r="AO296" s="10"/>
      <c r="AP296" s="10"/>
      <c r="AQ296" s="5"/>
      <c r="AR296" s="10"/>
      <c r="AS296" s="5"/>
      <c r="AT296" s="5"/>
      <c r="AU296" s="5"/>
      <c r="AV296" s="5"/>
      <c r="AW296" s="5"/>
      <c r="AX296" s="5"/>
      <c r="AY296" s="5"/>
    </row>
    <row r="297" spans="1:51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8"/>
      <c r="AK297" s="10"/>
      <c r="AL297" s="5"/>
      <c r="AM297" s="5"/>
      <c r="AN297" s="5"/>
      <c r="AO297" s="10"/>
      <c r="AP297" s="10"/>
      <c r="AQ297" s="5"/>
      <c r="AR297" s="10"/>
      <c r="AS297" s="5"/>
      <c r="AT297" s="5"/>
      <c r="AU297" s="5"/>
      <c r="AV297" s="5"/>
      <c r="AW297" s="5"/>
      <c r="AX297" s="5"/>
      <c r="AY297" s="5"/>
    </row>
    <row r="298" spans="1:51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8"/>
      <c r="AK298" s="10"/>
      <c r="AL298" s="5"/>
      <c r="AM298" s="5"/>
      <c r="AN298" s="5"/>
      <c r="AO298" s="10"/>
      <c r="AP298" s="10"/>
      <c r="AQ298" s="5"/>
      <c r="AR298" s="10"/>
      <c r="AS298" s="5"/>
      <c r="AT298" s="5"/>
      <c r="AU298" s="5"/>
      <c r="AV298" s="5"/>
      <c r="AW298" s="5"/>
      <c r="AX298" s="5"/>
      <c r="AY298" s="5"/>
    </row>
    <row r="299" spans="1:51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8"/>
      <c r="AK299" s="10"/>
      <c r="AL299" s="5"/>
      <c r="AM299" s="5"/>
      <c r="AN299" s="5"/>
      <c r="AO299" s="10"/>
      <c r="AP299" s="10"/>
      <c r="AQ299" s="5"/>
      <c r="AR299" s="10"/>
      <c r="AS299" s="5"/>
      <c r="AT299" s="5"/>
      <c r="AU299" s="5"/>
      <c r="AV299" s="5"/>
      <c r="AW299" s="5"/>
      <c r="AX299" s="5"/>
      <c r="AY299" s="5"/>
    </row>
    <row r="300" spans="1:51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8"/>
      <c r="AK300" s="10"/>
      <c r="AL300" s="5"/>
      <c r="AM300" s="5"/>
      <c r="AN300" s="5"/>
      <c r="AO300" s="10"/>
      <c r="AP300" s="10"/>
      <c r="AQ300" s="5"/>
      <c r="AR300" s="10"/>
      <c r="AS300" s="5"/>
      <c r="AT300" s="5"/>
      <c r="AU300" s="5"/>
      <c r="AV300" s="5"/>
      <c r="AW300" s="5"/>
      <c r="AX300" s="5"/>
      <c r="AY300" s="5"/>
    </row>
    <row r="301" spans="1:51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8"/>
      <c r="AK301" s="10"/>
      <c r="AL301" s="5"/>
      <c r="AM301" s="5"/>
      <c r="AN301" s="5"/>
      <c r="AO301" s="10"/>
      <c r="AP301" s="10"/>
      <c r="AQ301" s="5"/>
      <c r="AR301" s="10"/>
      <c r="AS301" s="5"/>
      <c r="AT301" s="5"/>
      <c r="AU301" s="5"/>
      <c r="AV301" s="5"/>
      <c r="AW301" s="5"/>
      <c r="AX301" s="5"/>
      <c r="AY301" s="5"/>
    </row>
    <row r="302" spans="1:51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8"/>
      <c r="AK302" s="10"/>
      <c r="AL302" s="5"/>
      <c r="AM302" s="5"/>
      <c r="AN302" s="5"/>
      <c r="AO302" s="10"/>
      <c r="AP302" s="10"/>
      <c r="AQ302" s="5"/>
      <c r="AR302" s="10"/>
      <c r="AS302" s="5"/>
      <c r="AT302" s="5"/>
      <c r="AU302" s="5"/>
      <c r="AV302" s="5"/>
      <c r="AW302" s="5"/>
      <c r="AX302" s="5"/>
      <c r="AY302" s="5"/>
    </row>
    <row r="303" spans="1:51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8"/>
      <c r="AK303" s="10"/>
      <c r="AL303" s="5"/>
      <c r="AM303" s="5"/>
      <c r="AN303" s="5"/>
      <c r="AO303" s="10"/>
      <c r="AP303" s="10"/>
      <c r="AQ303" s="5"/>
      <c r="AR303" s="10"/>
      <c r="AS303" s="5"/>
      <c r="AT303" s="5"/>
      <c r="AU303" s="5"/>
      <c r="AV303" s="5"/>
      <c r="AW303" s="5"/>
      <c r="AX303" s="5"/>
      <c r="AY303" s="5"/>
    </row>
    <row r="304" spans="1:51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8"/>
      <c r="AK304" s="10"/>
      <c r="AL304" s="5"/>
      <c r="AM304" s="5"/>
      <c r="AN304" s="5"/>
      <c r="AO304" s="10"/>
      <c r="AP304" s="10"/>
      <c r="AQ304" s="5"/>
      <c r="AR304" s="10"/>
      <c r="AS304" s="5"/>
      <c r="AT304" s="5"/>
      <c r="AU304" s="5"/>
      <c r="AV304" s="5"/>
      <c r="AW304" s="5"/>
      <c r="AX304" s="5"/>
      <c r="AY304" s="5"/>
    </row>
    <row r="305" spans="1:51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8"/>
      <c r="AK305" s="10"/>
      <c r="AL305" s="5"/>
      <c r="AM305" s="5"/>
      <c r="AN305" s="5"/>
      <c r="AO305" s="10"/>
      <c r="AP305" s="10"/>
      <c r="AQ305" s="5"/>
      <c r="AR305" s="10"/>
      <c r="AS305" s="5"/>
      <c r="AT305" s="5"/>
      <c r="AU305" s="5"/>
      <c r="AV305" s="5"/>
      <c r="AW305" s="5"/>
      <c r="AX305" s="5"/>
      <c r="AY305" s="5"/>
    </row>
    <row r="306" spans="1:51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8"/>
      <c r="AK306" s="10"/>
      <c r="AL306" s="5"/>
      <c r="AM306" s="5"/>
      <c r="AN306" s="5"/>
      <c r="AO306" s="10"/>
      <c r="AP306" s="10"/>
      <c r="AQ306" s="5"/>
      <c r="AR306" s="10"/>
      <c r="AS306" s="5"/>
      <c r="AT306" s="5"/>
      <c r="AU306" s="5"/>
      <c r="AV306" s="5"/>
      <c r="AW306" s="5"/>
      <c r="AX306" s="5"/>
      <c r="AY306" s="5"/>
    </row>
    <row r="307" spans="1:51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8"/>
      <c r="AK307" s="10"/>
      <c r="AL307" s="5"/>
      <c r="AM307" s="5"/>
      <c r="AN307" s="5"/>
      <c r="AO307" s="10"/>
      <c r="AP307" s="10"/>
      <c r="AQ307" s="5"/>
      <c r="AR307" s="10"/>
      <c r="AS307" s="5"/>
      <c r="AT307" s="5"/>
      <c r="AU307" s="5"/>
      <c r="AV307" s="5"/>
      <c r="AW307" s="5"/>
      <c r="AX307" s="5"/>
      <c r="AY307" s="5"/>
    </row>
    <row r="308" spans="1:51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8"/>
      <c r="AK308" s="10"/>
      <c r="AL308" s="5"/>
      <c r="AM308" s="5"/>
      <c r="AN308" s="5"/>
      <c r="AO308" s="10"/>
      <c r="AP308" s="10"/>
      <c r="AQ308" s="5"/>
      <c r="AR308" s="10"/>
      <c r="AS308" s="5"/>
      <c r="AT308" s="5"/>
      <c r="AU308" s="5"/>
      <c r="AV308" s="5"/>
      <c r="AW308" s="5"/>
      <c r="AX308" s="5"/>
      <c r="AY308" s="5"/>
    </row>
    <row r="309" spans="1:51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8"/>
      <c r="AK309" s="10"/>
      <c r="AL309" s="5"/>
      <c r="AM309" s="5"/>
      <c r="AN309" s="5"/>
      <c r="AO309" s="10"/>
      <c r="AP309" s="10"/>
      <c r="AQ309" s="5"/>
      <c r="AR309" s="10"/>
      <c r="AS309" s="5"/>
      <c r="AT309" s="5"/>
      <c r="AU309" s="5"/>
      <c r="AV309" s="5"/>
      <c r="AW309" s="5"/>
      <c r="AX309" s="5"/>
      <c r="AY309" s="5"/>
    </row>
    <row r="310" spans="1:51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8"/>
      <c r="AK310" s="10"/>
      <c r="AL310" s="5"/>
      <c r="AM310" s="5"/>
      <c r="AN310" s="5"/>
      <c r="AO310" s="10"/>
      <c r="AP310" s="10"/>
      <c r="AQ310" s="5"/>
      <c r="AR310" s="10"/>
      <c r="AS310" s="5"/>
      <c r="AT310" s="5"/>
      <c r="AU310" s="5"/>
      <c r="AV310" s="5"/>
      <c r="AW310" s="5"/>
      <c r="AX310" s="5"/>
      <c r="AY310" s="5"/>
    </row>
    <row r="311" spans="1:51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8"/>
      <c r="AK311" s="10"/>
      <c r="AL311" s="5"/>
      <c r="AM311" s="5"/>
      <c r="AN311" s="5"/>
      <c r="AO311" s="10"/>
      <c r="AP311" s="10"/>
      <c r="AQ311" s="5"/>
      <c r="AR311" s="10"/>
      <c r="AS311" s="5"/>
      <c r="AT311" s="5"/>
      <c r="AU311" s="5"/>
      <c r="AV311" s="5"/>
      <c r="AW311" s="5"/>
      <c r="AX311" s="5"/>
      <c r="AY311" s="5"/>
    </row>
    <row r="312" spans="1:51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8"/>
      <c r="AK312" s="10"/>
      <c r="AL312" s="5"/>
      <c r="AM312" s="5"/>
      <c r="AN312" s="5"/>
      <c r="AO312" s="10"/>
      <c r="AP312" s="10"/>
      <c r="AQ312" s="5"/>
      <c r="AR312" s="10"/>
      <c r="AS312" s="5"/>
      <c r="AT312" s="5"/>
      <c r="AU312" s="5"/>
      <c r="AV312" s="5"/>
      <c r="AW312" s="5"/>
      <c r="AX312" s="5"/>
      <c r="AY312" s="5"/>
    </row>
    <row r="313" spans="1:51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8"/>
      <c r="AK313" s="10"/>
      <c r="AL313" s="5"/>
      <c r="AM313" s="5"/>
      <c r="AN313" s="5"/>
      <c r="AO313" s="10"/>
      <c r="AP313" s="10"/>
      <c r="AQ313" s="5"/>
      <c r="AR313" s="10"/>
      <c r="AS313" s="5"/>
      <c r="AT313" s="5"/>
      <c r="AU313" s="5"/>
      <c r="AV313" s="5"/>
      <c r="AW313" s="5"/>
      <c r="AX313" s="5"/>
      <c r="AY313" s="5"/>
    </row>
    <row r="314" spans="1:51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8"/>
      <c r="AK314" s="10"/>
      <c r="AL314" s="5"/>
      <c r="AM314" s="5"/>
      <c r="AN314" s="5"/>
      <c r="AO314" s="10"/>
      <c r="AP314" s="10"/>
      <c r="AQ314" s="5"/>
      <c r="AR314" s="10"/>
      <c r="AS314" s="5"/>
      <c r="AT314" s="5"/>
      <c r="AU314" s="5"/>
      <c r="AV314" s="5"/>
      <c r="AW314" s="5"/>
      <c r="AX314" s="5"/>
      <c r="AY314" s="5"/>
    </row>
    <row r="315" spans="1:51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8"/>
      <c r="AK315" s="10"/>
      <c r="AL315" s="5"/>
      <c r="AM315" s="5"/>
      <c r="AN315" s="5"/>
      <c r="AO315" s="10"/>
      <c r="AP315" s="10"/>
      <c r="AQ315" s="5"/>
      <c r="AR315" s="10"/>
      <c r="AS315" s="5"/>
      <c r="AT315" s="5"/>
      <c r="AU315" s="5"/>
      <c r="AV315" s="5"/>
      <c r="AW315" s="5"/>
      <c r="AX315" s="5"/>
      <c r="AY315" s="5"/>
    </row>
    <row r="316" spans="1:51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8"/>
      <c r="AK316" s="10"/>
      <c r="AL316" s="5"/>
      <c r="AM316" s="5"/>
      <c r="AN316" s="5"/>
      <c r="AO316" s="10"/>
      <c r="AP316" s="10"/>
      <c r="AQ316" s="5"/>
      <c r="AR316" s="10"/>
      <c r="AS316" s="5"/>
      <c r="AT316" s="5"/>
      <c r="AU316" s="5"/>
      <c r="AV316" s="5"/>
      <c r="AW316" s="5"/>
      <c r="AX316" s="5"/>
      <c r="AY316" s="5"/>
    </row>
    <row r="317" spans="1:51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8"/>
      <c r="AK317" s="10"/>
      <c r="AL317" s="5"/>
      <c r="AM317" s="5"/>
      <c r="AN317" s="5"/>
      <c r="AO317" s="10"/>
      <c r="AP317" s="10"/>
      <c r="AQ317" s="5"/>
      <c r="AR317" s="10"/>
      <c r="AS317" s="5"/>
      <c r="AT317" s="5"/>
      <c r="AU317" s="5"/>
      <c r="AV317" s="5"/>
      <c r="AW317" s="5"/>
      <c r="AX317" s="5"/>
      <c r="AY317" s="5"/>
    </row>
    <row r="318" spans="1:51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8"/>
      <c r="AK318" s="10"/>
      <c r="AL318" s="5"/>
      <c r="AM318" s="5"/>
      <c r="AN318" s="5"/>
      <c r="AO318" s="10"/>
      <c r="AP318" s="10"/>
      <c r="AQ318" s="5"/>
      <c r="AR318" s="10"/>
      <c r="AS318" s="5"/>
      <c r="AT318" s="5"/>
      <c r="AU318" s="5"/>
      <c r="AV318" s="5"/>
      <c r="AW318" s="5"/>
      <c r="AX318" s="5"/>
      <c r="AY318" s="5"/>
    </row>
    <row r="319" spans="1:51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8"/>
      <c r="AK319" s="10"/>
      <c r="AL319" s="5"/>
      <c r="AM319" s="5"/>
      <c r="AN319" s="5"/>
      <c r="AO319" s="10"/>
      <c r="AP319" s="10"/>
      <c r="AQ319" s="5"/>
      <c r="AR319" s="10"/>
      <c r="AS319" s="5"/>
      <c r="AT319" s="5"/>
      <c r="AU319" s="5"/>
      <c r="AV319" s="5"/>
      <c r="AW319" s="5"/>
      <c r="AX319" s="5"/>
      <c r="AY319" s="5"/>
    </row>
    <row r="320" spans="1:51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8"/>
      <c r="AK320" s="10"/>
      <c r="AL320" s="5"/>
      <c r="AM320" s="5"/>
      <c r="AN320" s="5"/>
      <c r="AO320" s="10"/>
      <c r="AP320" s="10"/>
      <c r="AQ320" s="5"/>
      <c r="AR320" s="10"/>
      <c r="AS320" s="5"/>
      <c r="AT320" s="5"/>
      <c r="AU320" s="5"/>
      <c r="AV320" s="5"/>
      <c r="AW320" s="5"/>
      <c r="AX320" s="5"/>
      <c r="AY320" s="5"/>
    </row>
    <row r="321" spans="1:51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8"/>
      <c r="AK321" s="10"/>
      <c r="AL321" s="5"/>
      <c r="AM321" s="5"/>
      <c r="AN321" s="5"/>
      <c r="AO321" s="10"/>
      <c r="AP321" s="10"/>
      <c r="AQ321" s="5"/>
      <c r="AR321" s="10"/>
      <c r="AS321" s="5"/>
      <c r="AT321" s="5"/>
      <c r="AU321" s="5"/>
      <c r="AV321" s="5"/>
      <c r="AW321" s="5"/>
      <c r="AX321" s="5"/>
      <c r="AY321" s="5"/>
    </row>
    <row r="322" spans="1:51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8"/>
      <c r="AK322" s="10"/>
      <c r="AL322" s="5"/>
      <c r="AM322" s="5"/>
      <c r="AN322" s="5"/>
      <c r="AO322" s="10"/>
      <c r="AP322" s="10"/>
      <c r="AQ322" s="5"/>
      <c r="AR322" s="10"/>
      <c r="AS322" s="5"/>
      <c r="AT322" s="5"/>
      <c r="AU322" s="5"/>
      <c r="AV322" s="5"/>
      <c r="AW322" s="5"/>
      <c r="AX322" s="5"/>
      <c r="AY322" s="5"/>
    </row>
    <row r="323" spans="1:51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8"/>
      <c r="AK323" s="10"/>
      <c r="AL323" s="5"/>
      <c r="AM323" s="5"/>
      <c r="AN323" s="5"/>
      <c r="AO323" s="10"/>
      <c r="AP323" s="10"/>
      <c r="AQ323" s="5"/>
      <c r="AR323" s="10"/>
      <c r="AS323" s="5"/>
      <c r="AT323" s="5"/>
      <c r="AU323" s="5"/>
      <c r="AV323" s="5"/>
      <c r="AW323" s="5"/>
      <c r="AX323" s="5"/>
      <c r="AY323" s="5"/>
    </row>
    <row r="324" spans="1:51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8"/>
      <c r="AK324" s="10"/>
      <c r="AL324" s="5"/>
      <c r="AM324" s="5"/>
      <c r="AN324" s="5"/>
      <c r="AO324" s="10"/>
      <c r="AP324" s="10"/>
      <c r="AQ324" s="5"/>
      <c r="AR324" s="10"/>
      <c r="AS324" s="5"/>
      <c r="AT324" s="5"/>
      <c r="AU324" s="5"/>
      <c r="AV324" s="5"/>
      <c r="AW324" s="5"/>
      <c r="AX324" s="5"/>
      <c r="AY324" s="5"/>
    </row>
    <row r="325" spans="1:51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8"/>
      <c r="AK325" s="10"/>
      <c r="AL325" s="5"/>
      <c r="AM325" s="5"/>
      <c r="AN325" s="5"/>
      <c r="AO325" s="10"/>
      <c r="AP325" s="10"/>
      <c r="AQ325" s="5"/>
      <c r="AR325" s="10"/>
      <c r="AS325" s="5"/>
      <c r="AT325" s="5"/>
      <c r="AU325" s="5"/>
      <c r="AV325" s="5"/>
      <c r="AW325" s="5"/>
      <c r="AX325" s="5"/>
      <c r="AY325" s="5"/>
    </row>
    <row r="326" spans="1:51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8"/>
      <c r="AK326" s="10"/>
      <c r="AL326" s="5"/>
      <c r="AM326" s="5"/>
      <c r="AN326" s="5"/>
      <c r="AO326" s="10"/>
      <c r="AP326" s="10"/>
      <c r="AQ326" s="5"/>
      <c r="AR326" s="10"/>
      <c r="AS326" s="5"/>
      <c r="AT326" s="5"/>
      <c r="AU326" s="5"/>
      <c r="AV326" s="5"/>
      <c r="AW326" s="5"/>
      <c r="AX326" s="5"/>
      <c r="AY326" s="5"/>
    </row>
    <row r="327" spans="1:51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8"/>
      <c r="AK327" s="10"/>
      <c r="AL327" s="5"/>
      <c r="AM327" s="5"/>
      <c r="AN327" s="5"/>
      <c r="AO327" s="10"/>
      <c r="AP327" s="10"/>
      <c r="AQ327" s="5"/>
      <c r="AR327" s="10"/>
      <c r="AS327" s="5"/>
      <c r="AT327" s="5"/>
      <c r="AU327" s="5"/>
      <c r="AV327" s="5"/>
      <c r="AW327" s="5"/>
      <c r="AX327" s="5"/>
      <c r="AY327" s="5"/>
    </row>
    <row r="328" spans="1:51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8"/>
      <c r="AK328" s="10"/>
      <c r="AL328" s="5"/>
      <c r="AM328" s="5"/>
      <c r="AN328" s="5"/>
      <c r="AO328" s="10"/>
      <c r="AP328" s="10"/>
      <c r="AQ328" s="5"/>
      <c r="AR328" s="10"/>
      <c r="AS328" s="5"/>
      <c r="AT328" s="5"/>
      <c r="AU328" s="5"/>
      <c r="AV328" s="5"/>
      <c r="AW328" s="5"/>
      <c r="AX328" s="5"/>
      <c r="AY328" s="5"/>
    </row>
    <row r="329" spans="1:51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8"/>
      <c r="AK329" s="10"/>
      <c r="AL329" s="5"/>
      <c r="AM329" s="5"/>
      <c r="AN329" s="5"/>
      <c r="AO329" s="10"/>
      <c r="AP329" s="10"/>
      <c r="AQ329" s="5"/>
      <c r="AR329" s="10"/>
      <c r="AS329" s="5"/>
      <c r="AT329" s="5"/>
      <c r="AU329" s="5"/>
      <c r="AV329" s="5"/>
      <c r="AW329" s="5"/>
      <c r="AX329" s="5"/>
      <c r="AY329" s="5"/>
    </row>
    <row r="330" spans="1:51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8"/>
      <c r="AK330" s="10"/>
      <c r="AL330" s="5"/>
      <c r="AM330" s="5"/>
      <c r="AN330" s="5"/>
      <c r="AO330" s="10"/>
      <c r="AP330" s="10"/>
      <c r="AQ330" s="5"/>
      <c r="AR330" s="10"/>
      <c r="AS330" s="5"/>
      <c r="AT330" s="5"/>
      <c r="AU330" s="5"/>
      <c r="AV330" s="5"/>
      <c r="AW330" s="5"/>
      <c r="AX330" s="5"/>
      <c r="AY330" s="5"/>
    </row>
    <row r="331" spans="1:51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8"/>
      <c r="AK331" s="10"/>
      <c r="AL331" s="5"/>
      <c r="AM331" s="5"/>
      <c r="AN331" s="5"/>
      <c r="AO331" s="10"/>
      <c r="AP331" s="10"/>
      <c r="AQ331" s="5"/>
      <c r="AR331" s="10"/>
      <c r="AS331" s="5"/>
      <c r="AT331" s="5"/>
      <c r="AU331" s="5"/>
      <c r="AV331" s="5"/>
      <c r="AW331" s="5"/>
      <c r="AX331" s="5"/>
      <c r="AY331" s="5"/>
    </row>
    <row r="332" spans="1:51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8"/>
      <c r="AK332" s="10"/>
      <c r="AL332" s="5"/>
      <c r="AM332" s="5"/>
      <c r="AN332" s="5"/>
      <c r="AO332" s="10"/>
      <c r="AP332" s="10"/>
      <c r="AQ332" s="5"/>
      <c r="AR332" s="10"/>
      <c r="AS332" s="5"/>
      <c r="AT332" s="5"/>
      <c r="AU332" s="5"/>
      <c r="AV332" s="5"/>
      <c r="AW332" s="5"/>
      <c r="AX332" s="5"/>
      <c r="AY332" s="5"/>
    </row>
    <row r="333" spans="1:51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8"/>
      <c r="AK333" s="10"/>
      <c r="AL333" s="5"/>
      <c r="AM333" s="5"/>
      <c r="AN333" s="5"/>
      <c r="AO333" s="10"/>
      <c r="AP333" s="10"/>
      <c r="AQ333" s="5"/>
      <c r="AR333" s="10"/>
      <c r="AS333" s="5"/>
      <c r="AT333" s="5"/>
      <c r="AU333" s="5"/>
      <c r="AV333" s="5"/>
      <c r="AW333" s="5"/>
      <c r="AX333" s="5"/>
      <c r="AY333" s="5"/>
    </row>
    <row r="334" spans="1:51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8"/>
      <c r="AK334" s="10"/>
      <c r="AL334" s="5"/>
      <c r="AM334" s="5"/>
      <c r="AN334" s="5"/>
      <c r="AO334" s="10"/>
      <c r="AP334" s="10"/>
      <c r="AQ334" s="5"/>
      <c r="AR334" s="10"/>
      <c r="AS334" s="5"/>
      <c r="AT334" s="5"/>
      <c r="AU334" s="5"/>
      <c r="AV334" s="5"/>
      <c r="AW334" s="5"/>
      <c r="AX334" s="5"/>
      <c r="AY334" s="5"/>
    </row>
    <row r="335" spans="1:51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8"/>
      <c r="AK335" s="10"/>
      <c r="AL335" s="5"/>
      <c r="AM335" s="5"/>
      <c r="AN335" s="5"/>
      <c r="AO335" s="10"/>
      <c r="AP335" s="10"/>
      <c r="AQ335" s="5"/>
      <c r="AR335" s="10"/>
      <c r="AS335" s="5"/>
      <c r="AT335" s="5"/>
      <c r="AU335" s="5"/>
      <c r="AV335" s="5"/>
      <c r="AW335" s="5"/>
      <c r="AX335" s="5"/>
      <c r="AY335" s="5"/>
    </row>
    <row r="336" spans="1:51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8"/>
      <c r="AK336" s="10"/>
      <c r="AL336" s="5"/>
      <c r="AM336" s="5"/>
      <c r="AN336" s="5"/>
      <c r="AO336" s="10"/>
      <c r="AP336" s="10"/>
      <c r="AQ336" s="5"/>
      <c r="AR336" s="10"/>
      <c r="AS336" s="5"/>
      <c r="AT336" s="5"/>
      <c r="AU336" s="5"/>
      <c r="AV336" s="5"/>
      <c r="AW336" s="5"/>
      <c r="AX336" s="5"/>
      <c r="AY336" s="5"/>
    </row>
    <row r="337" spans="1:51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8"/>
      <c r="AK337" s="10"/>
      <c r="AL337" s="5"/>
      <c r="AM337" s="5"/>
      <c r="AN337" s="5"/>
      <c r="AO337" s="10"/>
      <c r="AP337" s="10"/>
      <c r="AQ337" s="5"/>
      <c r="AR337" s="10"/>
      <c r="AS337" s="5"/>
      <c r="AT337" s="5"/>
      <c r="AU337" s="5"/>
      <c r="AV337" s="5"/>
      <c r="AW337" s="5"/>
      <c r="AX337" s="5"/>
      <c r="AY337" s="5"/>
    </row>
    <row r="338" spans="1:51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8"/>
      <c r="AK338" s="10"/>
      <c r="AL338" s="5"/>
      <c r="AM338" s="5"/>
      <c r="AN338" s="5"/>
      <c r="AO338" s="10"/>
      <c r="AP338" s="10"/>
      <c r="AQ338" s="5"/>
      <c r="AR338" s="10"/>
      <c r="AS338" s="5"/>
      <c r="AT338" s="5"/>
      <c r="AU338" s="5"/>
      <c r="AV338" s="5"/>
      <c r="AW338" s="5"/>
      <c r="AX338" s="5"/>
      <c r="AY338" s="5"/>
    </row>
    <row r="339" spans="1:51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8"/>
      <c r="AK339" s="10"/>
      <c r="AL339" s="5"/>
      <c r="AM339" s="5"/>
      <c r="AN339" s="5"/>
      <c r="AO339" s="10"/>
      <c r="AP339" s="10"/>
      <c r="AQ339" s="5"/>
      <c r="AR339" s="10"/>
      <c r="AS339" s="5"/>
      <c r="AT339" s="5"/>
      <c r="AU339" s="5"/>
      <c r="AV339" s="5"/>
      <c r="AW339" s="5"/>
      <c r="AX339" s="5"/>
      <c r="AY339" s="5"/>
    </row>
    <row r="340" spans="1:51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8"/>
      <c r="AK340" s="10"/>
      <c r="AL340" s="5"/>
      <c r="AM340" s="5"/>
      <c r="AN340" s="5"/>
      <c r="AO340" s="10"/>
      <c r="AP340" s="10"/>
      <c r="AQ340" s="5"/>
      <c r="AR340" s="10"/>
      <c r="AS340" s="5"/>
      <c r="AT340" s="5"/>
      <c r="AU340" s="5"/>
      <c r="AV340" s="5"/>
      <c r="AW340" s="5"/>
      <c r="AX340" s="5"/>
      <c r="AY340" s="5"/>
    </row>
    <row r="341" spans="1:51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8"/>
      <c r="AK341" s="10"/>
      <c r="AL341" s="5"/>
      <c r="AM341" s="5"/>
      <c r="AN341" s="5"/>
      <c r="AO341" s="10"/>
      <c r="AP341" s="10"/>
      <c r="AQ341" s="5"/>
      <c r="AR341" s="10"/>
      <c r="AS341" s="5"/>
      <c r="AT341" s="5"/>
      <c r="AU341" s="5"/>
      <c r="AV341" s="5"/>
      <c r="AW341" s="5"/>
      <c r="AX341" s="5"/>
      <c r="AY341" s="5"/>
    </row>
    <row r="342" spans="1:51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8"/>
      <c r="AK342" s="10"/>
      <c r="AL342" s="5"/>
      <c r="AM342" s="5"/>
      <c r="AN342" s="5"/>
      <c r="AO342" s="10"/>
      <c r="AP342" s="10"/>
      <c r="AQ342" s="5"/>
      <c r="AR342" s="10"/>
      <c r="AS342" s="5"/>
      <c r="AT342" s="5"/>
      <c r="AU342" s="5"/>
      <c r="AV342" s="5"/>
      <c r="AW342" s="5"/>
      <c r="AX342" s="5"/>
      <c r="AY342" s="5"/>
    </row>
    <row r="343" spans="1:51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8"/>
      <c r="AK343" s="10"/>
      <c r="AL343" s="5"/>
      <c r="AM343" s="5"/>
      <c r="AN343" s="5"/>
      <c r="AO343" s="10"/>
      <c r="AP343" s="10"/>
      <c r="AQ343" s="5"/>
      <c r="AR343" s="10"/>
      <c r="AS343" s="5"/>
      <c r="AT343" s="5"/>
      <c r="AU343" s="5"/>
      <c r="AV343" s="5"/>
      <c r="AW343" s="5"/>
      <c r="AX343" s="5"/>
      <c r="AY343" s="5"/>
    </row>
    <row r="344" spans="1:51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8"/>
      <c r="AK344" s="10"/>
      <c r="AL344" s="5"/>
      <c r="AM344" s="5"/>
      <c r="AN344" s="5"/>
      <c r="AO344" s="10"/>
      <c r="AP344" s="10"/>
      <c r="AQ344" s="5"/>
      <c r="AR344" s="10"/>
      <c r="AS344" s="5"/>
      <c r="AT344" s="5"/>
      <c r="AU344" s="5"/>
      <c r="AV344" s="5"/>
      <c r="AW344" s="5"/>
      <c r="AX344" s="5"/>
      <c r="AY344" s="5"/>
    </row>
    <row r="345" spans="1:51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8"/>
      <c r="AK345" s="10"/>
      <c r="AL345" s="5"/>
      <c r="AM345" s="5"/>
      <c r="AN345" s="5"/>
      <c r="AO345" s="10"/>
      <c r="AP345" s="10"/>
      <c r="AQ345" s="5"/>
      <c r="AR345" s="10"/>
      <c r="AS345" s="5"/>
      <c r="AT345" s="5"/>
      <c r="AU345" s="5"/>
      <c r="AV345" s="5"/>
      <c r="AW345" s="5"/>
      <c r="AX345" s="5"/>
      <c r="AY345" s="5"/>
    </row>
    <row r="346" spans="1:51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8"/>
      <c r="AK346" s="10"/>
      <c r="AL346" s="5"/>
      <c r="AM346" s="5"/>
      <c r="AN346" s="5"/>
      <c r="AO346" s="10"/>
      <c r="AP346" s="10"/>
      <c r="AQ346" s="5"/>
      <c r="AR346" s="10"/>
      <c r="AS346" s="5"/>
      <c r="AT346" s="5"/>
      <c r="AU346" s="5"/>
      <c r="AV346" s="5"/>
      <c r="AW346" s="5"/>
      <c r="AX346" s="5"/>
      <c r="AY346" s="5"/>
    </row>
    <row r="347" spans="1:51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8"/>
      <c r="AK347" s="10"/>
      <c r="AL347" s="5"/>
      <c r="AM347" s="5"/>
      <c r="AN347" s="5"/>
      <c r="AO347" s="10"/>
      <c r="AP347" s="10"/>
      <c r="AQ347" s="5"/>
      <c r="AR347" s="10"/>
      <c r="AS347" s="5"/>
      <c r="AT347" s="5"/>
      <c r="AU347" s="5"/>
      <c r="AV347" s="5"/>
      <c r="AW347" s="5"/>
      <c r="AX347" s="5"/>
      <c r="AY347" s="5"/>
    </row>
    <row r="348" spans="1:51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8"/>
      <c r="AK348" s="10"/>
      <c r="AL348" s="5"/>
      <c r="AM348" s="5"/>
      <c r="AN348" s="5"/>
      <c r="AO348" s="10"/>
      <c r="AP348" s="10"/>
      <c r="AQ348" s="5"/>
      <c r="AR348" s="10"/>
      <c r="AS348" s="5"/>
      <c r="AT348" s="5"/>
      <c r="AU348" s="5"/>
      <c r="AV348" s="5"/>
      <c r="AW348" s="5"/>
      <c r="AX348" s="5"/>
      <c r="AY348" s="5"/>
    </row>
    <row r="349" spans="1:51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8"/>
      <c r="AK349" s="10"/>
      <c r="AL349" s="5"/>
      <c r="AM349" s="5"/>
      <c r="AN349" s="5"/>
      <c r="AO349" s="10"/>
      <c r="AP349" s="10"/>
      <c r="AQ349" s="5"/>
      <c r="AR349" s="10"/>
      <c r="AS349" s="5"/>
      <c r="AT349" s="5"/>
      <c r="AU349" s="5"/>
      <c r="AV349" s="5"/>
      <c r="AW349" s="5"/>
      <c r="AX349" s="5"/>
      <c r="AY349" s="5"/>
    </row>
    <row r="350" spans="1:51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8"/>
      <c r="AK350" s="10"/>
      <c r="AL350" s="5"/>
      <c r="AM350" s="5"/>
      <c r="AN350" s="5"/>
      <c r="AO350" s="10"/>
      <c r="AP350" s="10"/>
      <c r="AQ350" s="5"/>
      <c r="AR350" s="10"/>
      <c r="AS350" s="5"/>
      <c r="AT350" s="5"/>
      <c r="AU350" s="5"/>
      <c r="AV350" s="5"/>
      <c r="AW350" s="5"/>
      <c r="AX350" s="5"/>
      <c r="AY350" s="5"/>
    </row>
    <row r="351" spans="1:51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8"/>
      <c r="AK351" s="10"/>
      <c r="AL351" s="5"/>
      <c r="AM351" s="5"/>
      <c r="AN351" s="5"/>
      <c r="AO351" s="10"/>
      <c r="AP351" s="10"/>
      <c r="AQ351" s="5"/>
      <c r="AR351" s="10"/>
      <c r="AS351" s="5"/>
      <c r="AT351" s="5"/>
      <c r="AU351" s="5"/>
      <c r="AV351" s="5"/>
      <c r="AW351" s="5"/>
      <c r="AX351" s="5"/>
      <c r="AY351" s="5"/>
    </row>
    <row r="352" spans="1:51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8"/>
      <c r="AK352" s="10"/>
      <c r="AL352" s="5"/>
      <c r="AM352" s="5"/>
      <c r="AN352" s="5"/>
      <c r="AO352" s="10"/>
      <c r="AP352" s="10"/>
      <c r="AQ352" s="5"/>
      <c r="AR352" s="10"/>
      <c r="AS352" s="5"/>
      <c r="AT352" s="5"/>
      <c r="AU352" s="5"/>
      <c r="AV352" s="5"/>
      <c r="AW352" s="5"/>
      <c r="AX352" s="5"/>
      <c r="AY352" s="5"/>
    </row>
    <row r="353" spans="1:51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8"/>
      <c r="AK353" s="10"/>
      <c r="AL353" s="5"/>
      <c r="AM353" s="5"/>
      <c r="AN353" s="5"/>
      <c r="AO353" s="10"/>
      <c r="AP353" s="10"/>
      <c r="AQ353" s="5"/>
      <c r="AR353" s="10"/>
      <c r="AS353" s="5"/>
      <c r="AT353" s="5"/>
      <c r="AU353" s="5"/>
      <c r="AV353" s="5"/>
      <c r="AW353" s="5"/>
      <c r="AX353" s="5"/>
      <c r="AY353" s="5"/>
    </row>
    <row r="354" spans="1:51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8"/>
      <c r="AK354" s="10"/>
      <c r="AL354" s="5"/>
      <c r="AM354" s="5"/>
      <c r="AN354" s="5"/>
      <c r="AO354" s="10"/>
      <c r="AP354" s="10"/>
      <c r="AQ354" s="5"/>
      <c r="AR354" s="10"/>
      <c r="AS354" s="5"/>
      <c r="AT354" s="5"/>
      <c r="AU354" s="5"/>
      <c r="AV354" s="5"/>
      <c r="AW354" s="5"/>
      <c r="AX354" s="5"/>
      <c r="AY354" s="5"/>
    </row>
    <row r="355" spans="1:51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8"/>
      <c r="AK355" s="10"/>
      <c r="AL355" s="5"/>
      <c r="AM355" s="5"/>
      <c r="AN355" s="5"/>
      <c r="AO355" s="10"/>
      <c r="AP355" s="10"/>
      <c r="AQ355" s="5"/>
      <c r="AR355" s="10"/>
      <c r="AS355" s="5"/>
      <c r="AT355" s="5"/>
      <c r="AU355" s="5"/>
      <c r="AV355" s="5"/>
      <c r="AW355" s="5"/>
      <c r="AX355" s="5"/>
      <c r="AY355" s="5"/>
    </row>
    <row r="356" spans="1:51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8"/>
      <c r="AK356" s="10"/>
      <c r="AL356" s="5"/>
      <c r="AM356" s="5"/>
      <c r="AN356" s="5"/>
      <c r="AO356" s="10"/>
      <c r="AP356" s="10"/>
      <c r="AQ356" s="5"/>
      <c r="AR356" s="10"/>
      <c r="AS356" s="5"/>
      <c r="AT356" s="5"/>
      <c r="AU356" s="5"/>
      <c r="AV356" s="5"/>
      <c r="AW356" s="5"/>
      <c r="AX356" s="5"/>
      <c r="AY356" s="5"/>
    </row>
    <row r="357" spans="1:51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8"/>
      <c r="AK357" s="10"/>
      <c r="AL357" s="5"/>
      <c r="AM357" s="5"/>
      <c r="AN357" s="5"/>
      <c r="AO357" s="10"/>
      <c r="AP357" s="10"/>
      <c r="AQ357" s="5"/>
      <c r="AR357" s="10"/>
      <c r="AS357" s="5"/>
      <c r="AT357" s="5"/>
      <c r="AU357" s="5"/>
      <c r="AV357" s="5"/>
      <c r="AW357" s="5"/>
      <c r="AX357" s="5"/>
      <c r="AY357" s="5"/>
    </row>
    <row r="358" spans="1:51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8"/>
      <c r="AK358" s="10"/>
      <c r="AL358" s="5"/>
      <c r="AM358" s="5"/>
      <c r="AN358" s="5"/>
      <c r="AO358" s="10"/>
      <c r="AP358" s="10"/>
      <c r="AQ358" s="5"/>
      <c r="AR358" s="10"/>
      <c r="AS358" s="5"/>
      <c r="AT358" s="5"/>
      <c r="AU358" s="5"/>
      <c r="AV358" s="5"/>
      <c r="AW358" s="5"/>
      <c r="AX358" s="5"/>
      <c r="AY358" s="5"/>
    </row>
    <row r="359" spans="1:51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8"/>
      <c r="AK359" s="10"/>
      <c r="AL359" s="5"/>
      <c r="AM359" s="5"/>
      <c r="AN359" s="5"/>
      <c r="AO359" s="10"/>
      <c r="AP359" s="10"/>
      <c r="AQ359" s="5"/>
      <c r="AR359" s="10"/>
      <c r="AS359" s="5"/>
      <c r="AT359" s="5"/>
      <c r="AU359" s="5"/>
      <c r="AV359" s="5"/>
      <c r="AW359" s="5"/>
      <c r="AX359" s="5"/>
      <c r="AY359" s="5"/>
    </row>
    <row r="360" spans="1:51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8"/>
      <c r="AK360" s="10"/>
      <c r="AL360" s="5"/>
      <c r="AM360" s="5"/>
      <c r="AN360" s="5"/>
      <c r="AO360" s="10"/>
      <c r="AP360" s="10"/>
      <c r="AQ360" s="5"/>
      <c r="AR360" s="10"/>
      <c r="AS360" s="5"/>
      <c r="AT360" s="5"/>
      <c r="AU360" s="5"/>
      <c r="AV360" s="5"/>
      <c r="AW360" s="5"/>
      <c r="AX360" s="5"/>
      <c r="AY360" s="5"/>
    </row>
    <row r="361" spans="1:51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8"/>
      <c r="AK361" s="10"/>
      <c r="AL361" s="5"/>
      <c r="AM361" s="5"/>
      <c r="AN361" s="5"/>
      <c r="AO361" s="10"/>
      <c r="AP361" s="10"/>
      <c r="AQ361" s="5"/>
      <c r="AR361" s="10"/>
      <c r="AS361" s="5"/>
      <c r="AT361" s="5"/>
      <c r="AU361" s="5"/>
      <c r="AV361" s="5"/>
      <c r="AW361" s="5"/>
      <c r="AX361" s="5"/>
      <c r="AY361" s="5"/>
    </row>
    <row r="362" spans="1:51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8"/>
      <c r="AK362" s="10"/>
      <c r="AL362" s="5"/>
      <c r="AM362" s="5"/>
      <c r="AN362" s="5"/>
      <c r="AO362" s="10"/>
      <c r="AP362" s="10"/>
      <c r="AQ362" s="5"/>
      <c r="AR362" s="10"/>
      <c r="AS362" s="5"/>
      <c r="AT362" s="5"/>
      <c r="AU362" s="5"/>
      <c r="AV362" s="5"/>
      <c r="AW362" s="5"/>
      <c r="AX362" s="5"/>
      <c r="AY362" s="5"/>
    </row>
    <row r="363" spans="1:51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8"/>
      <c r="AK363" s="10"/>
      <c r="AL363" s="5"/>
      <c r="AM363" s="5"/>
      <c r="AN363" s="5"/>
      <c r="AO363" s="10"/>
      <c r="AP363" s="10"/>
      <c r="AQ363" s="5"/>
      <c r="AR363" s="10"/>
      <c r="AS363" s="5"/>
      <c r="AT363" s="5"/>
      <c r="AU363" s="5"/>
      <c r="AV363" s="5"/>
      <c r="AW363" s="5"/>
      <c r="AX363" s="5"/>
      <c r="AY363" s="5"/>
    </row>
    <row r="364" spans="1:51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8"/>
      <c r="AK364" s="10"/>
      <c r="AL364" s="5"/>
      <c r="AM364" s="5"/>
      <c r="AN364" s="5"/>
      <c r="AO364" s="10"/>
      <c r="AP364" s="10"/>
      <c r="AQ364" s="5"/>
      <c r="AR364" s="10"/>
      <c r="AS364" s="5"/>
      <c r="AT364" s="5"/>
      <c r="AU364" s="5"/>
      <c r="AV364" s="5"/>
      <c r="AW364" s="5"/>
      <c r="AX364" s="5"/>
      <c r="AY364" s="5"/>
    </row>
    <row r="365" spans="1:51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8"/>
      <c r="AK365" s="10"/>
      <c r="AL365" s="5"/>
      <c r="AM365" s="5"/>
      <c r="AN365" s="5"/>
      <c r="AO365" s="10"/>
      <c r="AP365" s="10"/>
      <c r="AQ365" s="5"/>
      <c r="AR365" s="10"/>
      <c r="AS365" s="5"/>
      <c r="AT365" s="5"/>
      <c r="AU365" s="5"/>
      <c r="AV365" s="5"/>
      <c r="AW365" s="5"/>
      <c r="AX365" s="5"/>
      <c r="AY365" s="5"/>
    </row>
    <row r="366" spans="1:51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8"/>
      <c r="AK366" s="10"/>
      <c r="AL366" s="5"/>
      <c r="AM366" s="5"/>
      <c r="AN366" s="5"/>
      <c r="AO366" s="10"/>
      <c r="AP366" s="10"/>
      <c r="AQ366" s="5"/>
      <c r="AR366" s="10"/>
      <c r="AS366" s="5"/>
      <c r="AT366" s="5"/>
      <c r="AU366" s="5"/>
      <c r="AV366" s="5"/>
      <c r="AW366" s="5"/>
      <c r="AX366" s="5"/>
      <c r="AY366" s="5"/>
    </row>
    <row r="367" spans="1:51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8"/>
      <c r="AK367" s="10"/>
      <c r="AL367" s="5"/>
      <c r="AM367" s="5"/>
      <c r="AN367" s="5"/>
      <c r="AO367" s="10"/>
      <c r="AP367" s="10"/>
      <c r="AQ367" s="5"/>
      <c r="AR367" s="10"/>
      <c r="AS367" s="5"/>
      <c r="AT367" s="5"/>
      <c r="AU367" s="5"/>
      <c r="AV367" s="5"/>
      <c r="AW367" s="5"/>
      <c r="AX367" s="5"/>
      <c r="AY367" s="5"/>
    </row>
    <row r="368" spans="1:51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8"/>
      <c r="AK368" s="10"/>
      <c r="AL368" s="5"/>
      <c r="AM368" s="5"/>
      <c r="AN368" s="5"/>
      <c r="AO368" s="10"/>
      <c r="AP368" s="10"/>
      <c r="AQ368" s="5"/>
      <c r="AR368" s="10"/>
      <c r="AS368" s="5"/>
      <c r="AT368" s="5"/>
      <c r="AU368" s="5"/>
      <c r="AV368" s="5"/>
      <c r="AW368" s="5"/>
      <c r="AX368" s="5"/>
      <c r="AY368" s="5"/>
    </row>
    <row r="369" spans="1:51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8"/>
      <c r="AK369" s="10"/>
      <c r="AL369" s="5"/>
      <c r="AM369" s="5"/>
      <c r="AN369" s="5"/>
      <c r="AO369" s="10"/>
      <c r="AP369" s="10"/>
      <c r="AQ369" s="5"/>
      <c r="AR369" s="10"/>
      <c r="AS369" s="5"/>
      <c r="AT369" s="5"/>
      <c r="AU369" s="5"/>
      <c r="AV369" s="5"/>
      <c r="AW369" s="5"/>
      <c r="AX369" s="5"/>
      <c r="AY369" s="5"/>
    </row>
    <row r="370" spans="1:51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8"/>
      <c r="AK370" s="10"/>
      <c r="AL370" s="5"/>
      <c r="AM370" s="5"/>
      <c r="AN370" s="5"/>
      <c r="AO370" s="10"/>
      <c r="AP370" s="10"/>
      <c r="AQ370" s="5"/>
      <c r="AR370" s="10"/>
      <c r="AS370" s="5"/>
      <c r="AT370" s="5"/>
      <c r="AU370" s="5"/>
      <c r="AV370" s="5"/>
      <c r="AW370" s="5"/>
      <c r="AX370" s="5"/>
      <c r="AY370" s="5"/>
    </row>
    <row r="371" spans="1:51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8"/>
      <c r="AK371" s="10"/>
      <c r="AL371" s="5"/>
      <c r="AM371" s="5"/>
      <c r="AN371" s="5"/>
      <c r="AO371" s="10"/>
      <c r="AP371" s="10"/>
      <c r="AQ371" s="5"/>
      <c r="AR371" s="10"/>
      <c r="AS371" s="5"/>
      <c r="AT371" s="5"/>
      <c r="AU371" s="5"/>
      <c r="AV371" s="5"/>
      <c r="AW371" s="5"/>
      <c r="AX371" s="5"/>
      <c r="AY371" s="5"/>
    </row>
    <row r="372" spans="1:51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8"/>
      <c r="AK372" s="10"/>
      <c r="AL372" s="5"/>
      <c r="AM372" s="5"/>
      <c r="AN372" s="5"/>
      <c r="AO372" s="10"/>
      <c r="AP372" s="10"/>
      <c r="AQ372" s="5"/>
      <c r="AR372" s="10"/>
      <c r="AS372" s="5"/>
      <c r="AT372" s="5"/>
      <c r="AU372" s="5"/>
      <c r="AV372" s="5"/>
      <c r="AW372" s="5"/>
      <c r="AX372" s="5"/>
      <c r="AY372" s="5"/>
    </row>
    <row r="373" spans="1:51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8"/>
      <c r="AK373" s="10"/>
      <c r="AL373" s="5"/>
      <c r="AM373" s="5"/>
      <c r="AN373" s="5"/>
      <c r="AO373" s="10"/>
      <c r="AP373" s="10"/>
      <c r="AQ373" s="5"/>
      <c r="AR373" s="10"/>
      <c r="AS373" s="5"/>
      <c r="AT373" s="5"/>
      <c r="AU373" s="5"/>
      <c r="AV373" s="5"/>
      <c r="AW373" s="5"/>
      <c r="AX373" s="5"/>
      <c r="AY373" s="5"/>
    </row>
    <row r="374" spans="1:51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8"/>
      <c r="AK374" s="10"/>
      <c r="AL374" s="5"/>
      <c r="AM374" s="5"/>
      <c r="AN374" s="5"/>
      <c r="AO374" s="10"/>
      <c r="AP374" s="10"/>
      <c r="AQ374" s="5"/>
      <c r="AR374" s="10"/>
      <c r="AS374" s="5"/>
      <c r="AT374" s="5"/>
      <c r="AU374" s="5"/>
      <c r="AV374" s="5"/>
      <c r="AW374" s="5"/>
      <c r="AX374" s="5"/>
      <c r="AY374" s="5"/>
    </row>
    <row r="375" spans="1:51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8"/>
      <c r="AK375" s="10"/>
      <c r="AL375" s="5"/>
      <c r="AM375" s="5"/>
      <c r="AN375" s="5"/>
      <c r="AO375" s="10"/>
      <c r="AP375" s="10"/>
      <c r="AQ375" s="5"/>
      <c r="AR375" s="10"/>
      <c r="AS375" s="5"/>
      <c r="AT375" s="5"/>
      <c r="AU375" s="5"/>
      <c r="AV375" s="5"/>
      <c r="AW375" s="5"/>
      <c r="AX375" s="5"/>
      <c r="AY375" s="5"/>
    </row>
    <row r="376" spans="1:51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8"/>
      <c r="AK376" s="10"/>
      <c r="AL376" s="5"/>
      <c r="AM376" s="5"/>
      <c r="AN376" s="5"/>
      <c r="AO376" s="10"/>
      <c r="AP376" s="10"/>
      <c r="AQ376" s="5"/>
      <c r="AR376" s="10"/>
      <c r="AS376" s="5"/>
      <c r="AT376" s="5"/>
      <c r="AU376" s="5"/>
      <c r="AV376" s="5"/>
      <c r="AW376" s="5"/>
      <c r="AX376" s="5"/>
      <c r="AY376" s="5"/>
    </row>
    <row r="377" spans="1:51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8"/>
      <c r="AK377" s="10"/>
      <c r="AL377" s="5"/>
      <c r="AM377" s="5"/>
      <c r="AN377" s="5"/>
      <c r="AO377" s="10"/>
      <c r="AP377" s="10"/>
      <c r="AQ377" s="5"/>
      <c r="AR377" s="10"/>
      <c r="AS377" s="5"/>
      <c r="AT377" s="5"/>
      <c r="AU377" s="5"/>
      <c r="AV377" s="5"/>
      <c r="AW377" s="5"/>
      <c r="AX377" s="5"/>
      <c r="AY377" s="5"/>
    </row>
    <row r="378" spans="1:51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8"/>
      <c r="AK378" s="10"/>
      <c r="AL378" s="5"/>
      <c r="AM378" s="5"/>
      <c r="AN378" s="5"/>
      <c r="AO378" s="10"/>
      <c r="AP378" s="10"/>
      <c r="AQ378" s="5"/>
      <c r="AR378" s="10"/>
      <c r="AS378" s="5"/>
      <c r="AT378" s="5"/>
      <c r="AU378" s="5"/>
      <c r="AV378" s="5"/>
      <c r="AW378" s="5"/>
      <c r="AX378" s="5"/>
      <c r="AY378" s="5"/>
    </row>
    <row r="379" spans="1:51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8"/>
      <c r="AK379" s="10"/>
      <c r="AL379" s="5"/>
      <c r="AM379" s="5"/>
      <c r="AN379" s="5"/>
      <c r="AO379" s="10"/>
      <c r="AP379" s="10"/>
      <c r="AQ379" s="5"/>
      <c r="AR379" s="10"/>
      <c r="AS379" s="5"/>
      <c r="AT379" s="5"/>
      <c r="AU379" s="5"/>
      <c r="AV379" s="5"/>
      <c r="AW379" s="5"/>
      <c r="AX379" s="5"/>
      <c r="AY379" s="5"/>
    </row>
    <row r="380" spans="1:51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8"/>
      <c r="AK380" s="10"/>
      <c r="AL380" s="5"/>
      <c r="AM380" s="5"/>
      <c r="AN380" s="5"/>
      <c r="AO380" s="10"/>
      <c r="AP380" s="10"/>
      <c r="AQ380" s="5"/>
      <c r="AR380" s="10"/>
      <c r="AS380" s="5"/>
      <c r="AT380" s="5"/>
      <c r="AU380" s="5"/>
      <c r="AV380" s="5"/>
      <c r="AW380" s="5"/>
      <c r="AX380" s="5"/>
      <c r="AY380" s="5"/>
    </row>
    <row r="381" spans="1:51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8"/>
      <c r="AK381" s="10"/>
      <c r="AL381" s="5"/>
      <c r="AM381" s="5"/>
      <c r="AN381" s="5"/>
      <c r="AO381" s="10"/>
      <c r="AP381" s="10"/>
      <c r="AQ381" s="5"/>
      <c r="AR381" s="10"/>
      <c r="AS381" s="5"/>
      <c r="AT381" s="5"/>
      <c r="AU381" s="5"/>
      <c r="AV381" s="5"/>
      <c r="AW381" s="5"/>
      <c r="AX381" s="5"/>
      <c r="AY381" s="5"/>
    </row>
    <row r="382" spans="1:51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8"/>
      <c r="AK382" s="10"/>
      <c r="AL382" s="5"/>
      <c r="AM382" s="5"/>
      <c r="AN382" s="5"/>
      <c r="AO382" s="10"/>
      <c r="AP382" s="10"/>
      <c r="AQ382" s="5"/>
      <c r="AR382" s="10"/>
      <c r="AS382" s="5"/>
      <c r="AT382" s="5"/>
      <c r="AU382" s="5"/>
      <c r="AV382" s="5"/>
      <c r="AW382" s="5"/>
      <c r="AX382" s="5"/>
      <c r="AY382" s="5"/>
    </row>
    <row r="383" spans="1:51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8"/>
      <c r="AK383" s="10"/>
      <c r="AL383" s="5"/>
      <c r="AM383" s="5"/>
      <c r="AN383" s="5"/>
      <c r="AO383" s="10"/>
      <c r="AP383" s="10"/>
      <c r="AQ383" s="5"/>
      <c r="AR383" s="10"/>
      <c r="AS383" s="5"/>
      <c r="AT383" s="5"/>
      <c r="AU383" s="5"/>
      <c r="AV383" s="5"/>
      <c r="AW383" s="5"/>
      <c r="AX383" s="5"/>
      <c r="AY383" s="5"/>
    </row>
    <row r="384" spans="1:51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8"/>
      <c r="AK384" s="10"/>
      <c r="AL384" s="5"/>
      <c r="AM384" s="5"/>
      <c r="AN384" s="5"/>
      <c r="AO384" s="10"/>
      <c r="AP384" s="10"/>
      <c r="AQ384" s="5"/>
      <c r="AR384" s="10"/>
      <c r="AS384" s="5"/>
      <c r="AT384" s="5"/>
      <c r="AU384" s="5"/>
      <c r="AV384" s="5"/>
      <c r="AW384" s="5"/>
      <c r="AX384" s="5"/>
      <c r="AY384" s="5"/>
    </row>
    <row r="385" spans="1:51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8"/>
      <c r="AK385" s="10"/>
      <c r="AL385" s="5"/>
      <c r="AM385" s="5"/>
      <c r="AN385" s="5"/>
      <c r="AO385" s="10"/>
      <c r="AP385" s="10"/>
      <c r="AQ385" s="5"/>
      <c r="AR385" s="10"/>
      <c r="AS385" s="5"/>
      <c r="AT385" s="5"/>
      <c r="AU385" s="5"/>
      <c r="AV385" s="5"/>
      <c r="AW385" s="5"/>
      <c r="AX385" s="5"/>
      <c r="AY385" s="5"/>
    </row>
    <row r="386" spans="1:51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8"/>
      <c r="AK386" s="10"/>
      <c r="AL386" s="5"/>
      <c r="AM386" s="5"/>
      <c r="AN386" s="5"/>
      <c r="AO386" s="10"/>
      <c r="AP386" s="10"/>
      <c r="AQ386" s="5"/>
      <c r="AR386" s="10"/>
      <c r="AS386" s="5"/>
      <c r="AT386" s="5"/>
      <c r="AU386" s="5"/>
      <c r="AV386" s="5"/>
      <c r="AW386" s="5"/>
      <c r="AX386" s="5"/>
      <c r="AY386" s="5"/>
    </row>
    <row r="387" spans="1:51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8"/>
      <c r="AK387" s="10"/>
      <c r="AL387" s="5"/>
      <c r="AM387" s="5"/>
      <c r="AN387" s="5"/>
      <c r="AO387" s="10"/>
      <c r="AP387" s="10"/>
      <c r="AQ387" s="5"/>
      <c r="AR387" s="10"/>
      <c r="AS387" s="5"/>
      <c r="AT387" s="5"/>
      <c r="AU387" s="5"/>
      <c r="AV387" s="5"/>
      <c r="AW387" s="5"/>
      <c r="AX387" s="5"/>
      <c r="AY387" s="5"/>
    </row>
    <row r="388" spans="1:51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8"/>
      <c r="AK388" s="10"/>
      <c r="AL388" s="5"/>
      <c r="AM388" s="5"/>
      <c r="AN388" s="5"/>
      <c r="AO388" s="10"/>
      <c r="AP388" s="10"/>
      <c r="AQ388" s="5"/>
      <c r="AR388" s="10"/>
      <c r="AS388" s="5"/>
      <c r="AT388" s="5"/>
      <c r="AU388" s="5"/>
      <c r="AV388" s="5"/>
      <c r="AW388" s="5"/>
      <c r="AX388" s="5"/>
      <c r="AY388" s="5"/>
    </row>
    <row r="389" spans="1:51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8"/>
      <c r="AK389" s="10"/>
      <c r="AL389" s="5"/>
      <c r="AM389" s="5"/>
      <c r="AN389" s="5"/>
      <c r="AO389" s="10"/>
      <c r="AP389" s="10"/>
      <c r="AQ389" s="5"/>
      <c r="AR389" s="10"/>
      <c r="AS389" s="5"/>
      <c r="AT389" s="5"/>
      <c r="AU389" s="5"/>
      <c r="AV389" s="5"/>
      <c r="AW389" s="5"/>
      <c r="AX389" s="5"/>
      <c r="AY389" s="5"/>
    </row>
    <row r="390" spans="1:51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8"/>
      <c r="AK390" s="10"/>
      <c r="AL390" s="5"/>
      <c r="AM390" s="5"/>
      <c r="AN390" s="5"/>
      <c r="AO390" s="10"/>
      <c r="AP390" s="10"/>
      <c r="AQ390" s="5"/>
      <c r="AR390" s="10"/>
      <c r="AS390" s="5"/>
      <c r="AT390" s="5"/>
      <c r="AU390" s="5"/>
      <c r="AV390" s="5"/>
      <c r="AW390" s="5"/>
      <c r="AX390" s="5"/>
      <c r="AY390" s="5"/>
    </row>
    <row r="391" spans="1:51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8"/>
      <c r="AK391" s="10"/>
      <c r="AL391" s="5"/>
      <c r="AM391" s="5"/>
      <c r="AN391" s="5"/>
      <c r="AO391" s="10"/>
      <c r="AP391" s="10"/>
      <c r="AQ391" s="5"/>
      <c r="AR391" s="10"/>
      <c r="AS391" s="5"/>
      <c r="AT391" s="5"/>
      <c r="AU391" s="5"/>
      <c r="AV391" s="5"/>
      <c r="AW391" s="5"/>
      <c r="AX391" s="5"/>
      <c r="AY391" s="5"/>
    </row>
    <row r="392" spans="1:51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8"/>
      <c r="AK392" s="10"/>
      <c r="AL392" s="5"/>
      <c r="AM392" s="5"/>
      <c r="AN392" s="5"/>
      <c r="AO392" s="10"/>
      <c r="AP392" s="10"/>
      <c r="AQ392" s="5"/>
      <c r="AR392" s="10"/>
      <c r="AS392" s="5"/>
      <c r="AT392" s="5"/>
      <c r="AU392" s="5"/>
      <c r="AV392" s="5"/>
      <c r="AW392" s="5"/>
      <c r="AX392" s="5"/>
      <c r="AY392" s="5"/>
    </row>
    <row r="393" spans="1:51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8"/>
      <c r="AK393" s="10"/>
      <c r="AL393" s="5"/>
      <c r="AM393" s="5"/>
      <c r="AN393" s="5"/>
      <c r="AO393" s="10"/>
      <c r="AP393" s="10"/>
      <c r="AQ393" s="5"/>
      <c r="AR393" s="10"/>
      <c r="AS393" s="5"/>
      <c r="AT393" s="5"/>
      <c r="AU393" s="5"/>
      <c r="AV393" s="5"/>
      <c r="AW393" s="5"/>
      <c r="AX393" s="5"/>
      <c r="AY393" s="5"/>
    </row>
    <row r="394" spans="1:51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8"/>
      <c r="AK394" s="10"/>
      <c r="AL394" s="5"/>
      <c r="AM394" s="5"/>
      <c r="AN394" s="5"/>
      <c r="AO394" s="10"/>
      <c r="AP394" s="10"/>
      <c r="AQ394" s="5"/>
      <c r="AR394" s="10"/>
      <c r="AS394" s="5"/>
      <c r="AT394" s="5"/>
      <c r="AU394" s="5"/>
      <c r="AV394" s="5"/>
      <c r="AW394" s="5"/>
      <c r="AX394" s="5"/>
      <c r="AY394" s="5"/>
    </row>
    <row r="395" spans="1:51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8"/>
      <c r="AK395" s="10"/>
      <c r="AL395" s="5"/>
      <c r="AM395" s="5"/>
      <c r="AN395" s="5"/>
      <c r="AO395" s="10"/>
      <c r="AP395" s="10"/>
      <c r="AQ395" s="5"/>
      <c r="AR395" s="10"/>
      <c r="AS395" s="5"/>
      <c r="AT395" s="5"/>
      <c r="AU395" s="5"/>
      <c r="AV395" s="5"/>
      <c r="AW395" s="5"/>
      <c r="AX395" s="5"/>
      <c r="AY395" s="5"/>
    </row>
    <row r="396" spans="1:51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8"/>
      <c r="AK396" s="10"/>
      <c r="AL396" s="5"/>
      <c r="AM396" s="5"/>
      <c r="AN396" s="5"/>
      <c r="AO396" s="10"/>
      <c r="AP396" s="10"/>
      <c r="AQ396" s="5"/>
      <c r="AR396" s="10"/>
      <c r="AS396" s="5"/>
      <c r="AT396" s="5"/>
      <c r="AU396" s="5"/>
      <c r="AV396" s="5"/>
      <c r="AW396" s="5"/>
      <c r="AX396" s="5"/>
      <c r="AY396" s="5"/>
    </row>
    <row r="397" spans="1:51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8"/>
      <c r="AK397" s="10"/>
      <c r="AL397" s="5"/>
      <c r="AM397" s="5"/>
      <c r="AN397" s="5"/>
      <c r="AO397" s="10"/>
      <c r="AP397" s="10"/>
      <c r="AQ397" s="5"/>
      <c r="AR397" s="10"/>
      <c r="AS397" s="5"/>
      <c r="AT397" s="5"/>
      <c r="AU397" s="5"/>
      <c r="AV397" s="5"/>
      <c r="AW397" s="5"/>
      <c r="AX397" s="5"/>
      <c r="AY397" s="5"/>
    </row>
    <row r="398" spans="1:51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8"/>
      <c r="AK398" s="10"/>
      <c r="AL398" s="5"/>
      <c r="AM398" s="5"/>
      <c r="AN398" s="5"/>
      <c r="AO398" s="10"/>
      <c r="AP398" s="10"/>
      <c r="AQ398" s="5"/>
      <c r="AR398" s="10"/>
      <c r="AS398" s="5"/>
      <c r="AT398" s="5"/>
      <c r="AU398" s="5"/>
      <c r="AV398" s="5"/>
      <c r="AW398" s="5"/>
      <c r="AX398" s="5"/>
      <c r="AY398" s="5"/>
    </row>
    <row r="399" spans="1:51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8"/>
      <c r="AK399" s="10"/>
      <c r="AL399" s="5"/>
      <c r="AM399" s="5"/>
      <c r="AN399" s="5"/>
      <c r="AO399" s="10"/>
      <c r="AP399" s="10"/>
      <c r="AQ399" s="5"/>
      <c r="AR399" s="10"/>
      <c r="AS399" s="5"/>
      <c r="AT399" s="5"/>
      <c r="AU399" s="5"/>
      <c r="AV399" s="5"/>
      <c r="AW399" s="5"/>
      <c r="AX399" s="5"/>
      <c r="AY399" s="5"/>
    </row>
    <row r="400" spans="1:51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8"/>
      <c r="AK400" s="10"/>
      <c r="AL400" s="5"/>
      <c r="AM400" s="5"/>
      <c r="AN400" s="5"/>
      <c r="AO400" s="10"/>
      <c r="AP400" s="10"/>
      <c r="AQ400" s="5"/>
      <c r="AR400" s="10"/>
      <c r="AS400" s="5"/>
      <c r="AT400" s="5"/>
      <c r="AU400" s="5"/>
      <c r="AV400" s="5"/>
      <c r="AW400" s="5"/>
      <c r="AX400" s="5"/>
      <c r="AY400" s="5"/>
    </row>
    <row r="401" spans="1:51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8"/>
      <c r="AK401" s="10"/>
      <c r="AL401" s="5"/>
      <c r="AM401" s="5"/>
      <c r="AN401" s="5"/>
      <c r="AO401" s="10"/>
      <c r="AP401" s="10"/>
      <c r="AQ401" s="5"/>
      <c r="AR401" s="10"/>
      <c r="AS401" s="5"/>
      <c r="AT401" s="5"/>
      <c r="AU401" s="5"/>
      <c r="AV401" s="5"/>
      <c r="AW401" s="5"/>
      <c r="AX401" s="5"/>
      <c r="AY401" s="5"/>
    </row>
    <row r="402" spans="1:51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8"/>
      <c r="AK402" s="10"/>
      <c r="AL402" s="5"/>
      <c r="AM402" s="5"/>
      <c r="AN402" s="5"/>
      <c r="AO402" s="10"/>
      <c r="AP402" s="10"/>
      <c r="AQ402" s="5"/>
      <c r="AR402" s="10"/>
      <c r="AS402" s="5"/>
      <c r="AT402" s="5"/>
      <c r="AU402" s="5"/>
      <c r="AV402" s="5"/>
      <c r="AW402" s="5"/>
      <c r="AX402" s="5"/>
      <c r="AY402" s="5"/>
    </row>
    <row r="403" spans="1:51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8"/>
      <c r="AK403" s="10"/>
      <c r="AL403" s="5"/>
      <c r="AM403" s="5"/>
      <c r="AN403" s="5"/>
      <c r="AO403" s="10"/>
      <c r="AP403" s="10"/>
      <c r="AQ403" s="5"/>
      <c r="AR403" s="10"/>
      <c r="AS403" s="5"/>
      <c r="AT403" s="5"/>
      <c r="AU403" s="5"/>
      <c r="AV403" s="5"/>
      <c r="AW403" s="5"/>
      <c r="AX403" s="5"/>
      <c r="AY403" s="5"/>
    </row>
    <row r="404" spans="1:51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8"/>
      <c r="AK404" s="10"/>
      <c r="AL404" s="5"/>
      <c r="AM404" s="5"/>
      <c r="AN404" s="5"/>
      <c r="AO404" s="10"/>
      <c r="AP404" s="10"/>
      <c r="AQ404" s="5"/>
      <c r="AR404" s="10"/>
      <c r="AS404" s="5"/>
      <c r="AT404" s="5"/>
      <c r="AU404" s="5"/>
      <c r="AV404" s="5"/>
      <c r="AW404" s="5"/>
      <c r="AX404" s="5"/>
      <c r="AY404" s="5"/>
    </row>
    <row r="405" spans="1:51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8"/>
      <c r="AK405" s="10"/>
      <c r="AL405" s="5"/>
      <c r="AM405" s="5"/>
      <c r="AN405" s="5"/>
      <c r="AO405" s="10"/>
      <c r="AP405" s="10"/>
      <c r="AQ405" s="5"/>
      <c r="AR405" s="10"/>
      <c r="AS405" s="5"/>
      <c r="AT405" s="5"/>
      <c r="AU405" s="5"/>
      <c r="AV405" s="5"/>
      <c r="AW405" s="5"/>
      <c r="AX405" s="5"/>
      <c r="AY405" s="5"/>
    </row>
    <row r="406" spans="1:51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8"/>
      <c r="AK406" s="10"/>
      <c r="AL406" s="5"/>
      <c r="AM406" s="5"/>
      <c r="AN406" s="5"/>
      <c r="AO406" s="10"/>
      <c r="AP406" s="10"/>
      <c r="AQ406" s="5"/>
      <c r="AR406" s="10"/>
      <c r="AS406" s="5"/>
      <c r="AT406" s="5"/>
      <c r="AU406" s="5"/>
      <c r="AV406" s="5"/>
      <c r="AW406" s="5"/>
      <c r="AX406" s="5"/>
      <c r="AY406" s="5"/>
    </row>
    <row r="407" spans="1:51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8"/>
      <c r="AK407" s="10"/>
      <c r="AL407" s="5"/>
      <c r="AM407" s="5"/>
      <c r="AN407" s="5"/>
      <c r="AO407" s="10"/>
      <c r="AP407" s="10"/>
      <c r="AQ407" s="5"/>
      <c r="AR407" s="10"/>
      <c r="AS407" s="5"/>
      <c r="AT407" s="5"/>
      <c r="AU407" s="5"/>
      <c r="AV407" s="5"/>
      <c r="AW407" s="5"/>
      <c r="AX407" s="5"/>
      <c r="AY407" s="5"/>
    </row>
    <row r="408" spans="1:51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8"/>
      <c r="AK408" s="10"/>
      <c r="AL408" s="5"/>
      <c r="AM408" s="5"/>
      <c r="AN408" s="5"/>
      <c r="AO408" s="10"/>
      <c r="AP408" s="10"/>
      <c r="AQ408" s="5"/>
      <c r="AR408" s="10"/>
      <c r="AS408" s="5"/>
      <c r="AT408" s="5"/>
      <c r="AU408" s="5"/>
      <c r="AV408" s="5"/>
      <c r="AW408" s="5"/>
      <c r="AX408" s="5"/>
      <c r="AY408" s="5"/>
    </row>
    <row r="409" spans="1:51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8"/>
      <c r="AK409" s="10"/>
      <c r="AL409" s="5"/>
      <c r="AM409" s="5"/>
      <c r="AN409" s="5"/>
      <c r="AO409" s="10"/>
      <c r="AP409" s="10"/>
      <c r="AQ409" s="5"/>
      <c r="AR409" s="10"/>
      <c r="AS409" s="5"/>
      <c r="AT409" s="5"/>
      <c r="AU409" s="5"/>
      <c r="AV409" s="5"/>
      <c r="AW409" s="5"/>
      <c r="AX409" s="5"/>
      <c r="AY409" s="5"/>
    </row>
    <row r="410" spans="1:51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8"/>
      <c r="AK410" s="10"/>
      <c r="AL410" s="5"/>
      <c r="AM410" s="5"/>
      <c r="AN410" s="5"/>
      <c r="AO410" s="10"/>
      <c r="AP410" s="10"/>
      <c r="AQ410" s="5"/>
      <c r="AR410" s="10"/>
      <c r="AS410" s="5"/>
      <c r="AT410" s="5"/>
      <c r="AU410" s="5"/>
      <c r="AV410" s="5"/>
      <c r="AW410" s="5"/>
      <c r="AX410" s="5"/>
      <c r="AY410" s="5"/>
    </row>
    <row r="411" spans="1:51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8"/>
      <c r="AK411" s="10"/>
      <c r="AL411" s="5"/>
      <c r="AM411" s="5"/>
      <c r="AN411" s="5"/>
      <c r="AO411" s="10"/>
      <c r="AP411" s="10"/>
      <c r="AQ411" s="5"/>
      <c r="AR411" s="10"/>
      <c r="AS411" s="5"/>
      <c r="AT411" s="5"/>
      <c r="AU411" s="5"/>
      <c r="AV411" s="5"/>
      <c r="AW411" s="5"/>
      <c r="AX411" s="5"/>
      <c r="AY411" s="5"/>
    </row>
    <row r="412" spans="1:51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8"/>
      <c r="AK412" s="10"/>
      <c r="AL412" s="5"/>
      <c r="AM412" s="5"/>
      <c r="AN412" s="5"/>
      <c r="AO412" s="10"/>
      <c r="AP412" s="10"/>
      <c r="AQ412" s="5"/>
      <c r="AR412" s="10"/>
      <c r="AS412" s="5"/>
      <c r="AT412" s="5"/>
      <c r="AU412" s="5"/>
      <c r="AV412" s="5"/>
      <c r="AW412" s="5"/>
      <c r="AX412" s="5"/>
      <c r="AY412" s="5"/>
    </row>
    <row r="413" spans="1:51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8"/>
      <c r="AK413" s="10"/>
      <c r="AL413" s="5"/>
      <c r="AM413" s="5"/>
      <c r="AN413" s="5"/>
      <c r="AO413" s="10"/>
      <c r="AP413" s="10"/>
      <c r="AQ413" s="5"/>
      <c r="AR413" s="10"/>
      <c r="AS413" s="5"/>
      <c r="AT413" s="5"/>
      <c r="AU413" s="5"/>
      <c r="AV413" s="5"/>
      <c r="AW413" s="5"/>
      <c r="AX413" s="5"/>
      <c r="AY413" s="5"/>
    </row>
    <row r="414" spans="1:51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8"/>
      <c r="AK414" s="10"/>
      <c r="AL414" s="5"/>
      <c r="AM414" s="5"/>
      <c r="AN414" s="5"/>
      <c r="AO414" s="10"/>
      <c r="AP414" s="10"/>
      <c r="AQ414" s="5"/>
      <c r="AR414" s="10"/>
      <c r="AS414" s="5"/>
      <c r="AT414" s="5"/>
      <c r="AU414" s="5"/>
      <c r="AV414" s="5"/>
      <c r="AW414" s="5"/>
      <c r="AX414" s="5"/>
      <c r="AY414" s="5"/>
    </row>
    <row r="415" spans="1:51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8"/>
      <c r="AK415" s="10"/>
      <c r="AL415" s="5"/>
      <c r="AM415" s="5"/>
      <c r="AN415" s="5"/>
      <c r="AO415" s="10"/>
      <c r="AP415" s="10"/>
      <c r="AQ415" s="5"/>
      <c r="AR415" s="10"/>
      <c r="AS415" s="5"/>
      <c r="AT415" s="5"/>
      <c r="AU415" s="5"/>
      <c r="AV415" s="5"/>
      <c r="AW415" s="5"/>
      <c r="AX415" s="5"/>
      <c r="AY415" s="5"/>
    </row>
    <row r="416" spans="1:51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8"/>
      <c r="AK416" s="10"/>
      <c r="AL416" s="5"/>
      <c r="AM416" s="5"/>
      <c r="AN416" s="5"/>
      <c r="AO416" s="10"/>
      <c r="AP416" s="10"/>
      <c r="AQ416" s="5"/>
      <c r="AR416" s="10"/>
      <c r="AS416" s="5"/>
      <c r="AT416" s="5"/>
      <c r="AU416" s="5"/>
      <c r="AV416" s="5"/>
      <c r="AW416" s="5"/>
      <c r="AX416" s="5"/>
      <c r="AY416" s="5"/>
    </row>
    <row r="417" spans="1:51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8"/>
      <c r="AK417" s="10"/>
      <c r="AL417" s="5"/>
      <c r="AM417" s="5"/>
      <c r="AN417" s="5"/>
      <c r="AO417" s="10"/>
      <c r="AP417" s="10"/>
      <c r="AQ417" s="5"/>
      <c r="AR417" s="10"/>
      <c r="AS417" s="5"/>
      <c r="AT417" s="5"/>
      <c r="AU417" s="5"/>
      <c r="AV417" s="5"/>
      <c r="AW417" s="5"/>
      <c r="AX417" s="5"/>
      <c r="AY417" s="5"/>
    </row>
    <row r="418" spans="1:51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8"/>
      <c r="AK418" s="10"/>
      <c r="AL418" s="5"/>
      <c r="AM418" s="5"/>
      <c r="AN418" s="5"/>
      <c r="AO418" s="10"/>
      <c r="AP418" s="10"/>
      <c r="AQ418" s="5"/>
      <c r="AR418" s="10"/>
      <c r="AS418" s="5"/>
      <c r="AT418" s="5"/>
      <c r="AU418" s="5"/>
      <c r="AV418" s="5"/>
      <c r="AW418" s="5"/>
      <c r="AX418" s="5"/>
      <c r="AY418" s="5"/>
    </row>
    <row r="419" spans="1:51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8"/>
      <c r="AK419" s="10"/>
      <c r="AL419" s="5"/>
      <c r="AM419" s="5"/>
      <c r="AN419" s="5"/>
      <c r="AO419" s="10"/>
      <c r="AP419" s="10"/>
      <c r="AQ419" s="5"/>
      <c r="AR419" s="10"/>
      <c r="AS419" s="5"/>
      <c r="AT419" s="5"/>
      <c r="AU419" s="5"/>
      <c r="AV419" s="5"/>
      <c r="AW419" s="5"/>
      <c r="AX419" s="5"/>
      <c r="AY419" s="5"/>
    </row>
    <row r="420" spans="1:51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8"/>
      <c r="AK420" s="10"/>
      <c r="AL420" s="5"/>
      <c r="AM420" s="5"/>
      <c r="AN420" s="5"/>
      <c r="AO420" s="10"/>
      <c r="AP420" s="10"/>
      <c r="AQ420" s="5"/>
      <c r="AR420" s="10"/>
      <c r="AS420" s="5"/>
      <c r="AT420" s="5"/>
      <c r="AU420" s="5"/>
      <c r="AV420" s="5"/>
      <c r="AW420" s="5"/>
      <c r="AX420" s="5"/>
      <c r="AY420" s="5"/>
    </row>
    <row r="421" spans="1:51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8"/>
      <c r="AK421" s="10"/>
      <c r="AL421" s="5"/>
      <c r="AM421" s="5"/>
      <c r="AN421" s="5"/>
      <c r="AO421" s="10"/>
      <c r="AP421" s="10"/>
      <c r="AQ421" s="5"/>
      <c r="AR421" s="10"/>
      <c r="AS421" s="5"/>
      <c r="AT421" s="5"/>
      <c r="AU421" s="5"/>
      <c r="AV421" s="5"/>
      <c r="AW421" s="5"/>
      <c r="AX421" s="5"/>
      <c r="AY421" s="5"/>
    </row>
    <row r="422" spans="1:51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8"/>
      <c r="AK422" s="10"/>
      <c r="AL422" s="5"/>
      <c r="AM422" s="5"/>
      <c r="AN422" s="5"/>
      <c r="AO422" s="10"/>
      <c r="AP422" s="10"/>
      <c r="AQ422" s="5"/>
      <c r="AR422" s="10"/>
      <c r="AS422" s="5"/>
      <c r="AT422" s="5"/>
      <c r="AU422" s="5"/>
      <c r="AV422" s="5"/>
      <c r="AW422" s="5"/>
      <c r="AX422" s="5"/>
      <c r="AY422" s="5"/>
    </row>
    <row r="423" spans="1:51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8"/>
      <c r="AK423" s="10"/>
      <c r="AL423" s="5"/>
      <c r="AM423" s="5"/>
      <c r="AN423" s="5"/>
      <c r="AO423" s="10"/>
      <c r="AP423" s="10"/>
      <c r="AQ423" s="5"/>
      <c r="AR423" s="10"/>
      <c r="AS423" s="5"/>
      <c r="AT423" s="5"/>
      <c r="AU423" s="5"/>
      <c r="AV423" s="5"/>
      <c r="AW423" s="5"/>
      <c r="AX423" s="5"/>
      <c r="AY423" s="5"/>
    </row>
    <row r="424" spans="1:51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8"/>
      <c r="AK424" s="10"/>
      <c r="AL424" s="5"/>
      <c r="AM424" s="5"/>
      <c r="AN424" s="5"/>
      <c r="AO424" s="10"/>
      <c r="AP424" s="10"/>
      <c r="AQ424" s="5"/>
      <c r="AR424" s="10"/>
      <c r="AS424" s="5"/>
      <c r="AT424" s="5"/>
      <c r="AU424" s="5"/>
      <c r="AV424" s="5"/>
      <c r="AW424" s="5"/>
      <c r="AX424" s="5"/>
      <c r="AY424" s="5"/>
    </row>
    <row r="425" spans="1:51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8"/>
      <c r="AK425" s="10"/>
      <c r="AL425" s="5"/>
      <c r="AM425" s="5"/>
      <c r="AN425" s="5"/>
      <c r="AO425" s="10"/>
      <c r="AP425" s="10"/>
      <c r="AQ425" s="5"/>
      <c r="AR425" s="10"/>
      <c r="AS425" s="5"/>
      <c r="AT425" s="5"/>
      <c r="AU425" s="5"/>
      <c r="AV425" s="5"/>
      <c r="AW425" s="5"/>
      <c r="AX425" s="5"/>
      <c r="AY425" s="5"/>
    </row>
    <row r="426" spans="1:51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8"/>
      <c r="AK426" s="10"/>
      <c r="AL426" s="5"/>
      <c r="AM426" s="5"/>
      <c r="AN426" s="5"/>
      <c r="AO426" s="10"/>
      <c r="AP426" s="10"/>
      <c r="AQ426" s="5"/>
      <c r="AR426" s="10"/>
      <c r="AS426" s="5"/>
      <c r="AT426" s="5"/>
      <c r="AU426" s="5"/>
      <c r="AV426" s="5"/>
      <c r="AW426" s="5"/>
      <c r="AX426" s="5"/>
      <c r="AY426" s="5"/>
    </row>
    <row r="427" spans="1:51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8"/>
      <c r="AK427" s="10"/>
      <c r="AL427" s="5"/>
      <c r="AM427" s="5"/>
      <c r="AN427" s="5"/>
      <c r="AO427" s="10"/>
      <c r="AP427" s="10"/>
      <c r="AQ427" s="5"/>
      <c r="AR427" s="10"/>
      <c r="AS427" s="5"/>
      <c r="AT427" s="5"/>
      <c r="AU427" s="5"/>
      <c r="AV427" s="5"/>
      <c r="AW427" s="5"/>
      <c r="AX427" s="5"/>
      <c r="AY427" s="5"/>
    </row>
    <row r="428" spans="1:51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8"/>
      <c r="AK428" s="10"/>
      <c r="AL428" s="5"/>
      <c r="AM428" s="5"/>
      <c r="AN428" s="5"/>
      <c r="AO428" s="10"/>
      <c r="AP428" s="10"/>
      <c r="AQ428" s="5"/>
      <c r="AR428" s="10"/>
      <c r="AS428" s="5"/>
      <c r="AT428" s="5"/>
      <c r="AU428" s="5"/>
      <c r="AV428" s="5"/>
      <c r="AW428" s="5"/>
      <c r="AX428" s="5"/>
      <c r="AY428" s="5"/>
    </row>
    <row r="429" spans="1:51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8"/>
      <c r="AK429" s="10"/>
      <c r="AL429" s="5"/>
      <c r="AM429" s="5"/>
      <c r="AN429" s="5"/>
      <c r="AO429" s="10"/>
      <c r="AP429" s="10"/>
      <c r="AQ429" s="5"/>
      <c r="AR429" s="10"/>
      <c r="AS429" s="5"/>
      <c r="AT429" s="5"/>
      <c r="AU429" s="5"/>
      <c r="AV429" s="5"/>
      <c r="AW429" s="5"/>
      <c r="AX429" s="5"/>
      <c r="AY429" s="5"/>
    </row>
    <row r="430" spans="1:51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8"/>
      <c r="AK430" s="10"/>
      <c r="AL430" s="5"/>
      <c r="AM430" s="5"/>
      <c r="AN430" s="5"/>
      <c r="AO430" s="10"/>
      <c r="AP430" s="10"/>
      <c r="AQ430" s="5"/>
      <c r="AR430" s="10"/>
      <c r="AS430" s="5"/>
      <c r="AT430" s="5"/>
      <c r="AU430" s="5"/>
      <c r="AV430" s="5"/>
      <c r="AW430" s="5"/>
      <c r="AX430" s="5"/>
      <c r="AY430" s="5"/>
    </row>
    <row r="431" spans="1:51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8"/>
      <c r="AK431" s="10"/>
      <c r="AL431" s="5"/>
      <c r="AM431" s="5"/>
      <c r="AN431" s="5"/>
      <c r="AO431" s="10"/>
      <c r="AP431" s="10"/>
      <c r="AQ431" s="5"/>
      <c r="AR431" s="10"/>
      <c r="AS431" s="5"/>
      <c r="AT431" s="5"/>
      <c r="AU431" s="5"/>
      <c r="AV431" s="5"/>
      <c r="AW431" s="5"/>
      <c r="AX431" s="5"/>
      <c r="AY431" s="5"/>
    </row>
    <row r="432" spans="1:51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8"/>
      <c r="AK432" s="10"/>
      <c r="AL432" s="5"/>
      <c r="AM432" s="5"/>
      <c r="AN432" s="5"/>
      <c r="AO432" s="10"/>
      <c r="AP432" s="10"/>
      <c r="AQ432" s="5"/>
      <c r="AR432" s="10"/>
      <c r="AS432" s="5"/>
      <c r="AT432" s="5"/>
      <c r="AU432" s="5"/>
      <c r="AV432" s="5"/>
      <c r="AW432" s="5"/>
      <c r="AX432" s="5"/>
      <c r="AY432" s="5"/>
    </row>
    <row r="433" spans="1:51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8"/>
      <c r="AK433" s="10"/>
      <c r="AL433" s="5"/>
      <c r="AM433" s="5"/>
      <c r="AN433" s="5"/>
      <c r="AO433" s="10"/>
      <c r="AP433" s="10"/>
      <c r="AQ433" s="5"/>
      <c r="AR433" s="10"/>
      <c r="AS433" s="5"/>
      <c r="AT433" s="5"/>
      <c r="AU433" s="5"/>
      <c r="AV433" s="5"/>
      <c r="AW433" s="5"/>
      <c r="AX433" s="5"/>
      <c r="AY433" s="5"/>
    </row>
    <row r="434" spans="1:51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8"/>
      <c r="AK434" s="10"/>
      <c r="AL434" s="5"/>
      <c r="AM434" s="5"/>
      <c r="AN434" s="5"/>
      <c r="AO434" s="10"/>
      <c r="AP434" s="10"/>
      <c r="AQ434" s="5"/>
      <c r="AR434" s="10"/>
      <c r="AS434" s="5"/>
      <c r="AT434" s="5"/>
      <c r="AU434" s="5"/>
      <c r="AV434" s="5"/>
      <c r="AW434" s="5"/>
      <c r="AX434" s="5"/>
      <c r="AY434" s="5"/>
    </row>
    <row r="435" spans="1:51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8"/>
      <c r="AK435" s="10"/>
      <c r="AL435" s="5"/>
      <c r="AM435" s="5"/>
      <c r="AN435" s="5"/>
      <c r="AO435" s="10"/>
      <c r="AP435" s="10"/>
      <c r="AQ435" s="5"/>
      <c r="AR435" s="10"/>
      <c r="AS435" s="5"/>
      <c r="AT435" s="5"/>
      <c r="AU435" s="5"/>
      <c r="AV435" s="5"/>
      <c r="AW435" s="5"/>
      <c r="AX435" s="5"/>
      <c r="AY435" s="5"/>
    </row>
    <row r="436" spans="1:51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8"/>
      <c r="AK436" s="10"/>
      <c r="AL436" s="5"/>
      <c r="AM436" s="5"/>
      <c r="AN436" s="5"/>
      <c r="AO436" s="10"/>
      <c r="AP436" s="10"/>
      <c r="AQ436" s="5"/>
      <c r="AR436" s="10"/>
      <c r="AS436" s="5"/>
      <c r="AT436" s="5"/>
      <c r="AU436" s="5"/>
      <c r="AV436" s="5"/>
      <c r="AW436" s="5"/>
      <c r="AX436" s="5"/>
      <c r="AY436" s="5"/>
    </row>
    <row r="437" spans="1:51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8"/>
      <c r="AK437" s="10"/>
      <c r="AL437" s="5"/>
      <c r="AM437" s="5"/>
      <c r="AN437" s="5"/>
      <c r="AO437" s="10"/>
      <c r="AP437" s="10"/>
      <c r="AQ437" s="5"/>
      <c r="AR437" s="10"/>
      <c r="AS437" s="5"/>
      <c r="AT437" s="5"/>
      <c r="AU437" s="5"/>
      <c r="AV437" s="5"/>
      <c r="AW437" s="5"/>
      <c r="AX437" s="5"/>
      <c r="AY437" s="5"/>
    </row>
    <row r="438" spans="1:51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8"/>
      <c r="AK438" s="10"/>
      <c r="AL438" s="5"/>
      <c r="AM438" s="5"/>
      <c r="AN438" s="5"/>
      <c r="AO438" s="10"/>
      <c r="AP438" s="10"/>
      <c r="AQ438" s="5"/>
      <c r="AR438" s="10"/>
      <c r="AS438" s="5"/>
      <c r="AT438" s="5"/>
      <c r="AU438" s="5"/>
      <c r="AV438" s="5"/>
      <c r="AW438" s="5"/>
      <c r="AX438" s="5"/>
      <c r="AY438" s="5"/>
    </row>
    <row r="439" spans="1:51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8"/>
      <c r="AK439" s="10"/>
      <c r="AL439" s="5"/>
      <c r="AM439" s="5"/>
      <c r="AN439" s="5"/>
      <c r="AO439" s="10"/>
      <c r="AP439" s="10"/>
      <c r="AQ439" s="5"/>
      <c r="AR439" s="10"/>
      <c r="AS439" s="5"/>
      <c r="AT439" s="5"/>
      <c r="AU439" s="5"/>
      <c r="AV439" s="5"/>
      <c r="AW439" s="5"/>
      <c r="AX439" s="5"/>
      <c r="AY439" s="5"/>
    </row>
    <row r="440" spans="1:51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8"/>
      <c r="AK440" s="10"/>
      <c r="AL440" s="5"/>
      <c r="AM440" s="5"/>
      <c r="AN440" s="5"/>
      <c r="AO440" s="10"/>
      <c r="AP440" s="10"/>
      <c r="AQ440" s="5"/>
      <c r="AR440" s="10"/>
      <c r="AS440" s="5"/>
      <c r="AT440" s="5"/>
      <c r="AU440" s="5"/>
      <c r="AV440" s="5"/>
      <c r="AW440" s="5"/>
      <c r="AX440" s="5"/>
      <c r="AY440" s="5"/>
    </row>
    <row r="441" spans="1:51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8"/>
      <c r="AK441" s="10"/>
      <c r="AL441" s="5"/>
      <c r="AM441" s="5"/>
      <c r="AN441" s="5"/>
      <c r="AO441" s="10"/>
      <c r="AP441" s="10"/>
      <c r="AQ441" s="5"/>
      <c r="AR441" s="10"/>
      <c r="AS441" s="5"/>
      <c r="AT441" s="5"/>
      <c r="AU441" s="5"/>
      <c r="AV441" s="5"/>
      <c r="AW441" s="5"/>
      <c r="AX441" s="5"/>
      <c r="AY441" s="5"/>
    </row>
    <row r="442" spans="1:51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8"/>
      <c r="AK442" s="10"/>
      <c r="AL442" s="5"/>
      <c r="AM442" s="5"/>
      <c r="AN442" s="5"/>
      <c r="AO442" s="10"/>
      <c r="AP442" s="10"/>
      <c r="AQ442" s="5"/>
      <c r="AR442" s="10"/>
      <c r="AS442" s="5"/>
      <c r="AT442" s="5"/>
      <c r="AU442" s="5"/>
      <c r="AV442" s="5"/>
      <c r="AW442" s="5"/>
      <c r="AX442" s="5"/>
      <c r="AY442" s="5"/>
    </row>
    <row r="443" spans="1:51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8"/>
      <c r="AK443" s="10"/>
      <c r="AL443" s="5"/>
      <c r="AM443" s="5"/>
      <c r="AN443" s="5"/>
      <c r="AO443" s="10"/>
      <c r="AP443" s="10"/>
      <c r="AQ443" s="5"/>
      <c r="AR443" s="10"/>
      <c r="AS443" s="5"/>
      <c r="AT443" s="5"/>
      <c r="AU443" s="5"/>
      <c r="AV443" s="5"/>
      <c r="AW443" s="5"/>
      <c r="AX443" s="5"/>
      <c r="AY443" s="5"/>
    </row>
    <row r="444" spans="1:51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8"/>
      <c r="AK444" s="10"/>
      <c r="AL444" s="5"/>
      <c r="AM444" s="5"/>
      <c r="AN444" s="5"/>
      <c r="AO444" s="10"/>
      <c r="AP444" s="10"/>
      <c r="AQ444" s="5"/>
      <c r="AR444" s="10"/>
      <c r="AS444" s="5"/>
      <c r="AT444" s="5"/>
      <c r="AU444" s="5"/>
      <c r="AV444" s="5"/>
      <c r="AW444" s="5"/>
      <c r="AX444" s="5"/>
      <c r="AY444" s="5"/>
    </row>
    <row r="445" spans="1:51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8"/>
      <c r="AK445" s="10"/>
      <c r="AL445" s="5"/>
      <c r="AM445" s="5"/>
      <c r="AN445" s="5"/>
      <c r="AO445" s="10"/>
      <c r="AP445" s="10"/>
      <c r="AQ445" s="5"/>
      <c r="AR445" s="10"/>
      <c r="AS445" s="5"/>
      <c r="AT445" s="5"/>
      <c r="AU445" s="5"/>
      <c r="AV445" s="5"/>
      <c r="AW445" s="5"/>
      <c r="AX445" s="5"/>
      <c r="AY445" s="5"/>
    </row>
    <row r="446" spans="1:51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8"/>
      <c r="AK446" s="10"/>
      <c r="AL446" s="5"/>
      <c r="AM446" s="5"/>
      <c r="AN446" s="5"/>
      <c r="AO446" s="10"/>
      <c r="AP446" s="10"/>
      <c r="AQ446" s="5"/>
      <c r="AR446" s="10"/>
      <c r="AS446" s="5"/>
      <c r="AT446" s="5"/>
      <c r="AU446" s="5"/>
      <c r="AV446" s="5"/>
      <c r="AW446" s="5"/>
      <c r="AX446" s="5"/>
      <c r="AY446" s="5"/>
    </row>
    <row r="447" spans="1:51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8"/>
      <c r="AK447" s="10"/>
      <c r="AL447" s="5"/>
      <c r="AM447" s="5"/>
      <c r="AN447" s="5"/>
      <c r="AO447" s="10"/>
      <c r="AP447" s="10"/>
      <c r="AQ447" s="5"/>
      <c r="AR447" s="10"/>
      <c r="AS447" s="5"/>
      <c r="AT447" s="5"/>
      <c r="AU447" s="5"/>
      <c r="AV447" s="5"/>
      <c r="AW447" s="5"/>
      <c r="AX447" s="5"/>
      <c r="AY447" s="5"/>
    </row>
    <row r="448" spans="1:51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8"/>
      <c r="AK448" s="10"/>
      <c r="AL448" s="5"/>
      <c r="AM448" s="5"/>
      <c r="AN448" s="5"/>
      <c r="AO448" s="10"/>
      <c r="AP448" s="10"/>
      <c r="AQ448" s="5"/>
      <c r="AR448" s="10"/>
      <c r="AS448" s="5"/>
      <c r="AT448" s="5"/>
      <c r="AU448" s="5"/>
      <c r="AV448" s="5"/>
      <c r="AW448" s="5"/>
      <c r="AX448" s="5"/>
      <c r="AY448" s="5"/>
    </row>
    <row r="449" spans="1:51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8"/>
      <c r="AK449" s="10"/>
      <c r="AL449" s="5"/>
      <c r="AM449" s="5"/>
      <c r="AN449" s="5"/>
      <c r="AO449" s="10"/>
      <c r="AP449" s="10"/>
      <c r="AQ449" s="5"/>
      <c r="AR449" s="10"/>
      <c r="AS449" s="5"/>
      <c r="AT449" s="5"/>
      <c r="AU449" s="5"/>
      <c r="AV449" s="5"/>
      <c r="AW449" s="5"/>
      <c r="AX449" s="5"/>
      <c r="AY449" s="5"/>
    </row>
    <row r="450" spans="1:51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8"/>
      <c r="AK450" s="10"/>
      <c r="AL450" s="5"/>
      <c r="AM450" s="5"/>
      <c r="AN450" s="5"/>
      <c r="AO450" s="10"/>
      <c r="AP450" s="10"/>
      <c r="AQ450" s="5"/>
      <c r="AR450" s="10"/>
      <c r="AS450" s="5"/>
      <c r="AT450" s="5"/>
      <c r="AU450" s="5"/>
      <c r="AV450" s="5"/>
      <c r="AW450" s="5"/>
      <c r="AX450" s="5"/>
      <c r="AY450" s="5"/>
    </row>
    <row r="451" spans="1:51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8"/>
      <c r="AK451" s="10"/>
      <c r="AL451" s="5"/>
      <c r="AM451" s="5"/>
      <c r="AN451" s="5"/>
      <c r="AO451" s="10"/>
      <c r="AP451" s="10"/>
      <c r="AQ451" s="5"/>
      <c r="AR451" s="10"/>
      <c r="AS451" s="5"/>
      <c r="AT451" s="5"/>
      <c r="AU451" s="5"/>
      <c r="AV451" s="5"/>
      <c r="AW451" s="5"/>
      <c r="AX451" s="5"/>
      <c r="AY451" s="5"/>
    </row>
    <row r="452" spans="1:51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8"/>
      <c r="AK452" s="10"/>
      <c r="AL452" s="5"/>
      <c r="AM452" s="5"/>
      <c r="AN452" s="5"/>
      <c r="AO452" s="10"/>
      <c r="AP452" s="10"/>
      <c r="AQ452" s="5"/>
      <c r="AR452" s="10"/>
      <c r="AS452" s="5"/>
      <c r="AT452" s="5"/>
      <c r="AU452" s="5"/>
      <c r="AV452" s="5"/>
      <c r="AW452" s="5"/>
      <c r="AX452" s="5"/>
      <c r="AY452" s="5"/>
    </row>
    <row r="453" spans="1:51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8"/>
      <c r="AK453" s="10"/>
      <c r="AL453" s="5"/>
      <c r="AM453" s="5"/>
      <c r="AN453" s="5"/>
      <c r="AO453" s="10"/>
      <c r="AP453" s="10"/>
      <c r="AQ453" s="5"/>
      <c r="AR453" s="10"/>
      <c r="AS453" s="5"/>
      <c r="AT453" s="5"/>
      <c r="AU453" s="5"/>
      <c r="AV453" s="5"/>
      <c r="AW453" s="5"/>
      <c r="AX453" s="5"/>
      <c r="AY453" s="5"/>
    </row>
    <row r="454" spans="1:51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8"/>
      <c r="AK454" s="10"/>
      <c r="AL454" s="5"/>
      <c r="AM454" s="5"/>
      <c r="AN454" s="5"/>
      <c r="AO454" s="10"/>
      <c r="AP454" s="10"/>
      <c r="AQ454" s="5"/>
      <c r="AR454" s="10"/>
      <c r="AS454" s="5"/>
      <c r="AT454" s="5"/>
      <c r="AU454" s="5"/>
      <c r="AV454" s="5"/>
      <c r="AW454" s="5"/>
      <c r="AX454" s="5"/>
      <c r="AY454" s="5"/>
    </row>
    <row r="455" spans="1:51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8"/>
      <c r="AK455" s="10"/>
      <c r="AL455" s="5"/>
      <c r="AM455" s="5"/>
      <c r="AN455" s="5"/>
      <c r="AO455" s="10"/>
      <c r="AP455" s="10"/>
      <c r="AQ455" s="5"/>
      <c r="AR455" s="10"/>
      <c r="AS455" s="5"/>
      <c r="AT455" s="5"/>
      <c r="AU455" s="5"/>
      <c r="AV455" s="5"/>
      <c r="AW455" s="5"/>
      <c r="AX455" s="5"/>
      <c r="AY455" s="5"/>
    </row>
    <row r="456" spans="1:51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8"/>
      <c r="AK456" s="10"/>
      <c r="AL456" s="5"/>
      <c r="AM456" s="5"/>
      <c r="AN456" s="5"/>
      <c r="AO456" s="10"/>
      <c r="AP456" s="10"/>
      <c r="AQ456" s="5"/>
      <c r="AR456" s="10"/>
      <c r="AS456" s="5"/>
      <c r="AT456" s="5"/>
      <c r="AU456" s="5"/>
      <c r="AV456" s="5"/>
      <c r="AW456" s="5"/>
      <c r="AX456" s="5"/>
      <c r="AY456" s="5"/>
    </row>
    <row r="457" spans="1:51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8"/>
      <c r="AK457" s="10"/>
      <c r="AL457" s="5"/>
      <c r="AM457" s="5"/>
      <c r="AN457" s="5"/>
      <c r="AO457" s="10"/>
      <c r="AP457" s="10"/>
      <c r="AQ457" s="5"/>
      <c r="AR457" s="10"/>
      <c r="AS457" s="5"/>
      <c r="AT457" s="5"/>
      <c r="AU457" s="5"/>
      <c r="AV457" s="5"/>
      <c r="AW457" s="5"/>
      <c r="AX457" s="5"/>
      <c r="AY457" s="5"/>
    </row>
    <row r="458" spans="1:51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8"/>
      <c r="AK458" s="10"/>
      <c r="AL458" s="5"/>
      <c r="AM458" s="5"/>
      <c r="AN458" s="5"/>
      <c r="AO458" s="10"/>
      <c r="AP458" s="10"/>
      <c r="AQ458" s="5"/>
      <c r="AR458" s="10"/>
      <c r="AS458" s="5"/>
      <c r="AT458" s="5"/>
      <c r="AU458" s="5"/>
      <c r="AV458" s="5"/>
      <c r="AW458" s="5"/>
      <c r="AX458" s="5"/>
      <c r="AY458" s="5"/>
    </row>
    <row r="459" spans="1:51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8"/>
      <c r="AK459" s="10"/>
      <c r="AL459" s="5"/>
      <c r="AM459" s="5"/>
      <c r="AN459" s="5"/>
      <c r="AO459" s="10"/>
      <c r="AP459" s="10"/>
      <c r="AQ459" s="5"/>
      <c r="AR459" s="10"/>
      <c r="AS459" s="5"/>
      <c r="AT459" s="5"/>
      <c r="AU459" s="5"/>
      <c r="AV459" s="5"/>
      <c r="AW459" s="5"/>
      <c r="AX459" s="5"/>
      <c r="AY459" s="5"/>
    </row>
    <row r="460" spans="1:51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8"/>
      <c r="AK460" s="10"/>
      <c r="AL460" s="5"/>
      <c r="AM460" s="5"/>
      <c r="AN460" s="5"/>
      <c r="AO460" s="10"/>
      <c r="AP460" s="10"/>
      <c r="AQ460" s="5"/>
      <c r="AR460" s="10"/>
      <c r="AS460" s="5"/>
      <c r="AT460" s="5"/>
      <c r="AU460" s="5"/>
      <c r="AV460" s="5"/>
      <c r="AW460" s="5"/>
      <c r="AX460" s="5"/>
      <c r="AY460" s="5"/>
    </row>
    <row r="461" spans="1:51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8"/>
      <c r="AK461" s="10"/>
      <c r="AL461" s="5"/>
      <c r="AM461" s="5"/>
      <c r="AN461" s="5"/>
      <c r="AO461" s="10"/>
      <c r="AP461" s="10"/>
      <c r="AQ461" s="5"/>
      <c r="AR461" s="10"/>
      <c r="AS461" s="5"/>
      <c r="AT461" s="5"/>
      <c r="AU461" s="5"/>
      <c r="AV461" s="5"/>
      <c r="AW461" s="5"/>
      <c r="AX461" s="5"/>
      <c r="AY461" s="5"/>
    </row>
    <row r="462" spans="1:51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8"/>
      <c r="AK462" s="10"/>
      <c r="AL462" s="5"/>
      <c r="AM462" s="5"/>
      <c r="AN462" s="5"/>
      <c r="AO462" s="10"/>
      <c r="AP462" s="10"/>
      <c r="AQ462" s="5"/>
      <c r="AR462" s="10"/>
      <c r="AS462" s="5"/>
      <c r="AT462" s="5"/>
      <c r="AU462" s="5"/>
      <c r="AV462" s="5"/>
      <c r="AW462" s="5"/>
      <c r="AX462" s="5"/>
      <c r="AY462" s="5"/>
    </row>
    <row r="463" spans="1:51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8"/>
      <c r="AK463" s="10"/>
      <c r="AL463" s="5"/>
      <c r="AM463" s="5"/>
      <c r="AN463" s="5"/>
      <c r="AO463" s="10"/>
      <c r="AP463" s="10"/>
      <c r="AQ463" s="5"/>
      <c r="AR463" s="10"/>
      <c r="AS463" s="5"/>
      <c r="AT463" s="5"/>
      <c r="AU463" s="5"/>
      <c r="AV463" s="5"/>
      <c r="AW463" s="5"/>
      <c r="AX463" s="5"/>
      <c r="AY463" s="5"/>
    </row>
    <row r="464" spans="1:51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8"/>
      <c r="AK464" s="10"/>
      <c r="AL464" s="5"/>
      <c r="AM464" s="5"/>
      <c r="AN464" s="5"/>
      <c r="AO464" s="10"/>
      <c r="AP464" s="10"/>
      <c r="AQ464" s="5"/>
      <c r="AR464" s="10"/>
      <c r="AS464" s="5"/>
      <c r="AT464" s="5"/>
      <c r="AU464" s="5"/>
      <c r="AV464" s="5"/>
      <c r="AW464" s="5"/>
      <c r="AX464" s="5"/>
      <c r="AY464" s="5"/>
    </row>
    <row r="465" spans="1:51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8"/>
      <c r="AK465" s="10"/>
      <c r="AL465" s="5"/>
      <c r="AM465" s="5"/>
      <c r="AN465" s="5"/>
      <c r="AO465" s="10"/>
      <c r="AP465" s="10"/>
      <c r="AQ465" s="5"/>
      <c r="AR465" s="10"/>
      <c r="AS465" s="5"/>
      <c r="AT465" s="5"/>
      <c r="AU465" s="5"/>
      <c r="AV465" s="5"/>
      <c r="AW465" s="5"/>
      <c r="AX465" s="5"/>
      <c r="AY465" s="5"/>
    </row>
    <row r="466" spans="1:51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8"/>
      <c r="AK466" s="10"/>
      <c r="AL466" s="5"/>
      <c r="AM466" s="5"/>
      <c r="AN466" s="5"/>
      <c r="AO466" s="10"/>
      <c r="AP466" s="10"/>
      <c r="AQ466" s="5"/>
      <c r="AR466" s="10"/>
      <c r="AS466" s="5"/>
      <c r="AT466" s="5"/>
      <c r="AU466" s="5"/>
      <c r="AV466" s="5"/>
      <c r="AW466" s="5"/>
      <c r="AX466" s="5"/>
      <c r="AY466" s="5"/>
    </row>
    <row r="467" spans="1:51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8"/>
      <c r="AK467" s="10"/>
      <c r="AL467" s="5"/>
      <c r="AM467" s="5"/>
      <c r="AN467" s="5"/>
      <c r="AO467" s="10"/>
      <c r="AP467" s="10"/>
      <c r="AQ467" s="5"/>
      <c r="AR467" s="10"/>
      <c r="AS467" s="5"/>
      <c r="AT467" s="5"/>
      <c r="AU467" s="5"/>
      <c r="AV467" s="5"/>
      <c r="AW467" s="5"/>
      <c r="AX467" s="5"/>
      <c r="AY467" s="5"/>
    </row>
    <row r="468" spans="1:51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8"/>
      <c r="AK468" s="10"/>
      <c r="AL468" s="5"/>
      <c r="AM468" s="5"/>
      <c r="AN468" s="5"/>
      <c r="AO468" s="10"/>
      <c r="AP468" s="10"/>
      <c r="AQ468" s="5"/>
      <c r="AR468" s="10"/>
      <c r="AS468" s="5"/>
      <c r="AT468" s="5"/>
      <c r="AU468" s="5"/>
      <c r="AV468" s="5"/>
      <c r="AW468" s="5"/>
      <c r="AX468" s="5"/>
      <c r="AY468" s="5"/>
    </row>
    <row r="469" spans="1:51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8"/>
      <c r="AK469" s="10"/>
      <c r="AL469" s="5"/>
      <c r="AM469" s="5"/>
      <c r="AN469" s="5"/>
      <c r="AO469" s="10"/>
      <c r="AP469" s="10"/>
      <c r="AQ469" s="5"/>
      <c r="AR469" s="10"/>
      <c r="AS469" s="5"/>
      <c r="AT469" s="5"/>
      <c r="AU469" s="5"/>
      <c r="AV469" s="5"/>
      <c r="AW469" s="5"/>
      <c r="AX469" s="5"/>
      <c r="AY469" s="5"/>
    </row>
    <row r="470" spans="1:51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8"/>
      <c r="AK470" s="10"/>
      <c r="AL470" s="5"/>
      <c r="AM470" s="5"/>
      <c r="AN470" s="5"/>
      <c r="AO470" s="10"/>
      <c r="AP470" s="10"/>
      <c r="AQ470" s="5"/>
      <c r="AR470" s="10"/>
      <c r="AS470" s="5"/>
      <c r="AT470" s="5"/>
      <c r="AU470" s="5"/>
      <c r="AV470" s="5"/>
      <c r="AW470" s="5"/>
      <c r="AX470" s="5"/>
      <c r="AY470" s="5"/>
    </row>
    <row r="471" spans="1:51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8"/>
      <c r="AK471" s="10"/>
      <c r="AL471" s="5"/>
      <c r="AM471" s="5"/>
      <c r="AN471" s="5"/>
      <c r="AO471" s="10"/>
      <c r="AP471" s="10"/>
      <c r="AQ471" s="5"/>
      <c r="AR471" s="10"/>
      <c r="AS471" s="5"/>
      <c r="AT471" s="5"/>
      <c r="AU471" s="5"/>
      <c r="AV471" s="5"/>
      <c r="AW471" s="5"/>
      <c r="AX471" s="5"/>
      <c r="AY471" s="5"/>
    </row>
    <row r="472" spans="1:51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8"/>
      <c r="AK472" s="10"/>
      <c r="AL472" s="5"/>
      <c r="AM472" s="5"/>
      <c r="AN472" s="5"/>
      <c r="AO472" s="10"/>
      <c r="AP472" s="10"/>
      <c r="AQ472" s="5"/>
      <c r="AR472" s="10"/>
      <c r="AS472" s="5"/>
      <c r="AT472" s="5"/>
      <c r="AU472" s="5"/>
      <c r="AV472" s="5"/>
      <c r="AW472" s="5"/>
      <c r="AX472" s="5"/>
      <c r="AY472" s="5"/>
    </row>
    <row r="473" spans="1:51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8"/>
      <c r="AK473" s="10"/>
      <c r="AL473" s="5"/>
      <c r="AM473" s="5"/>
      <c r="AN473" s="5"/>
      <c r="AO473" s="10"/>
      <c r="AP473" s="10"/>
      <c r="AQ473" s="5"/>
      <c r="AR473" s="10"/>
      <c r="AS473" s="5"/>
      <c r="AT473" s="5"/>
      <c r="AU473" s="5"/>
      <c r="AV473" s="5"/>
      <c r="AW473" s="5"/>
      <c r="AX473" s="5"/>
      <c r="AY473" s="5"/>
    </row>
    <row r="474" spans="1:51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8"/>
      <c r="AK474" s="10"/>
      <c r="AL474" s="5"/>
      <c r="AM474" s="5"/>
      <c r="AN474" s="5"/>
      <c r="AO474" s="10"/>
      <c r="AP474" s="10"/>
      <c r="AQ474" s="5"/>
      <c r="AR474" s="10"/>
      <c r="AS474" s="5"/>
      <c r="AT474" s="5"/>
      <c r="AU474" s="5"/>
      <c r="AV474" s="5"/>
      <c r="AW474" s="5"/>
      <c r="AX474" s="5"/>
      <c r="AY474" s="5"/>
    </row>
    <row r="475" spans="1:51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8"/>
      <c r="AK475" s="10"/>
      <c r="AL475" s="5"/>
      <c r="AM475" s="5"/>
      <c r="AN475" s="5"/>
      <c r="AO475" s="10"/>
      <c r="AP475" s="10"/>
      <c r="AQ475" s="5"/>
      <c r="AR475" s="10"/>
      <c r="AS475" s="5"/>
      <c r="AT475" s="5"/>
      <c r="AU475" s="5"/>
      <c r="AV475" s="5"/>
      <c r="AW475" s="5"/>
      <c r="AX475" s="5"/>
      <c r="AY475" s="5"/>
    </row>
    <row r="476" spans="1:51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8"/>
      <c r="AK476" s="10"/>
      <c r="AL476" s="5"/>
      <c r="AM476" s="5"/>
      <c r="AN476" s="5"/>
      <c r="AO476" s="10"/>
      <c r="AP476" s="10"/>
      <c r="AQ476" s="5"/>
      <c r="AR476" s="10"/>
      <c r="AS476" s="5"/>
      <c r="AT476" s="5"/>
      <c r="AU476" s="5"/>
      <c r="AV476" s="5"/>
      <c r="AW476" s="5"/>
      <c r="AX476" s="5"/>
      <c r="AY476" s="5"/>
    </row>
    <row r="477" spans="1:51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8"/>
      <c r="AK477" s="10"/>
      <c r="AL477" s="5"/>
      <c r="AM477" s="5"/>
      <c r="AN477" s="5"/>
      <c r="AO477" s="10"/>
      <c r="AP477" s="10"/>
      <c r="AQ477" s="5"/>
      <c r="AR477" s="10"/>
      <c r="AS477" s="5"/>
      <c r="AT477" s="5"/>
      <c r="AU477" s="5"/>
      <c r="AV477" s="5"/>
      <c r="AW477" s="5"/>
      <c r="AX477" s="5"/>
      <c r="AY477" s="5"/>
    </row>
    <row r="478" spans="1:51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8"/>
      <c r="AK478" s="10"/>
      <c r="AL478" s="5"/>
      <c r="AM478" s="5"/>
      <c r="AN478" s="5"/>
      <c r="AO478" s="10"/>
      <c r="AP478" s="10"/>
      <c r="AQ478" s="5"/>
      <c r="AR478" s="10"/>
      <c r="AS478" s="5"/>
      <c r="AT478" s="5"/>
      <c r="AU478" s="5"/>
      <c r="AV478" s="5"/>
      <c r="AW478" s="5"/>
      <c r="AX478" s="5"/>
      <c r="AY478" s="5"/>
    </row>
    <row r="479" spans="1:51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8"/>
      <c r="AK479" s="10"/>
      <c r="AL479" s="5"/>
      <c r="AM479" s="5"/>
      <c r="AN479" s="5"/>
      <c r="AO479" s="10"/>
      <c r="AP479" s="10"/>
      <c r="AQ479" s="5"/>
      <c r="AR479" s="10"/>
      <c r="AS479" s="5"/>
      <c r="AT479" s="5"/>
      <c r="AU479" s="5"/>
      <c r="AV479" s="5"/>
      <c r="AW479" s="5"/>
      <c r="AX479" s="5"/>
      <c r="AY479" s="5"/>
    </row>
    <row r="480" spans="1:51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8"/>
      <c r="AK480" s="10"/>
      <c r="AL480" s="5"/>
      <c r="AM480" s="5"/>
      <c r="AN480" s="5"/>
      <c r="AO480" s="10"/>
      <c r="AP480" s="10"/>
      <c r="AQ480" s="5"/>
      <c r="AR480" s="10"/>
      <c r="AS480" s="5"/>
      <c r="AT480" s="5"/>
      <c r="AU480" s="5"/>
      <c r="AV480" s="5"/>
      <c r="AW480" s="5"/>
      <c r="AX480" s="5"/>
      <c r="AY480" s="5"/>
    </row>
    <row r="481" spans="1:51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8"/>
      <c r="AK481" s="10"/>
      <c r="AL481" s="5"/>
      <c r="AM481" s="5"/>
      <c r="AN481" s="5"/>
      <c r="AO481" s="10"/>
      <c r="AP481" s="10"/>
      <c r="AQ481" s="5"/>
      <c r="AR481" s="10"/>
      <c r="AS481" s="5"/>
      <c r="AT481" s="5"/>
      <c r="AU481" s="5"/>
      <c r="AV481" s="5"/>
      <c r="AW481" s="5"/>
      <c r="AX481" s="5"/>
      <c r="AY481" s="5"/>
    </row>
    <row r="482" spans="1:51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8"/>
      <c r="AK482" s="10"/>
      <c r="AL482" s="5"/>
      <c r="AM482" s="5"/>
      <c r="AN482" s="5"/>
      <c r="AO482" s="10"/>
      <c r="AP482" s="10"/>
      <c r="AQ482" s="5"/>
      <c r="AR482" s="10"/>
      <c r="AS482" s="5"/>
      <c r="AT482" s="5"/>
      <c r="AU482" s="5"/>
      <c r="AV482" s="5"/>
      <c r="AW482" s="5"/>
      <c r="AX482" s="5"/>
      <c r="AY482" s="5"/>
    </row>
    <row r="483" spans="1:51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8"/>
      <c r="AK483" s="10"/>
      <c r="AL483" s="5"/>
      <c r="AM483" s="5"/>
      <c r="AN483" s="5"/>
      <c r="AO483" s="10"/>
      <c r="AP483" s="10"/>
      <c r="AQ483" s="5"/>
      <c r="AR483" s="10"/>
      <c r="AS483" s="5"/>
      <c r="AT483" s="5"/>
      <c r="AU483" s="5"/>
      <c r="AV483" s="5"/>
      <c r="AW483" s="5"/>
      <c r="AX483" s="5"/>
      <c r="AY483" s="5"/>
    </row>
    <row r="484" spans="1:51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8"/>
      <c r="AK484" s="10"/>
      <c r="AL484" s="5"/>
      <c r="AM484" s="5"/>
      <c r="AN484" s="5"/>
      <c r="AO484" s="10"/>
      <c r="AP484" s="10"/>
      <c r="AQ484" s="5"/>
      <c r="AR484" s="10"/>
      <c r="AS484" s="5"/>
      <c r="AT484" s="5"/>
      <c r="AU484" s="5"/>
      <c r="AV484" s="5"/>
      <c r="AW484" s="5"/>
      <c r="AX484" s="5"/>
      <c r="AY484" s="5"/>
    </row>
    <row r="485" spans="1:51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8"/>
      <c r="AK485" s="10"/>
      <c r="AL485" s="5"/>
      <c r="AM485" s="5"/>
      <c r="AN485" s="5"/>
      <c r="AO485" s="10"/>
      <c r="AP485" s="10"/>
      <c r="AQ485" s="5"/>
      <c r="AR485" s="10"/>
      <c r="AS485" s="5"/>
      <c r="AT485" s="5"/>
      <c r="AU485" s="5"/>
      <c r="AV485" s="5"/>
      <c r="AW485" s="5"/>
      <c r="AX485" s="5"/>
      <c r="AY485" s="5"/>
    </row>
    <row r="486" spans="1:51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8"/>
      <c r="AK486" s="10"/>
      <c r="AL486" s="5"/>
      <c r="AM486" s="5"/>
      <c r="AN486" s="5"/>
      <c r="AO486" s="10"/>
      <c r="AP486" s="10"/>
      <c r="AQ486" s="5"/>
      <c r="AR486" s="10"/>
      <c r="AS486" s="5"/>
      <c r="AT486" s="5"/>
      <c r="AU486" s="5"/>
      <c r="AV486" s="5"/>
      <c r="AW486" s="5"/>
      <c r="AX486" s="5"/>
      <c r="AY486" s="5"/>
    </row>
    <row r="487" spans="1:51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8"/>
      <c r="AK487" s="10"/>
      <c r="AL487" s="5"/>
      <c r="AM487" s="5"/>
      <c r="AN487" s="5"/>
      <c r="AO487" s="10"/>
      <c r="AP487" s="10"/>
      <c r="AQ487" s="5"/>
      <c r="AR487" s="10"/>
      <c r="AS487" s="5"/>
      <c r="AT487" s="5"/>
      <c r="AU487" s="5"/>
      <c r="AV487" s="5"/>
      <c r="AW487" s="5"/>
      <c r="AX487" s="5"/>
      <c r="AY487" s="5"/>
    </row>
    <row r="488" spans="1:51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8"/>
      <c r="AK488" s="10"/>
      <c r="AL488" s="5"/>
      <c r="AM488" s="5"/>
      <c r="AN488" s="5"/>
      <c r="AO488" s="10"/>
      <c r="AP488" s="10"/>
      <c r="AQ488" s="5"/>
      <c r="AR488" s="10"/>
      <c r="AS488" s="5"/>
      <c r="AT488" s="5"/>
      <c r="AU488" s="5"/>
      <c r="AV488" s="5"/>
      <c r="AW488" s="5"/>
      <c r="AX488" s="5"/>
      <c r="AY488" s="5"/>
    </row>
    <row r="489" spans="1:51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8"/>
      <c r="AK489" s="10"/>
      <c r="AL489" s="5"/>
      <c r="AM489" s="5"/>
      <c r="AN489" s="5"/>
      <c r="AO489" s="10"/>
      <c r="AP489" s="10"/>
      <c r="AQ489" s="5"/>
      <c r="AR489" s="10"/>
      <c r="AS489" s="5"/>
      <c r="AT489" s="5"/>
      <c r="AU489" s="5"/>
      <c r="AV489" s="5"/>
      <c r="AW489" s="5"/>
      <c r="AX489" s="5"/>
      <c r="AY489" s="5"/>
    </row>
    <row r="490" spans="1:51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8"/>
      <c r="AK490" s="10"/>
      <c r="AL490" s="5"/>
      <c r="AM490" s="5"/>
      <c r="AN490" s="5"/>
      <c r="AO490" s="10"/>
      <c r="AP490" s="10"/>
      <c r="AQ490" s="5"/>
      <c r="AR490" s="10"/>
      <c r="AS490" s="5"/>
      <c r="AT490" s="5"/>
      <c r="AU490" s="5"/>
      <c r="AV490" s="5"/>
      <c r="AW490" s="5"/>
      <c r="AX490" s="5"/>
      <c r="AY490" s="5"/>
    </row>
    <row r="491" spans="1:51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8"/>
      <c r="AK491" s="10"/>
      <c r="AL491" s="5"/>
      <c r="AM491" s="5"/>
      <c r="AN491" s="5"/>
      <c r="AO491" s="10"/>
      <c r="AP491" s="10"/>
      <c r="AQ491" s="5"/>
      <c r="AR491" s="10"/>
      <c r="AS491" s="5"/>
      <c r="AT491" s="5"/>
      <c r="AU491" s="5"/>
      <c r="AV491" s="5"/>
      <c r="AW491" s="5"/>
      <c r="AX491" s="5"/>
      <c r="AY491" s="5"/>
    </row>
    <row r="492" spans="1:51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8"/>
      <c r="AK492" s="10"/>
      <c r="AL492" s="5"/>
      <c r="AM492" s="5"/>
      <c r="AN492" s="5"/>
      <c r="AO492" s="10"/>
      <c r="AP492" s="10"/>
      <c r="AQ492" s="5"/>
      <c r="AR492" s="10"/>
      <c r="AS492" s="5"/>
      <c r="AT492" s="5"/>
      <c r="AU492" s="5"/>
      <c r="AV492" s="5"/>
      <c r="AW492" s="5"/>
      <c r="AX492" s="5"/>
      <c r="AY492" s="5"/>
    </row>
    <row r="493" spans="1:51" x14ac:dyDescent="0.25">
      <c r="A493" s="5"/>
      <c r="B493" s="5"/>
      <c r="C493" s="5"/>
      <c r="D493" s="5"/>
      <c r="E493" s="5"/>
      <c r="F493" s="5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8"/>
      <c r="AK493" s="10"/>
      <c r="AL493" s="5"/>
      <c r="AM493" s="5"/>
      <c r="AN493" s="5"/>
      <c r="AO493" s="10"/>
      <c r="AP493" s="10"/>
      <c r="AQ493" s="5"/>
      <c r="AR493" s="10"/>
      <c r="AS493" s="5"/>
      <c r="AT493" s="5"/>
      <c r="AU493" s="5"/>
      <c r="AV493" s="5"/>
      <c r="AW493" s="5"/>
      <c r="AX493" s="5"/>
      <c r="AY493" s="5"/>
    </row>
    <row r="494" spans="1:51" x14ac:dyDescent="0.25">
      <c r="A494" s="5"/>
      <c r="B494" s="5"/>
      <c r="C494" s="5"/>
      <c r="D494" s="5"/>
      <c r="E494" s="5"/>
      <c r="F494" s="5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8"/>
      <c r="AK494" s="10"/>
      <c r="AL494" s="5"/>
      <c r="AM494" s="5"/>
      <c r="AN494" s="5"/>
      <c r="AO494" s="10"/>
      <c r="AP494" s="10"/>
      <c r="AQ494" s="5"/>
      <c r="AR494" s="10"/>
      <c r="AS494" s="5"/>
      <c r="AT494" s="5"/>
      <c r="AU494" s="5"/>
      <c r="AV494" s="5"/>
      <c r="AW494" s="5"/>
      <c r="AX494" s="5"/>
      <c r="AY494" s="5"/>
    </row>
    <row r="495" spans="1:51" x14ac:dyDescent="0.25">
      <c r="A495" s="5"/>
      <c r="B495" s="5"/>
      <c r="C495" s="5"/>
      <c r="D495" s="5"/>
      <c r="E495" s="5"/>
      <c r="F495" s="5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8"/>
      <c r="AK495" s="10"/>
      <c r="AL495" s="5"/>
      <c r="AM495" s="5"/>
      <c r="AN495" s="5"/>
      <c r="AO495" s="10"/>
      <c r="AP495" s="10"/>
      <c r="AQ495" s="5"/>
      <c r="AR495" s="10"/>
      <c r="AS495" s="5"/>
      <c r="AT495" s="5"/>
      <c r="AU495" s="5"/>
      <c r="AV495" s="5"/>
      <c r="AW495" s="5"/>
      <c r="AX495" s="5"/>
      <c r="AY495" s="5"/>
    </row>
    <row r="496" spans="1:51" x14ac:dyDescent="0.25">
      <c r="A496" s="5"/>
      <c r="B496" s="5"/>
      <c r="C496" s="5"/>
      <c r="D496" s="5"/>
      <c r="E496" s="5"/>
      <c r="F496" s="5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8"/>
      <c r="AK496" s="10"/>
      <c r="AL496" s="5"/>
      <c r="AM496" s="5"/>
      <c r="AN496" s="5"/>
      <c r="AO496" s="10"/>
      <c r="AP496" s="10"/>
      <c r="AQ496" s="5"/>
      <c r="AR496" s="10"/>
      <c r="AS496" s="5"/>
      <c r="AT496" s="5"/>
      <c r="AU496" s="5"/>
      <c r="AV496" s="5"/>
      <c r="AW496" s="5"/>
      <c r="AX496" s="5"/>
      <c r="AY496" s="5"/>
    </row>
    <row r="497" spans="1:51" x14ac:dyDescent="0.25">
      <c r="A497" s="5"/>
      <c r="B497" s="5"/>
      <c r="C497" s="5"/>
      <c r="D497" s="5"/>
      <c r="E497" s="5"/>
      <c r="F497" s="5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8"/>
      <c r="AK497" s="10"/>
      <c r="AL497" s="5"/>
      <c r="AM497" s="5"/>
      <c r="AN497" s="5"/>
      <c r="AO497" s="10"/>
      <c r="AP497" s="10"/>
      <c r="AQ497" s="5"/>
      <c r="AR497" s="10"/>
      <c r="AS497" s="5"/>
      <c r="AT497" s="5"/>
      <c r="AU497" s="5"/>
      <c r="AV497" s="5"/>
      <c r="AW497" s="5"/>
      <c r="AX497" s="5"/>
      <c r="AY497" s="5"/>
    </row>
    <row r="498" spans="1:51" x14ac:dyDescent="0.25">
      <c r="A498" s="5"/>
      <c r="B498" s="5"/>
      <c r="C498" s="5"/>
      <c r="D498" s="5"/>
      <c r="E498" s="5"/>
      <c r="F498" s="5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8"/>
      <c r="AK498" s="10"/>
      <c r="AL498" s="5"/>
      <c r="AM498" s="5"/>
      <c r="AN498" s="5"/>
      <c r="AO498" s="10"/>
      <c r="AP498" s="10"/>
      <c r="AQ498" s="5"/>
      <c r="AR498" s="10"/>
      <c r="AS498" s="5"/>
      <c r="AT498" s="5"/>
      <c r="AU498" s="5"/>
      <c r="AV498" s="5"/>
      <c r="AW498" s="5"/>
      <c r="AX498" s="5"/>
      <c r="AY498" s="5"/>
    </row>
    <row r="499" spans="1:51" x14ac:dyDescent="0.25">
      <c r="A499" s="5"/>
      <c r="B499" s="5"/>
      <c r="C499" s="5"/>
      <c r="D499" s="5"/>
      <c r="E499" s="5"/>
      <c r="F499" s="5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8"/>
      <c r="AK499" s="10"/>
      <c r="AL499" s="5"/>
      <c r="AM499" s="5"/>
      <c r="AN499" s="5"/>
      <c r="AO499" s="10"/>
      <c r="AP499" s="10"/>
      <c r="AQ499" s="5"/>
      <c r="AR499" s="10"/>
      <c r="AS499" s="5"/>
      <c r="AT499" s="5"/>
      <c r="AU499" s="5"/>
      <c r="AV499" s="5"/>
      <c r="AW499" s="5"/>
      <c r="AX499" s="5"/>
      <c r="AY499" s="5"/>
    </row>
  </sheetData>
  <autoFilter ref="A3:AO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2025-08-28T09:20:04Z</dcterms:created>
  <dcterms:modified xsi:type="dcterms:W3CDTF">2025-08-29T09:04:47Z</dcterms:modified>
</cp:coreProperties>
</file>