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ПОКОМ\заказы\статистика филиалы\2025\09,25\02,09,25 ПОКОМ КИ филиалы\"/>
    </mc:Choice>
  </mc:AlternateContent>
  <xr:revisionPtr revIDLastSave="0" documentId="13_ncr:1_{3BF54BAF-35CB-4357-8B38-AE37B39CD31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Sheet!$A$3:$AL$94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7" i="1" l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6" i="1"/>
  <c r="R5" i="1" l="1"/>
  <c r="AM7" i="1"/>
  <c r="AM8" i="1"/>
  <c r="AM9" i="1"/>
  <c r="AM10" i="1"/>
  <c r="AM11" i="1"/>
  <c r="AM12" i="1"/>
  <c r="AM13" i="1"/>
  <c r="AM14" i="1"/>
  <c r="AM15" i="1"/>
  <c r="AM16" i="1"/>
  <c r="AM18" i="1"/>
  <c r="AM19" i="1"/>
  <c r="AM20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5" i="1"/>
  <c r="AM36" i="1"/>
  <c r="AM37" i="1"/>
  <c r="AM38" i="1"/>
  <c r="AM39" i="1"/>
  <c r="AM40" i="1"/>
  <c r="AM41" i="1"/>
  <c r="AM42" i="1"/>
  <c r="AM43" i="1"/>
  <c r="AM44" i="1"/>
  <c r="AM45" i="1"/>
  <c r="AM47" i="1"/>
  <c r="AM48" i="1"/>
  <c r="AM49" i="1"/>
  <c r="AM50" i="1"/>
  <c r="AM51" i="1"/>
  <c r="AM52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U8" i="1" l="1"/>
  <c r="U12" i="1"/>
  <c r="U14" i="1"/>
  <c r="U15" i="1"/>
  <c r="AL15" i="1" s="1"/>
  <c r="U17" i="1"/>
  <c r="U19" i="1"/>
  <c r="AL19" i="1" s="1"/>
  <c r="U20" i="1"/>
  <c r="U21" i="1"/>
  <c r="U25" i="1"/>
  <c r="U26" i="1"/>
  <c r="U28" i="1"/>
  <c r="U29" i="1"/>
  <c r="U30" i="1"/>
  <c r="U31" i="1"/>
  <c r="AL31" i="1" s="1"/>
  <c r="U32" i="1"/>
  <c r="U35" i="1"/>
  <c r="AL35" i="1" s="1"/>
  <c r="U37" i="1"/>
  <c r="U38" i="1"/>
  <c r="U40" i="1"/>
  <c r="U41" i="1"/>
  <c r="AL41" i="1" s="1"/>
  <c r="U43" i="1"/>
  <c r="AL43" i="1" s="1"/>
  <c r="U47" i="1"/>
  <c r="AL47" i="1" s="1"/>
  <c r="U49" i="1"/>
  <c r="AL49" i="1" s="1"/>
  <c r="U50" i="1"/>
  <c r="U51" i="1"/>
  <c r="AL51" i="1" s="1"/>
  <c r="U61" i="1"/>
  <c r="AL61" i="1" s="1"/>
  <c r="U62" i="1"/>
  <c r="U63" i="1"/>
  <c r="AL63" i="1" s="1"/>
  <c r="U64" i="1"/>
  <c r="U65" i="1"/>
  <c r="AL65" i="1" s="1"/>
  <c r="U66" i="1"/>
  <c r="U67" i="1"/>
  <c r="AL67" i="1" s="1"/>
  <c r="U69" i="1"/>
  <c r="AL69" i="1" s="1"/>
  <c r="U70" i="1"/>
  <c r="U71" i="1"/>
  <c r="AL71" i="1" s="1"/>
  <c r="U72" i="1"/>
  <c r="U74" i="1"/>
  <c r="U77" i="1"/>
  <c r="AL77" i="1" s="1"/>
  <c r="U78" i="1"/>
  <c r="U79" i="1"/>
  <c r="AL79" i="1" s="1"/>
  <c r="U80" i="1"/>
  <c r="U81" i="1"/>
  <c r="AL81" i="1" s="1"/>
  <c r="U82" i="1"/>
  <c r="U84" i="1"/>
  <c r="U87" i="1"/>
  <c r="AL87" i="1" s="1"/>
  <c r="U89" i="1"/>
  <c r="AL89" i="1" s="1"/>
  <c r="U91" i="1"/>
  <c r="AL91" i="1" s="1"/>
  <c r="U92" i="1"/>
  <c r="AL92" i="1" s="1"/>
  <c r="U93" i="1"/>
  <c r="AL93" i="1" s="1"/>
  <c r="U94" i="1"/>
  <c r="AL94" i="1" s="1"/>
  <c r="AL17" i="1"/>
  <c r="AL21" i="1"/>
  <c r="AL25" i="1"/>
  <c r="AL29" i="1"/>
  <c r="AL37" i="1"/>
  <c r="AL84" i="1" l="1"/>
  <c r="AL82" i="1"/>
  <c r="AL80" i="1"/>
  <c r="AL78" i="1"/>
  <c r="AL74" i="1"/>
  <c r="AL72" i="1"/>
  <c r="AL70" i="1"/>
  <c r="AL66" i="1"/>
  <c r="AL64" i="1"/>
  <c r="AL62" i="1"/>
  <c r="AL50" i="1"/>
  <c r="AL40" i="1"/>
  <c r="AL38" i="1"/>
  <c r="AL32" i="1"/>
  <c r="AL30" i="1"/>
  <c r="AL28" i="1"/>
  <c r="AL26" i="1"/>
  <c r="AL20" i="1"/>
  <c r="AL14" i="1"/>
  <c r="AL12" i="1"/>
  <c r="AL8" i="1"/>
  <c r="P7" i="1"/>
  <c r="M7" i="1" s="1"/>
  <c r="S7" i="1" s="1"/>
  <c r="P8" i="1"/>
  <c r="M8" i="1" s="1"/>
  <c r="S8" i="1" s="1"/>
  <c r="Y8" i="1" s="1"/>
  <c r="P9" i="1"/>
  <c r="M9" i="1" s="1"/>
  <c r="S9" i="1" s="1"/>
  <c r="P10" i="1"/>
  <c r="M10" i="1" s="1"/>
  <c r="S10" i="1" s="1"/>
  <c r="P11" i="1"/>
  <c r="M11" i="1" s="1"/>
  <c r="S11" i="1" s="1"/>
  <c r="P12" i="1"/>
  <c r="M12" i="1" s="1"/>
  <c r="S12" i="1" s="1"/>
  <c r="Y12" i="1" s="1"/>
  <c r="P13" i="1"/>
  <c r="M13" i="1" s="1"/>
  <c r="S13" i="1" s="1"/>
  <c r="P14" i="1"/>
  <c r="M14" i="1" s="1"/>
  <c r="S14" i="1" s="1"/>
  <c r="Y14" i="1" s="1"/>
  <c r="P15" i="1"/>
  <c r="M15" i="1" s="1"/>
  <c r="S15" i="1" s="1"/>
  <c r="Y15" i="1" s="1"/>
  <c r="P16" i="1"/>
  <c r="M16" i="1" s="1"/>
  <c r="S16" i="1" s="1"/>
  <c r="T16" i="1" s="1"/>
  <c r="P17" i="1"/>
  <c r="M17" i="1" s="1"/>
  <c r="S17" i="1" s="1"/>
  <c r="P18" i="1"/>
  <c r="M18" i="1" s="1"/>
  <c r="S18" i="1" s="1"/>
  <c r="P19" i="1"/>
  <c r="M19" i="1" s="1"/>
  <c r="S19" i="1" s="1"/>
  <c r="Y19" i="1" s="1"/>
  <c r="P20" i="1"/>
  <c r="M20" i="1" s="1"/>
  <c r="S20" i="1" s="1"/>
  <c r="Y20" i="1" s="1"/>
  <c r="P21" i="1"/>
  <c r="M21" i="1" s="1"/>
  <c r="S21" i="1" s="1"/>
  <c r="P22" i="1"/>
  <c r="M22" i="1" s="1"/>
  <c r="S22" i="1" s="1"/>
  <c r="T22" i="1" s="1"/>
  <c r="P23" i="1"/>
  <c r="M23" i="1" s="1"/>
  <c r="S23" i="1" s="1"/>
  <c r="T23" i="1" s="1"/>
  <c r="U23" i="1" s="1"/>
  <c r="P24" i="1"/>
  <c r="M24" i="1" s="1"/>
  <c r="S24" i="1" s="1"/>
  <c r="T24" i="1" s="1"/>
  <c r="P25" i="1"/>
  <c r="M25" i="1" s="1"/>
  <c r="S25" i="1" s="1"/>
  <c r="Y25" i="1" s="1"/>
  <c r="P26" i="1"/>
  <c r="M26" i="1" s="1"/>
  <c r="S26" i="1" s="1"/>
  <c r="Y26" i="1" s="1"/>
  <c r="P27" i="1"/>
  <c r="M27" i="1" s="1"/>
  <c r="S27" i="1" s="1"/>
  <c r="T27" i="1" s="1"/>
  <c r="U27" i="1" s="1"/>
  <c r="P28" i="1"/>
  <c r="M28" i="1" s="1"/>
  <c r="S28" i="1" s="1"/>
  <c r="Y28" i="1" s="1"/>
  <c r="P29" i="1"/>
  <c r="M29" i="1" s="1"/>
  <c r="S29" i="1" s="1"/>
  <c r="Y29" i="1" s="1"/>
  <c r="P30" i="1"/>
  <c r="M30" i="1" s="1"/>
  <c r="S30" i="1" s="1"/>
  <c r="Y30" i="1" s="1"/>
  <c r="P31" i="1"/>
  <c r="M31" i="1" s="1"/>
  <c r="S31" i="1" s="1"/>
  <c r="Y31" i="1" s="1"/>
  <c r="P32" i="1"/>
  <c r="M32" i="1" s="1"/>
  <c r="S32" i="1" s="1"/>
  <c r="Y32" i="1" s="1"/>
  <c r="P33" i="1"/>
  <c r="M33" i="1" s="1"/>
  <c r="S33" i="1" s="1"/>
  <c r="P34" i="1"/>
  <c r="M34" i="1" s="1"/>
  <c r="S34" i="1" s="1"/>
  <c r="V34" i="1" s="1"/>
  <c r="AM34" i="1" s="1"/>
  <c r="P35" i="1"/>
  <c r="M35" i="1" s="1"/>
  <c r="S35" i="1" s="1"/>
  <c r="Y35" i="1" s="1"/>
  <c r="P36" i="1"/>
  <c r="M36" i="1" s="1"/>
  <c r="S36" i="1" s="1"/>
  <c r="P37" i="1"/>
  <c r="M37" i="1" s="1"/>
  <c r="S37" i="1" s="1"/>
  <c r="Y37" i="1" s="1"/>
  <c r="P38" i="1"/>
  <c r="M38" i="1" s="1"/>
  <c r="S38" i="1" s="1"/>
  <c r="Y38" i="1" s="1"/>
  <c r="P39" i="1"/>
  <c r="M39" i="1" s="1"/>
  <c r="S39" i="1" s="1"/>
  <c r="T39" i="1" s="1"/>
  <c r="U39" i="1" s="1"/>
  <c r="P40" i="1"/>
  <c r="M40" i="1" s="1"/>
  <c r="S40" i="1" s="1"/>
  <c r="Y40" i="1" s="1"/>
  <c r="P41" i="1"/>
  <c r="M41" i="1" s="1"/>
  <c r="S41" i="1" s="1"/>
  <c r="Y41" i="1" s="1"/>
  <c r="P42" i="1"/>
  <c r="M42" i="1" s="1"/>
  <c r="S42" i="1" s="1"/>
  <c r="P43" i="1"/>
  <c r="M43" i="1" s="1"/>
  <c r="S43" i="1" s="1"/>
  <c r="Y43" i="1" s="1"/>
  <c r="P44" i="1"/>
  <c r="M44" i="1" s="1"/>
  <c r="S44" i="1" s="1"/>
  <c r="P45" i="1"/>
  <c r="M45" i="1" s="1"/>
  <c r="S45" i="1" s="1"/>
  <c r="T45" i="1" s="1"/>
  <c r="U45" i="1" s="1"/>
  <c r="P46" i="1"/>
  <c r="M46" i="1" s="1"/>
  <c r="S46" i="1" s="1"/>
  <c r="V46" i="1" s="1"/>
  <c r="AM46" i="1" s="1"/>
  <c r="P47" i="1"/>
  <c r="M47" i="1" s="1"/>
  <c r="S47" i="1" s="1"/>
  <c r="Y47" i="1" s="1"/>
  <c r="P48" i="1"/>
  <c r="M48" i="1" s="1"/>
  <c r="S48" i="1" s="1"/>
  <c r="T48" i="1" s="1"/>
  <c r="U48" i="1" s="1"/>
  <c r="AL48" i="1" s="1"/>
  <c r="P49" i="1"/>
  <c r="M49" i="1" s="1"/>
  <c r="S49" i="1" s="1"/>
  <c r="Y49" i="1" s="1"/>
  <c r="P50" i="1"/>
  <c r="M50" i="1" s="1"/>
  <c r="S50" i="1" s="1"/>
  <c r="Y50" i="1" s="1"/>
  <c r="P51" i="1"/>
  <c r="M51" i="1" s="1"/>
  <c r="S51" i="1" s="1"/>
  <c r="Y51" i="1" s="1"/>
  <c r="P52" i="1"/>
  <c r="M52" i="1" s="1"/>
  <c r="S52" i="1" s="1"/>
  <c r="P53" i="1"/>
  <c r="M53" i="1" s="1"/>
  <c r="S53" i="1" s="1"/>
  <c r="P54" i="1"/>
  <c r="M54" i="1" s="1"/>
  <c r="S54" i="1" s="1"/>
  <c r="T54" i="1" s="1"/>
  <c r="U54" i="1" s="1"/>
  <c r="AL54" i="1" s="1"/>
  <c r="P55" i="1"/>
  <c r="M55" i="1" s="1"/>
  <c r="S55" i="1" s="1"/>
  <c r="T55" i="1" s="1"/>
  <c r="U55" i="1" s="1"/>
  <c r="P56" i="1"/>
  <c r="M56" i="1" s="1"/>
  <c r="S56" i="1" s="1"/>
  <c r="P57" i="1"/>
  <c r="M57" i="1" s="1"/>
  <c r="S57" i="1" s="1"/>
  <c r="T57" i="1" s="1"/>
  <c r="U57" i="1" s="1"/>
  <c r="P58" i="1"/>
  <c r="M58" i="1" s="1"/>
  <c r="S58" i="1" s="1"/>
  <c r="P59" i="1"/>
  <c r="M59" i="1" s="1"/>
  <c r="S59" i="1" s="1"/>
  <c r="T59" i="1" s="1"/>
  <c r="U59" i="1" s="1"/>
  <c r="P60" i="1"/>
  <c r="M60" i="1" s="1"/>
  <c r="S60" i="1" s="1"/>
  <c r="P61" i="1"/>
  <c r="M61" i="1" s="1"/>
  <c r="S61" i="1" s="1"/>
  <c r="Y61" i="1" s="1"/>
  <c r="P62" i="1"/>
  <c r="M62" i="1" s="1"/>
  <c r="S62" i="1" s="1"/>
  <c r="Y62" i="1" s="1"/>
  <c r="P63" i="1"/>
  <c r="M63" i="1" s="1"/>
  <c r="S63" i="1" s="1"/>
  <c r="Y63" i="1" s="1"/>
  <c r="P64" i="1"/>
  <c r="M64" i="1" s="1"/>
  <c r="S64" i="1" s="1"/>
  <c r="Y64" i="1" s="1"/>
  <c r="P65" i="1"/>
  <c r="M65" i="1" s="1"/>
  <c r="S65" i="1" s="1"/>
  <c r="Y65" i="1" s="1"/>
  <c r="P66" i="1"/>
  <c r="M66" i="1" s="1"/>
  <c r="S66" i="1" s="1"/>
  <c r="Y66" i="1" s="1"/>
  <c r="P67" i="1"/>
  <c r="M67" i="1" s="1"/>
  <c r="S67" i="1" s="1"/>
  <c r="Y67" i="1" s="1"/>
  <c r="P68" i="1"/>
  <c r="M68" i="1" s="1"/>
  <c r="S68" i="1" s="1"/>
  <c r="P69" i="1"/>
  <c r="M69" i="1" s="1"/>
  <c r="S69" i="1" s="1"/>
  <c r="Y69" i="1" s="1"/>
  <c r="P70" i="1"/>
  <c r="M70" i="1" s="1"/>
  <c r="S70" i="1" s="1"/>
  <c r="Y70" i="1" s="1"/>
  <c r="P71" i="1"/>
  <c r="M71" i="1" s="1"/>
  <c r="S71" i="1" s="1"/>
  <c r="Y71" i="1" s="1"/>
  <c r="P72" i="1"/>
  <c r="M72" i="1" s="1"/>
  <c r="S72" i="1" s="1"/>
  <c r="Y72" i="1" s="1"/>
  <c r="P73" i="1"/>
  <c r="M73" i="1" s="1"/>
  <c r="S73" i="1" s="1"/>
  <c r="T73" i="1" s="1"/>
  <c r="U73" i="1" s="1"/>
  <c r="P74" i="1"/>
  <c r="M74" i="1" s="1"/>
  <c r="S74" i="1" s="1"/>
  <c r="Y74" i="1" s="1"/>
  <c r="P75" i="1"/>
  <c r="M75" i="1" s="1"/>
  <c r="S75" i="1" s="1"/>
  <c r="T75" i="1" s="1"/>
  <c r="U75" i="1" s="1"/>
  <c r="P76" i="1"/>
  <c r="M76" i="1" s="1"/>
  <c r="S76" i="1" s="1"/>
  <c r="T76" i="1" s="1"/>
  <c r="P77" i="1"/>
  <c r="M77" i="1" s="1"/>
  <c r="S77" i="1" s="1"/>
  <c r="Y77" i="1" s="1"/>
  <c r="P78" i="1"/>
  <c r="M78" i="1" s="1"/>
  <c r="S78" i="1" s="1"/>
  <c r="Y78" i="1" s="1"/>
  <c r="P79" i="1"/>
  <c r="M79" i="1" s="1"/>
  <c r="S79" i="1" s="1"/>
  <c r="Y79" i="1" s="1"/>
  <c r="P80" i="1"/>
  <c r="M80" i="1" s="1"/>
  <c r="S80" i="1" s="1"/>
  <c r="Y80" i="1" s="1"/>
  <c r="P81" i="1"/>
  <c r="M81" i="1" s="1"/>
  <c r="S81" i="1" s="1"/>
  <c r="Y81" i="1" s="1"/>
  <c r="P82" i="1"/>
  <c r="M82" i="1" s="1"/>
  <c r="S82" i="1" s="1"/>
  <c r="Y82" i="1" s="1"/>
  <c r="P83" i="1"/>
  <c r="M83" i="1" s="1"/>
  <c r="S83" i="1" s="1"/>
  <c r="T83" i="1" s="1"/>
  <c r="U83" i="1" s="1"/>
  <c r="P84" i="1"/>
  <c r="M84" i="1" s="1"/>
  <c r="S84" i="1" s="1"/>
  <c r="Y84" i="1" s="1"/>
  <c r="P85" i="1"/>
  <c r="M85" i="1" s="1"/>
  <c r="S85" i="1" s="1"/>
  <c r="T85" i="1" s="1"/>
  <c r="U85" i="1" s="1"/>
  <c r="P86" i="1"/>
  <c r="M86" i="1" s="1"/>
  <c r="S86" i="1" s="1"/>
  <c r="P87" i="1"/>
  <c r="M87" i="1" s="1"/>
  <c r="S87" i="1" s="1"/>
  <c r="Y87" i="1" s="1"/>
  <c r="P88" i="1"/>
  <c r="M88" i="1" s="1"/>
  <c r="S88" i="1" s="1"/>
  <c r="P89" i="1"/>
  <c r="M89" i="1" s="1"/>
  <c r="S89" i="1" s="1"/>
  <c r="Y89" i="1" s="1"/>
  <c r="P90" i="1"/>
  <c r="M90" i="1" s="1"/>
  <c r="S90" i="1" s="1"/>
  <c r="P91" i="1"/>
  <c r="M91" i="1" s="1"/>
  <c r="S91" i="1" s="1"/>
  <c r="P92" i="1"/>
  <c r="M92" i="1" s="1"/>
  <c r="S92" i="1" s="1"/>
  <c r="P93" i="1"/>
  <c r="M93" i="1" s="1"/>
  <c r="S93" i="1" s="1"/>
  <c r="P94" i="1"/>
  <c r="M94" i="1" s="1"/>
  <c r="S94" i="1" s="1"/>
  <c r="P6" i="1"/>
  <c r="M6" i="1" s="1"/>
  <c r="S6" i="1" s="1"/>
  <c r="T6" i="1" l="1"/>
  <c r="U6" i="1" s="1"/>
  <c r="Y6" i="1" s="1"/>
  <c r="V6" i="1"/>
  <c r="AM6" i="1" s="1"/>
  <c r="T53" i="1"/>
  <c r="U53" i="1" s="1"/>
  <c r="Y53" i="1" s="1"/>
  <c r="V53" i="1"/>
  <c r="AM53" i="1" s="1"/>
  <c r="Y21" i="1"/>
  <c r="V21" i="1"/>
  <c r="AM21" i="1" s="1"/>
  <c r="Y17" i="1"/>
  <c r="V17" i="1"/>
  <c r="AM17" i="1" s="1"/>
  <c r="U22" i="1"/>
  <c r="AL22" i="1" s="1"/>
  <c r="U76" i="1"/>
  <c r="AL76" i="1" s="1"/>
  <c r="U24" i="1"/>
  <c r="AL24" i="1" s="1"/>
  <c r="U16" i="1"/>
  <c r="AL16" i="1" s="1"/>
  <c r="AL27" i="1"/>
  <c r="Y27" i="1"/>
  <c r="AL23" i="1"/>
  <c r="Y23" i="1"/>
  <c r="Y22" i="1"/>
  <c r="Y48" i="1"/>
  <c r="Y54" i="1"/>
  <c r="Y76" i="1"/>
  <c r="AL6" i="1"/>
  <c r="Z93" i="1"/>
  <c r="Y93" i="1"/>
  <c r="Z91" i="1"/>
  <c r="Y91" i="1"/>
  <c r="AL85" i="1"/>
  <c r="Y85" i="1"/>
  <c r="AL83" i="1"/>
  <c r="Y83" i="1"/>
  <c r="AL75" i="1"/>
  <c r="Y75" i="1"/>
  <c r="AL73" i="1"/>
  <c r="Y73" i="1"/>
  <c r="AL59" i="1"/>
  <c r="Y59" i="1"/>
  <c r="AL57" i="1"/>
  <c r="Y57" i="1"/>
  <c r="AL55" i="1"/>
  <c r="Y55" i="1"/>
  <c r="AL53" i="1"/>
  <c r="AL45" i="1"/>
  <c r="Y45" i="1"/>
  <c r="AL39" i="1"/>
  <c r="Y39" i="1"/>
  <c r="Z94" i="1"/>
  <c r="Y94" i="1"/>
  <c r="Z92" i="1"/>
  <c r="Y92" i="1"/>
  <c r="T10" i="1"/>
  <c r="U10" i="1" s="1"/>
  <c r="T34" i="1"/>
  <c r="U34" i="1" s="1"/>
  <c r="T36" i="1"/>
  <c r="U36" i="1" s="1"/>
  <c r="T7" i="1"/>
  <c r="U7" i="1" s="1"/>
  <c r="T9" i="1"/>
  <c r="U9" i="1" s="1"/>
  <c r="T11" i="1"/>
  <c r="U11" i="1" s="1"/>
  <c r="T13" i="1"/>
  <c r="U13" i="1" s="1"/>
  <c r="T18" i="1"/>
  <c r="U18" i="1" s="1"/>
  <c r="T33" i="1"/>
  <c r="U33" i="1" s="1"/>
  <c r="T42" i="1"/>
  <c r="U42" i="1" s="1"/>
  <c r="T44" i="1"/>
  <c r="U44" i="1" s="1"/>
  <c r="T46" i="1"/>
  <c r="U46" i="1" s="1"/>
  <c r="T52" i="1"/>
  <c r="U52" i="1" s="1"/>
  <c r="T56" i="1"/>
  <c r="U56" i="1" s="1"/>
  <c r="T58" i="1"/>
  <c r="U58" i="1" s="1"/>
  <c r="T60" i="1"/>
  <c r="U60" i="1" s="1"/>
  <c r="T68" i="1"/>
  <c r="U68" i="1" s="1"/>
  <c r="T86" i="1"/>
  <c r="U86" i="1" s="1"/>
  <c r="T88" i="1"/>
  <c r="U88" i="1" s="1"/>
  <c r="T90" i="1"/>
  <c r="U90" i="1" s="1"/>
  <c r="Z18" i="1"/>
  <c r="Z14" i="1"/>
  <c r="Z10" i="1"/>
  <c r="Z16" i="1"/>
  <c r="Z12" i="1"/>
  <c r="Z8" i="1"/>
  <c r="Z6" i="1"/>
  <c r="Z89" i="1"/>
  <c r="Z87" i="1"/>
  <c r="Z85" i="1"/>
  <c r="Z83" i="1"/>
  <c r="Z81" i="1"/>
  <c r="Z79" i="1"/>
  <c r="Z77" i="1"/>
  <c r="Z75" i="1"/>
  <c r="Z73" i="1"/>
  <c r="Z71" i="1"/>
  <c r="Z69" i="1"/>
  <c r="Z68" i="1"/>
  <c r="Z66" i="1"/>
  <c r="Z64" i="1"/>
  <c r="Z62" i="1"/>
  <c r="Z60" i="1"/>
  <c r="Z58" i="1"/>
  <c r="Z56" i="1"/>
  <c r="Z54" i="1"/>
  <c r="Z52" i="1"/>
  <c r="Z50" i="1"/>
  <c r="Z48" i="1"/>
  <c r="Z46" i="1"/>
  <c r="Z44" i="1"/>
  <c r="Z42" i="1"/>
  <c r="Z40" i="1"/>
  <c r="Z38" i="1"/>
  <c r="Z36" i="1"/>
  <c r="Z34" i="1"/>
  <c r="Z32" i="1"/>
  <c r="Z30" i="1"/>
  <c r="Z28" i="1"/>
  <c r="Z26" i="1"/>
  <c r="Z24" i="1"/>
  <c r="Z22" i="1"/>
  <c r="Z20" i="1"/>
  <c r="Z90" i="1"/>
  <c r="Z88" i="1"/>
  <c r="Z86" i="1"/>
  <c r="Z84" i="1"/>
  <c r="Z82" i="1"/>
  <c r="Z80" i="1"/>
  <c r="Z78" i="1"/>
  <c r="Z76" i="1"/>
  <c r="Z74" i="1"/>
  <c r="Z72" i="1"/>
  <c r="Z70" i="1"/>
  <c r="Z67" i="1"/>
  <c r="Z65" i="1"/>
  <c r="Z63" i="1"/>
  <c r="Z61" i="1"/>
  <c r="Z59" i="1"/>
  <c r="Z57" i="1"/>
  <c r="Z55" i="1"/>
  <c r="Z53" i="1"/>
  <c r="Z51" i="1"/>
  <c r="Z49" i="1"/>
  <c r="Z47" i="1"/>
  <c r="Z45" i="1"/>
  <c r="Z43" i="1"/>
  <c r="Z41" i="1"/>
  <c r="Z39" i="1"/>
  <c r="Z37" i="1"/>
  <c r="Z35" i="1"/>
  <c r="Z33" i="1"/>
  <c r="Z31" i="1"/>
  <c r="Z29" i="1"/>
  <c r="Z27" i="1"/>
  <c r="Z25" i="1"/>
  <c r="Z23" i="1"/>
  <c r="Z21" i="1"/>
  <c r="Z19" i="1"/>
  <c r="Z17" i="1"/>
  <c r="Z15" i="1"/>
  <c r="Z13" i="1"/>
  <c r="Z11" i="1"/>
  <c r="Z9" i="1"/>
  <c r="Z7" i="1"/>
  <c r="P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J5" i="1"/>
  <c r="AI5" i="1"/>
  <c r="AH5" i="1"/>
  <c r="AG5" i="1"/>
  <c r="AF5" i="1"/>
  <c r="AE5" i="1"/>
  <c r="AD5" i="1"/>
  <c r="AC5" i="1"/>
  <c r="AB5" i="1"/>
  <c r="AA5" i="1"/>
  <c r="W5" i="1"/>
  <c r="S5" i="1"/>
  <c r="Q5" i="1"/>
  <c r="O5" i="1"/>
  <c r="N5" i="1"/>
  <c r="M5" i="1"/>
  <c r="K5" i="1"/>
  <c r="F5" i="1"/>
  <c r="E5" i="1"/>
  <c r="AM5" i="1" l="1"/>
  <c r="V5" i="1"/>
  <c r="Y24" i="1"/>
  <c r="Y16" i="1"/>
  <c r="AL88" i="1"/>
  <c r="Y88" i="1"/>
  <c r="AL68" i="1"/>
  <c r="Y68" i="1"/>
  <c r="AL58" i="1"/>
  <c r="Y58" i="1"/>
  <c r="AL52" i="1"/>
  <c r="Y52" i="1"/>
  <c r="AL44" i="1"/>
  <c r="Y44" i="1"/>
  <c r="AL33" i="1"/>
  <c r="Y33" i="1"/>
  <c r="AL13" i="1"/>
  <c r="Y13" i="1"/>
  <c r="AL9" i="1"/>
  <c r="Y9" i="1"/>
  <c r="AL36" i="1"/>
  <c r="Y36" i="1"/>
  <c r="AL10" i="1"/>
  <c r="Y10" i="1"/>
  <c r="AL90" i="1"/>
  <c r="Y90" i="1"/>
  <c r="AL86" i="1"/>
  <c r="Y86" i="1"/>
  <c r="AL60" i="1"/>
  <c r="Y60" i="1"/>
  <c r="AL56" i="1"/>
  <c r="Y56" i="1"/>
  <c r="AL46" i="1"/>
  <c r="Y46" i="1"/>
  <c r="AL42" i="1"/>
  <c r="Y42" i="1"/>
  <c r="AL18" i="1"/>
  <c r="Y18" i="1"/>
  <c r="AL11" i="1"/>
  <c r="Y11" i="1"/>
  <c r="AL7" i="1"/>
  <c r="Y7" i="1"/>
  <c r="AL34" i="1"/>
  <c r="Y34" i="1"/>
  <c r="U5" i="1"/>
  <c r="T5" i="1"/>
  <c r="L5" i="1"/>
  <c r="AL5" i="1" l="1"/>
</calcChain>
</file>

<file path=xl/sharedStrings.xml><?xml version="1.0" encoding="utf-8"?>
<sst xmlns="http://schemas.openxmlformats.org/spreadsheetml/2006/main" count="384" uniqueCount="160">
  <si>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</si>
  <si>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</si>
  <si>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</si>
  <si>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</si>
  <si>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</si>
  <si>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</si>
  <si>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</si>
  <si>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</si>
  <si>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</si>
  <si>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</si>
  <si>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</si>
  <si>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</si>
  <si>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</si>
  <si>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</si>
  <si>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</si>
  <si>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</si>
  <si>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</si>
  <si>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</si>
  <si>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</si>
  <si>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</si>
  <si>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</si>
  <si>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</si>
  <si>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</si>
  <si>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</si>
  <si>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(_27,08)Бутырин(23,08,)</t>
  </si>
  <si>
    <t>31,08,</t>
  </si>
  <si>
    <t>02,09,</t>
  </si>
  <si>
    <t>28,08,</t>
  </si>
  <si>
    <t>27,08,</t>
  </si>
  <si>
    <t>21,08,</t>
  </si>
  <si>
    <t>20,08,</t>
  </si>
  <si>
    <t>14,08,</t>
  </si>
  <si>
    <t>13,08,</t>
  </si>
  <si>
    <t>07,08,</t>
  </si>
  <si>
    <t>06,08,</t>
  </si>
  <si>
    <t>31,07,</t>
  </si>
  <si>
    <t>30,07,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</si>
  <si>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</si>
  <si>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</si>
  <si>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</si>
  <si>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</si>
  <si>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</si>
  <si>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</si>
  <si>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</si>
  <si>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</si>
  <si>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</si>
  <si>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</si>
  <si>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</si>
  <si>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</si>
  <si>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</si>
  <si>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 в матрице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</si>
  <si>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</si>
  <si>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</si>
  <si>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август_сентябрь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</si>
  <si>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</si>
  <si>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</si>
  <si>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</si>
  <si>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</si>
  <si>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>нет потребности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</si>
  <si>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</si>
  <si>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</si>
  <si>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сентябрь</t>
  </si>
  <si>
    <t xml:space="preserve"> 239  Колбаса Салями запеч Дугушка, оболочка вектор, ВЕС, ТМ Стародворье  ПОКОМ</t>
  </si>
  <si>
    <t>ТМА август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</si>
  <si>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</si>
  <si>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</si>
  <si>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</si>
  <si>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</si>
  <si>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</si>
  <si>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</si>
  <si>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</si>
  <si>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</si>
  <si>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</si>
  <si>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</si>
  <si>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</si>
  <si>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</si>
  <si>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</si>
  <si>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</si>
  <si>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</si>
  <si>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</si>
  <si>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</si>
  <si>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</si>
  <si>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</si>
  <si>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</si>
  <si>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</si>
  <si>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</si>
  <si>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</si>
  <si>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</si>
  <si>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</si>
  <si>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</si>
  <si>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</si>
  <si>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</si>
  <si>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</si>
  <si>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</si>
  <si>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</si>
  <si>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</si>
  <si>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</si>
  <si>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29,04,25 в уценку 30кг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</si>
  <si>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</si>
  <si>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</si>
  <si>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</si>
  <si>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</si>
  <si>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</si>
  <si>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</si>
  <si>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</si>
  <si>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</si>
  <si>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</si>
  <si>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</si>
  <si>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</si>
  <si>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</si>
  <si>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</si>
  <si>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</si>
  <si>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</si>
  <si>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</si>
  <si>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</si>
  <si>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>нет потребности / 22,02,25 в уценку 5шт. / 06,01,25 в уценку 13шт.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</si>
  <si>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</si>
  <si>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</si>
  <si>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</si>
  <si>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</si>
  <si>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ТМА август_сентябрь / 22,01,25 в уценку 1989кг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</si>
  <si>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</si>
  <si>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</si>
  <si>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</si>
  <si>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</si>
  <si>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>нет потребности / 14,04,25 в уценку 7кг / 20,12,24 в уценку 121кг</t>
  </si>
  <si>
    <t xml:space="preserve"> 465  Колбаса Филейная оригинальная ВЕС 0,8кг ТМ Особый рецепт в оболочке полиамид  ПОКОМ</t>
  </si>
  <si>
    <t>нужно увеличить продажи!!!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</si>
  <si>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</si>
  <si>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</si>
  <si>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нужно увеличить продажи / 06,01,25 в уценку 26шт.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</si>
  <si>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</si>
  <si>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</si>
  <si>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</si>
  <si>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</si>
  <si>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SU002899, новинка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</si>
  <si>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</si>
  <si>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</si>
  <si>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</si>
  <si>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</si>
  <si>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</si>
  <si>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</si>
  <si>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</si>
  <si>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</si>
  <si>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</si>
  <si>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(_02,09)Бутырин(30,08,)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</si>
  <si>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нет в бланке</t>
    </r>
  </si>
  <si>
    <t>нужно увеличить продажи / ТМА сентябрь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</si>
  <si>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02,06,25 в уценку 8шт.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</si>
  <si>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09,12,24 в уценку 498кг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</si>
  <si>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06,01,25 в уценку 13шт.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</si>
  <si>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11,03,25 списание 7кг (недостача) / 22,01,25 списание 10кг (недостача)</t>
    </r>
  </si>
  <si>
    <t>нужно увеличить продажи / 20,12,24 в уценку 51кг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</si>
  <si>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20,01,25 в уценку 20кг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</si>
  <si>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25,05,25 в уценку 56шт.</t>
    </r>
  </si>
  <si>
    <t>23,06,25 в уценку 6кг / 22,04,25 в уценку 34 кг / 25,01,25 в уценку 108кг</t>
  </si>
  <si>
    <t>заказ</t>
  </si>
  <si>
    <t>06,09,(1)</t>
  </si>
  <si>
    <t>06,09,(2)</t>
  </si>
  <si>
    <t>Бутырин(06,09,)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</si>
</sst>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1"/>
      <color rgb="FFFF0000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9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0" fontId="0" fillId="0" borderId="1" xfId="0" applyBorder="1"/>
    <xf numFmtId="2" fontId="1" fillId="0" borderId="1" xfId="1" applyNumberFormat="1"/>
    <xf numFmtId="2" fontId="2" fillId="2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5" fillId="7" borderId="1" xfId="1" applyNumberFormat="1" applyFont="1" applyFill="1"/>
    <xf numFmtId="165" fontId="1" fillId="0" borderId="1" xfId="1" applyNumberFormat="1"/>
    <xf numFmtId="164" fontId="1" fillId="7" borderId="2" xfId="1" applyNumberFormat="1" applyFill="1" applyBorder="1"/>
    <xf numFmtId="164" fontId="6" fillId="2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2025_05/&#1047;&#1040;&#1042;&#1054;&#1044;&#1067;/&#1055;&#1054;&#1050;&#1054;&#1052;/&#1054;&#1055;&#1058;&#1099;/2025/08,25/25,08,25%20&#1041;&#1091;&#1090;&#1099;&#1088;&#1080;&#1085;%20&#1085;&#1072;%20&#1087;&#1086;&#1075;&#1088;&#1091;&#1079;&#1082;&#1091;%20&#1089;%20&#1092;&#1080;&#1083;&#1080;&#1072;&#1083;&#1072;&#1084;&#1080;%20&#1085;&#1072;%2030,08,25/&#1041;&#1091;&#1090;&#1099;&#1088;&#1080;&#1085;%20&#1044;.&#1042;%202.09.202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2025_05/&#1047;&#1040;&#1042;&#1054;&#1044;&#1067;/&#1055;&#1054;&#1050;&#1054;&#1052;/&#1054;&#1055;&#1058;&#1099;/2025/09,25/01,09,25%20&#1041;&#1091;&#1090;&#1099;&#1088;&#1080;&#1085;%20&#1085;&#1072;%20&#1087;&#1086;&#1075;&#1088;&#1091;&#1079;&#1082;&#1091;%20&#1089;%20&#1092;&#1080;&#1083;&#1080;&#1072;&#1083;&#1072;&#1084;&#1080;%2006,09,25/&#1041;&#1091;&#1090;&#1099;&#1088;&#1080;&#1085;%20&#1044;.&#1042;%2009.09.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A1" t="str">
            <v xml:space="preserve">Ип Бутырин Д.В Донецк Отоская 79а 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крат</v>
          </cell>
          <cell r="D3" t="str">
            <v>заказ шт/кг</v>
          </cell>
        </row>
        <row r="4">
          <cell r="D4">
            <v>1967</v>
          </cell>
        </row>
        <row r="5">
          <cell r="A5" t="str">
            <v xml:space="preserve"> 005  Колбаса Докторская ГОСТ, Вязанка вектор,ВЕС. ПОКОМ</v>
          </cell>
          <cell r="B5" t="str">
            <v>кг</v>
          </cell>
          <cell r="C5">
            <v>1</v>
          </cell>
        </row>
        <row r="6">
          <cell r="A6" t="str">
            <v xml:space="preserve"> 016  Сосиски Вязанка Молочные, Вязанка вискофан  ВЕС.ПОКОМ</v>
          </cell>
          <cell r="B6" t="str">
            <v>кг</v>
          </cell>
          <cell r="C6">
            <v>1</v>
          </cell>
          <cell r="D6">
            <v>89</v>
          </cell>
        </row>
        <row r="7">
          <cell r="A7" t="str">
            <v xml:space="preserve"> 017  Сосиски Вязанка Сливочные, Вязанка амицел ВЕС.ПОКОМ</v>
          </cell>
          <cell r="B7" t="str">
            <v>кг</v>
          </cell>
          <cell r="C7">
            <v>1</v>
          </cell>
          <cell r="D7">
            <v>145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B8" t="str">
            <v>шт</v>
          </cell>
          <cell r="C8">
            <v>0.45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B9" t="str">
            <v>шт</v>
          </cell>
          <cell r="C9">
            <v>0.45</v>
          </cell>
        </row>
        <row r="10">
          <cell r="A10" t="str">
            <v xml:space="preserve"> 047  Кол Баварская, белков.обол. в термоусад. пакете 0.17 кг, ТМ Стародворье  ПОКОМ</v>
          </cell>
          <cell r="B10" t="str">
            <v>шт</v>
          </cell>
          <cell r="C10">
            <v>0.17</v>
          </cell>
        </row>
        <row r="11">
          <cell r="A11" t="str">
            <v xml:space="preserve"> 062  Колбаса Кракушка пряная с сальцем, 0.3кг в/у п/к, БАВАРУШКА ПОКОМ</v>
          </cell>
          <cell r="B11" t="str">
            <v>шт</v>
          </cell>
          <cell r="C11">
            <v>0.3</v>
          </cell>
        </row>
        <row r="12">
          <cell r="A12" t="str">
            <v xml:space="preserve"> 083  Колбаса Швейцарская 0,17 кг., ШТ., сырокопченая   ПОКОМ</v>
          </cell>
          <cell r="B12" t="str">
            <v>шт</v>
          </cell>
          <cell r="C12">
            <v>0.17</v>
          </cell>
        </row>
        <row r="13">
          <cell r="A13" t="str">
            <v xml:space="preserve"> 117  Колбаса Сервелат Филейбургский с ароматными пряностями, в/у 0,35 кг срез, БАВАРУШКА ПОКОМ</v>
          </cell>
          <cell r="B13" t="str">
            <v>шт</v>
          </cell>
          <cell r="C13">
            <v>0.35</v>
          </cell>
        </row>
        <row r="14">
          <cell r="A14" t="str">
            <v xml:space="preserve"> 118  Колбаса Сервелат Филейбургский с филе сочного окорока, в/у 0,35 кг срез, БАВАРУШКА ПОКОМ</v>
          </cell>
          <cell r="B14" t="str">
            <v>шт</v>
          </cell>
          <cell r="C14">
            <v>0.35</v>
          </cell>
        </row>
        <row r="15">
          <cell r="A15" t="str">
            <v xml:space="preserve"> 200  Ветчина Дугушка ТМ Стародворье, вектор в/у    ПОКОМ</v>
          </cell>
          <cell r="B15" t="str">
            <v>кг</v>
          </cell>
          <cell r="C15">
            <v>1</v>
          </cell>
          <cell r="D15">
            <v>125</v>
          </cell>
        </row>
        <row r="16">
          <cell r="A16" t="str">
            <v xml:space="preserve"> 201  Ветчина Нежная ТМ Особый рецепт, (2,5кг), ПОКОМ</v>
          </cell>
          <cell r="B16" t="str">
            <v>кг</v>
          </cell>
          <cell r="C16">
            <v>1</v>
          </cell>
          <cell r="D16">
            <v>104</v>
          </cell>
        </row>
        <row r="17">
          <cell r="A17" t="str">
            <v xml:space="preserve"> 215  Колбаса Докторская ГОСТ Дугушка, ВЕС, ТМ Стародворье ПОКОМ</v>
          </cell>
          <cell r="B17" t="str">
            <v>кг</v>
          </cell>
          <cell r="C17">
            <v>1</v>
          </cell>
        </row>
        <row r="18">
          <cell r="A18" t="str">
            <v xml:space="preserve"> 219  Колбаса Докторская Особая ТМ Особый рецепт, ВЕС  ПОКОМ</v>
          </cell>
          <cell r="B18" t="str">
            <v>кг</v>
          </cell>
          <cell r="C18">
            <v>1</v>
          </cell>
          <cell r="D18">
            <v>120</v>
          </cell>
        </row>
        <row r="19">
          <cell r="A19" t="str">
            <v xml:space="preserve"> 229  Колбаса Молочная Дугушка, в/у, ВЕС, ТМ Стародворье   ПОКОМ</v>
          </cell>
          <cell r="B19" t="str">
            <v>кг</v>
          </cell>
          <cell r="C19">
            <v>1</v>
          </cell>
          <cell r="D19">
            <v>393</v>
          </cell>
        </row>
        <row r="20">
          <cell r="A20" t="str">
            <v xml:space="preserve"> 236  Колбаса Рубленая ЗАПЕЧ. Дугушка ТМ Стародворье, вектор, в/к    ПОКОМ</v>
          </cell>
          <cell r="B20" t="str">
            <v>кг</v>
          </cell>
          <cell r="C20">
            <v>1</v>
          </cell>
          <cell r="D20">
            <v>64</v>
          </cell>
        </row>
        <row r="21">
          <cell r="A21" t="str">
            <v xml:space="preserve"> 239  Колбаса Салями запеч Дугушка, оболочка вектор, ВЕС, ТМ Стародворье  ПОКОМ</v>
          </cell>
          <cell r="B21" t="str">
            <v>кг</v>
          </cell>
          <cell r="C21">
            <v>1</v>
          </cell>
          <cell r="D21">
            <v>62</v>
          </cell>
        </row>
        <row r="22">
          <cell r="A22" t="str">
            <v xml:space="preserve"> 242  Колбаса Сервелат ЗАПЕЧ.Дугушка ТМ Стародворье, вектор, в/к     ПОКОМ</v>
          </cell>
          <cell r="B22" t="str">
            <v>кг</v>
          </cell>
          <cell r="C22">
            <v>1</v>
          </cell>
          <cell r="D22">
            <v>98</v>
          </cell>
        </row>
        <row r="23">
          <cell r="A23" t="str">
            <v xml:space="preserve"> 250  Сардельки стародворские с говядиной в обол. NDX, ВЕС. ПОКОМ</v>
          </cell>
          <cell r="B23" t="str">
            <v>кг</v>
          </cell>
          <cell r="C23">
            <v>1</v>
          </cell>
          <cell r="D23">
            <v>80</v>
          </cell>
        </row>
        <row r="24">
          <cell r="A24" t="str">
            <v xml:space="preserve"> 267  Колбаса Салями Филейбургская зернистая, оболочка фиброуз, ВЕС, ТМ Баварушка  ПОКОМ</v>
          </cell>
          <cell r="B24" t="str">
            <v>кг</v>
          </cell>
          <cell r="C24">
            <v>1</v>
          </cell>
        </row>
        <row r="25">
          <cell r="A25" t="str">
            <v xml:space="preserve"> 273  Сосиски Сочинки с сочной грудинкой, МГС 0.4кг,   ПОКОМ</v>
          </cell>
          <cell r="B25" t="str">
            <v>шт</v>
          </cell>
          <cell r="C25">
            <v>0.4</v>
          </cell>
          <cell r="D25">
            <v>196</v>
          </cell>
        </row>
        <row r="26">
          <cell r="A26" t="str">
            <v xml:space="preserve"> 276  Колбаса Сливушка ТМ Вязанка в оболочке полиамид 0,45 кг  ПОКОМ</v>
          </cell>
          <cell r="B26" t="str">
            <v>шт</v>
          </cell>
          <cell r="C26">
            <v>0.45</v>
          </cell>
        </row>
        <row r="27">
          <cell r="A27" t="str">
            <v xml:space="preserve"> 278  Сосиски Сочинки с сочным окороком, МГС 0.4кг,   ПОКОМ</v>
          </cell>
          <cell r="B27" t="str">
            <v>шт</v>
          </cell>
          <cell r="C27">
            <v>0.4</v>
          </cell>
          <cell r="D27">
            <v>216</v>
          </cell>
        </row>
        <row r="28">
          <cell r="A28" t="str">
            <v xml:space="preserve"> 283  Сосиски Сочинки, ВЕС, ТМ Стародворье ПОКОМ</v>
          </cell>
          <cell r="B28" t="str">
            <v>кг</v>
          </cell>
          <cell r="C28">
            <v>1</v>
          </cell>
        </row>
        <row r="29">
          <cell r="A29" t="str">
            <v xml:space="preserve"> 296  Колбаса Мясорубская с рубленой грудинкой 0,35кг срез ТМ Стародворье  ПОКОМ</v>
          </cell>
          <cell r="B29" t="str">
            <v>шт</v>
          </cell>
          <cell r="C29">
            <v>0.35</v>
          </cell>
        </row>
        <row r="30">
          <cell r="A30" t="str">
            <v xml:space="preserve"> 297  Колбаса Мясорубская с рубленой грудинкой ВЕС ТМ Стародворье  ПОКОМ</v>
          </cell>
          <cell r="B30" t="str">
            <v>кг</v>
          </cell>
          <cell r="C30">
            <v>1</v>
          </cell>
        </row>
        <row r="31">
          <cell r="A31" t="str">
            <v xml:space="preserve"> 301  Сосиски Сочинки по-баварски с сыром,  0.4кг, ТМ Стародворье  ПОКОМ</v>
          </cell>
          <cell r="B31" t="str">
            <v>шт</v>
          </cell>
          <cell r="C31">
            <v>0.4</v>
          </cell>
          <cell r="D31">
            <v>70</v>
          </cell>
        </row>
        <row r="32">
          <cell r="A32" t="str">
            <v xml:space="preserve"> 302  Сосиски Сочинки по-баварски,  0.4кг, ТМ Стародворье  ПОКОМ</v>
          </cell>
          <cell r="B32" t="str">
            <v>шт</v>
          </cell>
          <cell r="C32">
            <v>0.4</v>
          </cell>
          <cell r="D32">
            <v>73</v>
          </cell>
        </row>
        <row r="33">
          <cell r="A33" t="str">
            <v xml:space="preserve"> 305  Колбаса Сервелат Мясорубский с мелкорубленным окороком в/у  ТМ Стародворье ВЕС   ПОКОМ</v>
          </cell>
          <cell r="B33" t="str">
            <v>кг</v>
          </cell>
          <cell r="C33">
            <v>1</v>
          </cell>
        </row>
        <row r="34">
          <cell r="A34" t="str">
            <v xml:space="preserve"> 307  Колбаса Сервелат Мясорубский с мелкорубленным окороком 0,35 кг срез ТМ Стародворье   Поком</v>
          </cell>
          <cell r="B34" t="str">
            <v>шт</v>
          </cell>
          <cell r="C34">
            <v>0.35</v>
          </cell>
        </row>
        <row r="35">
          <cell r="A35" t="str">
            <v xml:space="preserve"> 309  Сосиски Сочинки с сыром 0,4 кг ТМ Стародворье  ПОКОМ</v>
          </cell>
          <cell r="B35" t="str">
            <v>шт</v>
          </cell>
          <cell r="C35">
            <v>0.4</v>
          </cell>
        </row>
        <row r="36">
          <cell r="A36" t="str">
            <v xml:space="preserve"> 312  Ветчина Филейская ВЕС ТМ  Вязанка ТС Столичная  ПОКОМ</v>
          </cell>
          <cell r="B36" t="str">
            <v>кг</v>
          </cell>
          <cell r="C36">
            <v>1</v>
          </cell>
        </row>
        <row r="37">
          <cell r="A37" t="str">
            <v xml:space="preserve"> 315  Колбаса вареная Молокуша ТМ Вязанка ВЕС, ПОКОМ</v>
          </cell>
          <cell r="B37" t="str">
            <v>кг</v>
          </cell>
          <cell r="C37">
            <v>1</v>
          </cell>
        </row>
        <row r="38">
          <cell r="A38" t="str">
            <v xml:space="preserve"> 322  Колбаса вареная Молокуша 0,45кг ТМ Вязанка  ПОКОМ</v>
          </cell>
          <cell r="B38" t="str">
            <v>шт</v>
          </cell>
          <cell r="C38">
            <v>0.45</v>
          </cell>
        </row>
        <row r="39">
          <cell r="A39" t="str">
            <v xml:space="preserve"> 328  Сардельки Сочинки Стародворье ТМ  0,4 кг ПОКОМ</v>
          </cell>
          <cell r="B39" t="str">
            <v>шт</v>
          </cell>
          <cell r="C39">
            <v>0.4</v>
          </cell>
        </row>
        <row r="40">
          <cell r="A40" t="str">
            <v xml:space="preserve"> 329  Сардельки Сочинки с сыром Стародворье ТМ, 0,4 кг. ПОКОМ</v>
          </cell>
          <cell r="B40" t="str">
            <v>шт</v>
          </cell>
          <cell r="C40">
            <v>0.4</v>
          </cell>
        </row>
        <row r="41">
          <cell r="A41" t="str">
            <v xml:space="preserve"> 330  Колбаса вареная Филейская ТМ Вязанка ТС Классическая ВЕС  ПОКОМ</v>
          </cell>
          <cell r="B41" t="str">
            <v>кг</v>
          </cell>
          <cell r="C41">
            <v>1</v>
          </cell>
        </row>
        <row r="42">
          <cell r="A42" t="str">
            <v xml:space="preserve"> 335  Колбаса Сливушка ТМ Вязанка. ВЕС.  ПОКОМ </v>
          </cell>
          <cell r="B42" t="str">
            <v>кг</v>
          </cell>
          <cell r="C42">
            <v>1</v>
          </cell>
        </row>
        <row r="43">
          <cell r="A43" t="str">
            <v xml:space="preserve"> 336  Ветчина Сливушка с индейкой ТМ Вязанка. ВЕС  ПОКОМ</v>
          </cell>
          <cell r="B43" t="str">
            <v>кг</v>
          </cell>
          <cell r="C43">
            <v>1</v>
          </cell>
        </row>
        <row r="44">
          <cell r="A44" t="str">
            <v xml:space="preserve"> 339  Колбаса вареная Филейская ТМ Вязанка ТС Классическая, 0,40 кг.  ПОКОМ</v>
          </cell>
          <cell r="B44" t="str">
            <v>шт</v>
          </cell>
          <cell r="C44">
            <v>0.4</v>
          </cell>
        </row>
        <row r="45">
          <cell r="A45" t="str">
            <v xml:space="preserve"> 342 Сосиски Сочинки Молочные ТМ Стародворье 0,4 кг ПОКОМ</v>
          </cell>
          <cell r="B45" t="str">
            <v>шт</v>
          </cell>
          <cell r="C45">
            <v>0.4</v>
          </cell>
        </row>
        <row r="46">
          <cell r="A46" t="str">
            <v xml:space="preserve"> 343 Сосиски Сочинки Сливочные ТМ Стародворье  0,4 кг</v>
          </cell>
          <cell r="B46" t="str">
            <v>шт</v>
          </cell>
          <cell r="C46">
            <v>0.4</v>
          </cell>
        </row>
        <row r="47">
          <cell r="A47" t="str">
            <v xml:space="preserve"> 344  Колбаса Сочинка по-европейски с сочной грудинкой ТМ Стародворье, ВЕС ПОКОМ</v>
          </cell>
          <cell r="B47" t="str">
            <v>кг</v>
          </cell>
          <cell r="C47">
            <v>1</v>
          </cell>
        </row>
        <row r="48">
          <cell r="A48" t="str">
            <v xml:space="preserve"> 345  Колбаса Сочинка по-фински с сочным окроком ТМ Стародворье ВЕС ПОКОМ</v>
          </cell>
          <cell r="B48" t="str">
            <v>кг</v>
          </cell>
          <cell r="C48">
            <v>1</v>
          </cell>
        </row>
        <row r="49">
          <cell r="A49" t="str">
            <v xml:space="preserve"> 347  Колбаса Сочинка рубленая с сочным окороком ТМ Стародворье ВЕС ПОКОМ</v>
          </cell>
          <cell r="B49" t="str">
            <v>кг</v>
          </cell>
          <cell r="C49">
            <v>1</v>
          </cell>
        </row>
        <row r="50">
          <cell r="A50" t="str">
            <v xml:space="preserve"> 364  Сардельки Филейские Вязанка ВЕС NDX ТМ Вязанка  ПОКОМ</v>
          </cell>
          <cell r="B50" t="str">
            <v>кг</v>
          </cell>
          <cell r="C50">
            <v>1</v>
          </cell>
        </row>
        <row r="51">
          <cell r="A51" t="str">
            <v xml:space="preserve"> 376  Колбаса Докторская Дугушка 0,6кг ГОСТ ТМ Стародворье  ПОКОМ </v>
          </cell>
          <cell r="B51" t="str">
            <v>шт</v>
          </cell>
          <cell r="C51">
            <v>0.6</v>
          </cell>
        </row>
        <row r="52">
          <cell r="A52" t="str">
            <v xml:space="preserve"> 397  Ветчина Дугушка ТМ Стародворье ТС Дугушка в полиамидной оболочке 0,6 кг. ПОКОМ</v>
          </cell>
          <cell r="B52" t="str">
            <v>шт</v>
          </cell>
          <cell r="C52">
            <v>0.6</v>
          </cell>
        </row>
        <row r="53">
          <cell r="A53" t="str">
            <v xml:space="preserve"> 408  Ветчина Сливушка с индейкой ТМ Вязанка, 0,4кг  ПОКОМ</v>
          </cell>
          <cell r="B53" t="str">
            <v>шт</v>
          </cell>
          <cell r="C53">
            <v>0.4</v>
          </cell>
        </row>
        <row r="54">
          <cell r="A54" t="str">
            <v xml:space="preserve"> 435  Колбаса Молочная Стародворская  с молоком в оболочке полиамид 0,4 кг.ТМ Стародворье ПОКОМ</v>
          </cell>
          <cell r="B54" t="str">
            <v>шт</v>
          </cell>
          <cell r="C54">
            <v>0.4</v>
          </cell>
        </row>
        <row r="55">
          <cell r="A55" t="str">
            <v xml:space="preserve"> 436  Колбаса Молочная стародворская с молоком, ВЕС, ТМ Стародворье  ПОКОМ</v>
          </cell>
          <cell r="B55" t="str">
            <v>кг</v>
          </cell>
          <cell r="C55">
            <v>1</v>
          </cell>
        </row>
        <row r="56">
          <cell r="A56" t="str">
            <v xml:space="preserve"> 447  Колбаски Краковюрст ТМ Баварушка с изысканными пряностями в оболочке NDX в в.у 0,2 кг. ПОКОМ </v>
          </cell>
          <cell r="B56" t="str">
            <v>шт</v>
          </cell>
          <cell r="C56">
            <v>0.2</v>
          </cell>
        </row>
        <row r="57">
          <cell r="A57" t="str">
            <v xml:space="preserve"> 449  Колбаса Дугушка Стародворская ВЕС ТС Дугушка ПОКОМ</v>
          </cell>
          <cell r="B57" t="str">
            <v>кг</v>
          </cell>
          <cell r="C57">
            <v>1</v>
          </cell>
        </row>
        <row r="58">
          <cell r="A58" t="str">
            <v xml:space="preserve"> 452  Колбаса Со шпиком ВЕС большой батон ТМ Особый рецепт  ПОКОМ</v>
          </cell>
          <cell r="B58" t="str">
            <v>кг</v>
          </cell>
          <cell r="C58">
            <v>1</v>
          </cell>
        </row>
        <row r="59">
          <cell r="A59" t="str">
            <v xml:space="preserve"> 456  Колбаса Филейная ТМ Особый рецепт ВЕС большой батон  ПОКОМ</v>
          </cell>
          <cell r="B59" t="str">
            <v>кг</v>
          </cell>
          <cell r="C59">
            <v>1</v>
          </cell>
        </row>
        <row r="60">
          <cell r="A60" t="str">
            <v xml:space="preserve"> 457  Колбаса Молочная ТМ Особый рецепт ВЕС большой батон  ПОКОМ</v>
          </cell>
          <cell r="B60" t="str">
            <v>кг</v>
          </cell>
          <cell r="C60">
            <v>1</v>
          </cell>
          <cell r="D60">
            <v>132</v>
          </cell>
        </row>
        <row r="61">
          <cell r="A61" t="str">
            <v xml:space="preserve"> 460  Колбаса Стародворская Традиционная ВЕС ТМ Стародворье в оболочке полиамид. ПОКОМ</v>
          </cell>
          <cell r="B61" t="str">
            <v>кг</v>
          </cell>
          <cell r="C61">
            <v>1</v>
          </cell>
        </row>
        <row r="62">
          <cell r="A62" t="str">
            <v xml:space="preserve"> 463  Колбаса Молочная Традиционнаяв оболочке полиамид.ТМ Стародворье. ВЕС ПОКОМ</v>
          </cell>
          <cell r="B62" t="str">
            <v>кг</v>
          </cell>
          <cell r="C62">
            <v>1</v>
          </cell>
        </row>
        <row r="63">
          <cell r="A63" t="str">
            <v xml:space="preserve"> 464  Колбаса Стародворская Традиционная со шпиком оболочке полиамид ТМ Стародворье.</v>
          </cell>
          <cell r="B63" t="str">
            <v>кг</v>
          </cell>
          <cell r="C63">
            <v>1</v>
          </cell>
        </row>
        <row r="64">
          <cell r="A64" t="str">
            <v xml:space="preserve"> 465  Колбаса Филейная оригинальная ВЕС 0,8кг ТМ Особый рецепт в оболочке полиамид  ПОКОМ</v>
          </cell>
          <cell r="B64" t="str">
            <v>кг</v>
          </cell>
          <cell r="C64">
            <v>1</v>
          </cell>
        </row>
        <row r="65">
          <cell r="A65" t="str">
            <v xml:space="preserve"> 490  Колбаса Сервелат Филейский ТМ Вязанка  0,3 кг. срез  ПОКОМ</v>
          </cell>
          <cell r="B65" t="str">
            <v>шт</v>
          </cell>
          <cell r="C65">
            <v>0.3</v>
          </cell>
        </row>
        <row r="66">
          <cell r="A66" t="str">
            <v xml:space="preserve"> 491  Колбаса Филейская Рубленая ТМ Вязанка  0,3 кг. срез.  ПОКОМ</v>
          </cell>
          <cell r="B66" t="str">
            <v>шт</v>
          </cell>
          <cell r="C66">
            <v>0.3</v>
          </cell>
        </row>
        <row r="67">
          <cell r="A67" t="str">
            <v xml:space="preserve"> 498  Колбаса Сочинка рубленая с сочным окороком 0,3кг ТМ Стародворье  ПОКОМ</v>
          </cell>
          <cell r="B67" t="str">
            <v>шт</v>
          </cell>
          <cell r="C67">
            <v>0.3</v>
          </cell>
        </row>
        <row r="68">
          <cell r="A68" t="str">
            <v>255  Сосиски Молочные для завтрака ТМ Особый рецепт, п/а МГС, ВЕС, ТМ Стародворье  ПОКОМ</v>
          </cell>
          <cell r="B68" t="str">
            <v>кг</v>
          </cell>
          <cell r="C68">
            <v>1</v>
          </cell>
        </row>
        <row r="69">
          <cell r="A69" t="str">
            <v>495  Колбаса Сочинка по-европейски с сочной грудинкой 0,3кг ТМ Стародворье  ПОКОМ</v>
          </cell>
          <cell r="B69" t="str">
            <v>шт</v>
          </cell>
          <cell r="C69">
            <v>0.3</v>
          </cell>
        </row>
        <row r="70">
          <cell r="A70" t="str">
            <v>496  Колбаса Сочинка по-фински с сочным окроком 0,3кг ТМ Стародворье  ПОКОМ</v>
          </cell>
          <cell r="B70" t="str">
            <v>шт</v>
          </cell>
          <cell r="C70">
            <v>0.3</v>
          </cell>
        </row>
        <row r="71">
          <cell r="A71" t="str">
            <v>501 Сосиски Филейские по-ганноверски ТМ Вязанка.в оболочке амицел в м.г.с ВЕС. ПОКОМ</v>
          </cell>
          <cell r="B71" t="str">
            <v>кг</v>
          </cell>
          <cell r="C71">
            <v>1</v>
          </cell>
        </row>
        <row r="72">
          <cell r="A72" t="str">
            <v>504  Ветчина Мясорубская с окороком 0,33кг срез ТМ Стародворье  ПОКОМ</v>
          </cell>
          <cell r="B72" t="str">
            <v>шт</v>
          </cell>
          <cell r="C72">
            <v>0.33</v>
          </cell>
        </row>
        <row r="73">
          <cell r="A73" t="str">
            <v>515  Колбаса Сервелат Мясорубский Делюкс 0,3кг ТМ Стародворье  ПОКОМ</v>
          </cell>
          <cell r="B73" t="str">
            <v>шт</v>
          </cell>
          <cell r="C73">
            <v>0.3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A1" t="str">
            <v xml:space="preserve">Ип Бутырин Д.В Донецк Отоская 79а 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крат</v>
          </cell>
          <cell r="D3" t="str">
            <v>заказ шт/кг</v>
          </cell>
        </row>
        <row r="4">
          <cell r="D4">
            <v>1792</v>
          </cell>
        </row>
        <row r="5">
          <cell r="A5" t="str">
            <v xml:space="preserve"> 005  Колбаса Докторская ГОСТ, Вязанка вектор,ВЕС. ПОКОМ</v>
          </cell>
          <cell r="B5" t="str">
            <v>кг</v>
          </cell>
          <cell r="C5">
            <v>1</v>
          </cell>
        </row>
        <row r="6">
          <cell r="A6" t="str">
            <v xml:space="preserve"> 016  Сосиски Вязанка Молочные, Вязанка вискофан  ВЕС.ПОКОМ</v>
          </cell>
          <cell r="B6" t="str">
            <v>кг</v>
          </cell>
          <cell r="C6">
            <v>1</v>
          </cell>
          <cell r="D6">
            <v>72</v>
          </cell>
        </row>
        <row r="7">
          <cell r="A7" t="str">
            <v xml:space="preserve"> 017  Сосиски Вязанка Сливочные, Вязанка амицел ВЕС.ПОКОМ</v>
          </cell>
          <cell r="B7" t="str">
            <v>кг</v>
          </cell>
          <cell r="C7">
            <v>1</v>
          </cell>
          <cell r="D7">
            <v>120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B8" t="str">
            <v>шт</v>
          </cell>
          <cell r="C8">
            <v>0.45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B9" t="str">
            <v>шт</v>
          </cell>
          <cell r="C9">
            <v>0.45</v>
          </cell>
        </row>
        <row r="10">
          <cell r="A10" t="str">
            <v xml:space="preserve"> 047  Кол Баварская, белков.обол. в термоусад. пакете 0.17 кг, ТМ Стародворье  ПОКОМ</v>
          </cell>
          <cell r="B10" t="str">
            <v>шт</v>
          </cell>
          <cell r="C10">
            <v>0.17</v>
          </cell>
        </row>
        <row r="11">
          <cell r="A11" t="str">
            <v xml:space="preserve"> 062  Колбаса Кракушка пряная с сальцем, 0.3кг в/у п/к, БАВАРУШКА ПОКОМ</v>
          </cell>
          <cell r="B11" t="str">
            <v>шт</v>
          </cell>
          <cell r="C11">
            <v>0.3</v>
          </cell>
        </row>
        <row r="12">
          <cell r="A12" t="str">
            <v xml:space="preserve"> 083  Колбаса Швейцарская 0,17 кг., ШТ., сырокопченая   ПОКОМ</v>
          </cell>
          <cell r="B12" t="str">
            <v>шт</v>
          </cell>
          <cell r="C12">
            <v>0.17</v>
          </cell>
        </row>
        <row r="13">
          <cell r="A13" t="str">
            <v xml:space="preserve"> 117  Колбаса Сервелат Филейбургский с ароматными пряностями, в/у 0,35 кг срез, БАВАРУШКА ПОКОМ</v>
          </cell>
          <cell r="B13" t="str">
            <v>шт</v>
          </cell>
          <cell r="C13">
            <v>0.35</v>
          </cell>
        </row>
        <row r="14">
          <cell r="A14" t="str">
            <v xml:space="preserve"> 118  Колбаса Сервелат Филейбургский с филе сочного окорока, в/у 0,35 кг срез, БАВАРУШКА ПОКОМ</v>
          </cell>
          <cell r="B14" t="str">
            <v>шт</v>
          </cell>
          <cell r="C14">
            <v>0.35</v>
          </cell>
        </row>
        <row r="15">
          <cell r="A15" t="str">
            <v xml:space="preserve"> 200  Ветчина Дугушка ТМ Стародворье, вектор в/у    ПОКОМ</v>
          </cell>
          <cell r="B15" t="str">
            <v>кг</v>
          </cell>
          <cell r="C15">
            <v>1</v>
          </cell>
          <cell r="D15">
            <v>199</v>
          </cell>
        </row>
        <row r="16">
          <cell r="A16" t="str">
            <v xml:space="preserve"> 201  Ветчина Нежная ТМ Особый рецепт, (2,5кг), ПОКОМ</v>
          </cell>
          <cell r="B16" t="str">
            <v>кг</v>
          </cell>
          <cell r="C16">
            <v>1</v>
          </cell>
          <cell r="D16">
            <v>87</v>
          </cell>
        </row>
        <row r="17">
          <cell r="A17" t="str">
            <v xml:space="preserve"> 215  Колбаса Докторская ГОСТ Дугушка, ВЕС, ТМ Стародворье ПОКОМ</v>
          </cell>
          <cell r="B17" t="str">
            <v>кг</v>
          </cell>
          <cell r="C17">
            <v>1</v>
          </cell>
        </row>
        <row r="18">
          <cell r="A18" t="str">
            <v xml:space="preserve"> 219  Колбаса Докторская Особая ТМ Особый рецепт, ВЕС  ПОКОМ</v>
          </cell>
          <cell r="B18" t="str">
            <v>кг</v>
          </cell>
          <cell r="C18">
            <v>1</v>
          </cell>
          <cell r="D18">
            <v>70</v>
          </cell>
        </row>
        <row r="19">
          <cell r="A19" t="str">
            <v xml:space="preserve"> 229  Колбаса Молочная Дугушка, в/у, ВЕС, ТМ Стародворье   ПОКОМ</v>
          </cell>
          <cell r="B19" t="str">
            <v>кг</v>
          </cell>
          <cell r="C19">
            <v>1</v>
          </cell>
          <cell r="D19">
            <v>274</v>
          </cell>
        </row>
        <row r="20">
          <cell r="A20" t="str">
            <v xml:space="preserve"> 236  Колбаса Рубленая ЗАПЕЧ. Дугушка ТМ Стародворье, вектор, в/к    ПОКОМ</v>
          </cell>
          <cell r="B20" t="str">
            <v>кг</v>
          </cell>
          <cell r="C20">
            <v>1</v>
          </cell>
          <cell r="D20">
            <v>21</v>
          </cell>
        </row>
        <row r="21">
          <cell r="A21" t="str">
            <v xml:space="preserve"> 239  Колбаса Салями запеч Дугушка, оболочка вектор, ВЕС, ТМ Стародворье  ПОКОМ</v>
          </cell>
          <cell r="B21" t="str">
            <v>кг</v>
          </cell>
          <cell r="C21">
            <v>1</v>
          </cell>
          <cell r="D21">
            <v>39</v>
          </cell>
        </row>
        <row r="22">
          <cell r="A22" t="str">
            <v xml:space="preserve"> 242  Колбаса Сервелат ЗАПЕЧ.Дугушка ТМ Стародворье, вектор, в/к     ПОКОМ</v>
          </cell>
          <cell r="B22" t="str">
            <v>кг</v>
          </cell>
          <cell r="C22">
            <v>1</v>
          </cell>
          <cell r="D22">
            <v>60</v>
          </cell>
        </row>
        <row r="23">
          <cell r="A23" t="str">
            <v xml:space="preserve"> 250  Сардельки стародворские с говядиной в обол. NDX, ВЕС. ПОКОМ</v>
          </cell>
          <cell r="B23" t="str">
            <v>кг</v>
          </cell>
          <cell r="C23">
            <v>1</v>
          </cell>
          <cell r="D23">
            <v>56</v>
          </cell>
        </row>
        <row r="24">
          <cell r="A24" t="str">
            <v xml:space="preserve"> 267  Колбаса Салями Филейбургская зернистая, оболочка фиброуз, ВЕС, ТМ Баварушка  ПОКОМ</v>
          </cell>
          <cell r="B24" t="str">
            <v>кг</v>
          </cell>
          <cell r="C24">
            <v>1</v>
          </cell>
        </row>
        <row r="25">
          <cell r="A25" t="str">
            <v xml:space="preserve"> 273  Сосиски Сочинки с сочной грудинкой, МГС 0.4кг,   ПОКОМ</v>
          </cell>
          <cell r="B25" t="str">
            <v>шт</v>
          </cell>
          <cell r="C25">
            <v>0.4</v>
          </cell>
          <cell r="D25">
            <v>227</v>
          </cell>
        </row>
        <row r="26">
          <cell r="A26" t="str">
            <v xml:space="preserve"> 276  Колбаса Сливушка ТМ Вязанка в оболочке полиамид 0,45 кг  ПОКОМ</v>
          </cell>
          <cell r="B26" t="str">
            <v>шт</v>
          </cell>
          <cell r="C26">
            <v>0.45</v>
          </cell>
        </row>
        <row r="27">
          <cell r="A27" t="str">
            <v xml:space="preserve"> 278  Сосиски Сочинки с сочным окороком, МГС 0.4кг,   ПОКОМ</v>
          </cell>
          <cell r="B27" t="str">
            <v>шт</v>
          </cell>
          <cell r="C27">
            <v>0.4</v>
          </cell>
          <cell r="D27">
            <v>209</v>
          </cell>
        </row>
        <row r="28">
          <cell r="A28" t="str">
            <v xml:space="preserve"> 283  Сосиски Сочинки, ВЕС, ТМ Стародворье ПОКОМ</v>
          </cell>
          <cell r="B28" t="str">
            <v>кг</v>
          </cell>
          <cell r="C28">
            <v>1</v>
          </cell>
        </row>
        <row r="29">
          <cell r="A29" t="str">
            <v xml:space="preserve"> 296  Колбаса Мясорубская с рубленой грудинкой 0,35кг срез ТМ Стародворье  ПОКОМ</v>
          </cell>
          <cell r="B29" t="str">
            <v>шт</v>
          </cell>
          <cell r="C29">
            <v>0.35</v>
          </cell>
        </row>
        <row r="30">
          <cell r="A30" t="str">
            <v xml:space="preserve"> 297  Колбаса Мясорубская с рубленой грудинкой ВЕС ТМ Стародворье  ПОКОМ</v>
          </cell>
          <cell r="B30" t="str">
            <v>кг</v>
          </cell>
          <cell r="C30">
            <v>1</v>
          </cell>
        </row>
        <row r="31">
          <cell r="A31" t="str">
            <v xml:space="preserve"> 301  Сосиски Сочинки по-баварски с сыром,  0.4кг, ТМ Стародворье  ПОКОМ</v>
          </cell>
          <cell r="B31" t="str">
            <v>шт</v>
          </cell>
          <cell r="C31">
            <v>0.4</v>
          </cell>
          <cell r="D31">
            <v>107</v>
          </cell>
        </row>
        <row r="32">
          <cell r="A32" t="str">
            <v xml:space="preserve"> 302  Сосиски Сочинки по-баварски,  0.4кг, ТМ Стародворье  ПОКОМ</v>
          </cell>
          <cell r="B32" t="str">
            <v>шт</v>
          </cell>
          <cell r="C32">
            <v>0.4</v>
          </cell>
          <cell r="D32">
            <v>115</v>
          </cell>
        </row>
        <row r="33">
          <cell r="A33" t="str">
            <v xml:space="preserve"> 305  Колбаса Сервелат Мясорубский с мелкорубленным окороком в/у  ТМ Стародворье ВЕС   ПОКОМ</v>
          </cell>
          <cell r="B33" t="str">
            <v>кг</v>
          </cell>
          <cell r="C33">
            <v>1</v>
          </cell>
        </row>
        <row r="34">
          <cell r="A34" t="str">
            <v xml:space="preserve"> 307  Колбаса Сервелат Мясорубский с мелкорубленным окороком 0,35 кг срез ТМ Стародворье   Поком</v>
          </cell>
          <cell r="B34" t="str">
            <v>шт</v>
          </cell>
          <cell r="C34">
            <v>0.35</v>
          </cell>
        </row>
        <row r="35">
          <cell r="A35" t="str">
            <v xml:space="preserve"> 309  Сосиски Сочинки с сыром 0,4 кг ТМ Стародворье  ПОКОМ</v>
          </cell>
          <cell r="B35" t="str">
            <v>шт</v>
          </cell>
          <cell r="C35">
            <v>0.4</v>
          </cell>
        </row>
        <row r="36">
          <cell r="A36" t="str">
            <v xml:space="preserve"> 312  Ветчина Филейская ВЕС ТМ  Вязанка ТС Столичная  ПОКОМ</v>
          </cell>
          <cell r="B36" t="str">
            <v>кг</v>
          </cell>
          <cell r="C36">
            <v>1</v>
          </cell>
        </row>
        <row r="37">
          <cell r="A37" t="str">
            <v xml:space="preserve"> 315  Колбаса вареная Молокуша ТМ Вязанка ВЕС, ПОКОМ</v>
          </cell>
          <cell r="B37" t="str">
            <v>кг</v>
          </cell>
          <cell r="C37">
            <v>1</v>
          </cell>
        </row>
        <row r="38">
          <cell r="A38" t="str">
            <v xml:space="preserve"> 322  Колбаса вареная Молокуша 0,45кг ТМ Вязанка  ПОКОМ</v>
          </cell>
          <cell r="B38" t="str">
            <v>шт</v>
          </cell>
          <cell r="C38">
            <v>0.45</v>
          </cell>
        </row>
        <row r="39">
          <cell r="A39" t="str">
            <v xml:space="preserve"> 328  Сардельки Сочинки Стародворье ТМ  0,4 кг ПОКОМ</v>
          </cell>
          <cell r="B39" t="str">
            <v>шт</v>
          </cell>
          <cell r="C39">
            <v>0.4</v>
          </cell>
        </row>
        <row r="40">
          <cell r="A40" t="str">
            <v xml:space="preserve"> 329  Сардельки Сочинки с сыром Стародворье ТМ, 0,4 кг. ПОКОМ</v>
          </cell>
          <cell r="B40" t="str">
            <v>шт</v>
          </cell>
          <cell r="C40">
            <v>0.4</v>
          </cell>
        </row>
        <row r="41">
          <cell r="A41" t="str">
            <v xml:space="preserve"> 330  Колбаса вареная Филейская ТМ Вязанка ТС Классическая ВЕС  ПОКОМ</v>
          </cell>
          <cell r="B41" t="str">
            <v>кг</v>
          </cell>
          <cell r="C41">
            <v>1</v>
          </cell>
        </row>
        <row r="42">
          <cell r="A42" t="str">
            <v xml:space="preserve"> 335  Колбаса Сливушка ТМ Вязанка. ВЕС.  ПОКОМ </v>
          </cell>
          <cell r="B42" t="str">
            <v>кг</v>
          </cell>
          <cell r="C42">
            <v>1</v>
          </cell>
        </row>
        <row r="43">
          <cell r="A43" t="str">
            <v xml:space="preserve"> 336  Ветчина Сливушка с индейкой ТМ Вязанка. ВЕС  ПОКОМ</v>
          </cell>
          <cell r="B43" t="str">
            <v>кг</v>
          </cell>
          <cell r="C43">
            <v>1</v>
          </cell>
        </row>
        <row r="44">
          <cell r="A44" t="str">
            <v xml:space="preserve"> 339  Колбаса вареная Филейская ТМ Вязанка ТС Классическая, 0,40 кг.  ПОКОМ</v>
          </cell>
          <cell r="B44" t="str">
            <v>шт</v>
          </cell>
          <cell r="C44">
            <v>0.4</v>
          </cell>
        </row>
        <row r="45">
          <cell r="A45" t="str">
            <v xml:space="preserve"> 342 Сосиски Сочинки Молочные ТМ Стародворье 0,4 кг ПОКОМ</v>
          </cell>
          <cell r="B45" t="str">
            <v>шт</v>
          </cell>
          <cell r="C45">
            <v>0.4</v>
          </cell>
        </row>
        <row r="46">
          <cell r="A46" t="str">
            <v xml:space="preserve"> 343 Сосиски Сочинки Сливочные ТМ Стародворье  0,4 кг</v>
          </cell>
          <cell r="B46" t="str">
            <v>шт</v>
          </cell>
          <cell r="C46">
            <v>0.4</v>
          </cell>
        </row>
        <row r="47">
          <cell r="A47" t="str">
            <v xml:space="preserve"> 344  Колбаса Сочинка по-европейски с сочной грудинкой ТМ Стародворье, ВЕС ПОКОМ</v>
          </cell>
          <cell r="B47" t="str">
            <v>кг</v>
          </cell>
          <cell r="C47">
            <v>1</v>
          </cell>
        </row>
        <row r="48">
          <cell r="A48" t="str">
            <v xml:space="preserve"> 345  Колбаса Сочинка по-фински с сочным окроком ТМ Стародворье ВЕС ПОКОМ</v>
          </cell>
          <cell r="B48" t="str">
            <v>кг</v>
          </cell>
          <cell r="C48">
            <v>1</v>
          </cell>
        </row>
        <row r="49">
          <cell r="A49" t="str">
            <v xml:space="preserve"> 347  Колбаса Сочинка рубленая с сочным окороком ТМ Стародворье ВЕС ПОКОМ</v>
          </cell>
          <cell r="B49" t="str">
            <v>кг</v>
          </cell>
          <cell r="C49">
            <v>1</v>
          </cell>
        </row>
        <row r="50">
          <cell r="A50" t="str">
            <v xml:space="preserve"> 364  Сардельки Филейские Вязанка ВЕС NDX ТМ Вязанка  ПОКОМ</v>
          </cell>
          <cell r="B50" t="str">
            <v>кг</v>
          </cell>
          <cell r="C50">
            <v>1</v>
          </cell>
        </row>
        <row r="51">
          <cell r="A51" t="str">
            <v xml:space="preserve"> 376  Колбаса Докторская Дугушка 0,6кг ГОСТ ТМ Стародворье  ПОКОМ </v>
          </cell>
          <cell r="B51" t="str">
            <v>шт</v>
          </cell>
          <cell r="C51">
            <v>0.6</v>
          </cell>
        </row>
        <row r="52">
          <cell r="A52" t="str">
            <v xml:space="preserve"> 397  Ветчина Дугушка ТМ Стародворье ТС Дугушка в полиамидной оболочке 0,6 кг. ПОКОМ</v>
          </cell>
          <cell r="B52" t="str">
            <v>шт</v>
          </cell>
          <cell r="C52">
            <v>0.6</v>
          </cell>
        </row>
        <row r="53">
          <cell r="A53" t="str">
            <v xml:space="preserve"> 408  Ветчина Сливушка с индейкой ТМ Вязанка, 0,4кг  ПОКОМ</v>
          </cell>
          <cell r="B53" t="str">
            <v>шт</v>
          </cell>
          <cell r="C53">
            <v>0.4</v>
          </cell>
        </row>
        <row r="54">
          <cell r="A54" t="str">
            <v xml:space="preserve"> 435  Колбаса Молочная Стародворская  с молоком в оболочке полиамид 0,4 кг.ТМ Стародворье ПОКОМ</v>
          </cell>
          <cell r="B54" t="str">
            <v>шт</v>
          </cell>
          <cell r="C54">
            <v>0.4</v>
          </cell>
        </row>
        <row r="55">
          <cell r="A55" t="str">
            <v xml:space="preserve"> 436  Колбаса Молочная стародворская с молоком, ВЕС, ТМ Стародворье  ПОКОМ</v>
          </cell>
          <cell r="B55" t="str">
            <v>кг</v>
          </cell>
          <cell r="C55">
            <v>1</v>
          </cell>
        </row>
        <row r="56">
          <cell r="A56" t="str">
            <v xml:space="preserve"> 447  Колбаски Краковюрст ТМ Баварушка с изысканными пряностями в оболочке NDX в в.у 0,2 кг. ПОКОМ </v>
          </cell>
          <cell r="B56" t="str">
            <v>шт</v>
          </cell>
          <cell r="C56">
            <v>0.2</v>
          </cell>
        </row>
        <row r="57">
          <cell r="A57" t="str">
            <v xml:space="preserve"> 449  Колбаса Дугушка Стародворская ВЕС ТС Дугушка ПОКОМ</v>
          </cell>
          <cell r="B57" t="str">
            <v>кг</v>
          </cell>
          <cell r="C57">
            <v>1</v>
          </cell>
        </row>
        <row r="58">
          <cell r="A58" t="str">
            <v xml:space="preserve"> 452  Колбаса Со шпиком ВЕС большой батон ТМ Особый рецепт  ПОКОМ</v>
          </cell>
          <cell r="B58" t="str">
            <v>кг</v>
          </cell>
          <cell r="C58">
            <v>1</v>
          </cell>
        </row>
        <row r="59">
          <cell r="A59" t="str">
            <v xml:space="preserve"> 456  Колбаса Филейная ТМ Особый рецепт ВЕС большой батон  ПОКОМ</v>
          </cell>
          <cell r="B59" t="str">
            <v>кг</v>
          </cell>
          <cell r="C59">
            <v>1</v>
          </cell>
        </row>
        <row r="60">
          <cell r="A60" t="str">
            <v xml:space="preserve"> 457  Колбаса Молочная ТМ Особый рецепт ВЕС большой батон  ПОКОМ</v>
          </cell>
          <cell r="B60" t="str">
            <v>кг</v>
          </cell>
          <cell r="C60">
            <v>1</v>
          </cell>
          <cell r="D60">
            <v>136</v>
          </cell>
        </row>
        <row r="61">
          <cell r="A61" t="str">
            <v xml:space="preserve"> 460  Колбаса Стародворская Традиционная ВЕС ТМ Стародворье в оболочке полиамид. ПОКОМ</v>
          </cell>
          <cell r="B61" t="str">
            <v>кг</v>
          </cell>
          <cell r="C61">
            <v>1</v>
          </cell>
        </row>
        <row r="62">
          <cell r="A62" t="str">
            <v xml:space="preserve"> 463  Колбаса Молочная Традиционнаяв оболочке полиамид.ТМ Стародворье. ВЕС ПОКОМ</v>
          </cell>
          <cell r="B62" t="str">
            <v>кг</v>
          </cell>
          <cell r="C62">
            <v>1</v>
          </cell>
        </row>
        <row r="63">
          <cell r="A63" t="str">
            <v xml:space="preserve"> 464  Колбаса Стародворская Традиционная со шпиком оболочке полиамид ТМ Стародворье.</v>
          </cell>
          <cell r="B63" t="str">
            <v>кг</v>
          </cell>
          <cell r="C63">
            <v>1</v>
          </cell>
        </row>
        <row r="64">
          <cell r="A64" t="str">
            <v xml:space="preserve"> 465  Колбаса Филейная оригинальная ВЕС 0,8кг ТМ Особый рецепт в оболочке полиамид  ПОКОМ</v>
          </cell>
          <cell r="B64" t="str">
            <v>кг</v>
          </cell>
          <cell r="C64">
            <v>1</v>
          </cell>
        </row>
        <row r="65">
          <cell r="A65" t="str">
            <v xml:space="preserve"> 490  Колбаса Сервелат Филейский ТМ Вязанка  0,3 кг. срез  ПОКОМ</v>
          </cell>
          <cell r="B65" t="str">
            <v>шт</v>
          </cell>
          <cell r="C65">
            <v>0.3</v>
          </cell>
        </row>
        <row r="66">
          <cell r="A66" t="str">
            <v xml:space="preserve"> 491  Колбаса Филейская Рубленая ТМ Вязанка  0,3 кг. срез.  ПОКОМ</v>
          </cell>
          <cell r="B66" t="str">
            <v>шт</v>
          </cell>
          <cell r="C66">
            <v>0.3</v>
          </cell>
        </row>
        <row r="67">
          <cell r="A67" t="str">
            <v xml:space="preserve"> 498  Колбаса Сочинка рубленая с сочным окороком 0,3кг ТМ Стародворье  ПОКОМ</v>
          </cell>
          <cell r="B67" t="str">
            <v>шт</v>
          </cell>
          <cell r="C67">
            <v>0.3</v>
          </cell>
        </row>
        <row r="68">
          <cell r="A68" t="str">
            <v>255  Сосиски Молочные для завтрака ТМ Особый рецепт, п/а МГС, ВЕС, ТМ Стародворье  ПОКОМ</v>
          </cell>
          <cell r="B68" t="str">
            <v>кг</v>
          </cell>
          <cell r="C68">
            <v>1</v>
          </cell>
        </row>
        <row r="69">
          <cell r="A69" t="str">
            <v>495  Колбаса Сочинка по-европейски с сочной грудинкой 0,3кг ТМ Стародворье  ПОКОМ</v>
          </cell>
          <cell r="B69" t="str">
            <v>шт</v>
          </cell>
          <cell r="C69">
            <v>0.3</v>
          </cell>
        </row>
        <row r="70">
          <cell r="A70" t="str">
            <v>496  Колбаса Сочинка по-фински с сочным окроком 0,3кг ТМ Стародворье  ПОКОМ</v>
          </cell>
          <cell r="B70" t="str">
            <v>шт</v>
          </cell>
          <cell r="C70">
            <v>0.3</v>
          </cell>
        </row>
        <row r="71">
          <cell r="A71" t="str">
            <v>501 Сосиски Филейские по-ганноверски ТМ Вязанка.в оболочке амицел в м.г.с ВЕС. ПОКОМ</v>
          </cell>
          <cell r="B71" t="str">
            <v>кг</v>
          </cell>
          <cell r="C71">
            <v>1</v>
          </cell>
        </row>
        <row r="72">
          <cell r="A72" t="str">
            <v>504  Ветчина Мясорубская с окороком 0,33кг срез ТМ Стародворье  ПОКОМ</v>
          </cell>
          <cell r="B72" t="str">
            <v>шт</v>
          </cell>
          <cell r="C72">
            <v>0.33</v>
          </cell>
        </row>
        <row r="73">
          <cell r="A73" t="str">
            <v>515  Колбаса Сервелат Мясорубский Делюкс 0,3кг ТМ Стародворье  ПОКОМ</v>
          </cell>
          <cell r="B73" t="str">
            <v>шт</v>
          </cell>
          <cell r="C73">
            <v>0.3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1" sqref="S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5" width="7" customWidth="1"/>
    <col min="16" max="16" width="7" style="8" customWidth="1"/>
    <col min="17" max="17" width="7" customWidth="1"/>
    <col min="18" max="18" width="7" style="8" customWidth="1"/>
    <col min="19" max="20" width="7" customWidth="1"/>
    <col min="21" max="22" width="7" style="8" customWidth="1"/>
    <col min="23" max="23" width="7" customWidth="1"/>
    <col min="24" max="24" width="8.28515625" customWidth="1"/>
    <col min="25" max="26" width="5" customWidth="1"/>
    <col min="27" max="36" width="6" customWidth="1"/>
    <col min="37" max="37" width="10" customWidth="1"/>
    <col min="38" max="39" width="7" customWidth="1"/>
    <col min="40" max="53" width="3" customWidth="1"/>
  </cols>
  <sheetData>
    <row r="1" spans="1:53" x14ac:dyDescent="0.25">
      <c r="A1" s="1"/>
      <c r="B1" s="1"/>
      <c r="C1" s="1"/>
      <c r="D1" s="1"/>
      <c r="E1" s="1"/>
      <c r="F1" s="1"/>
      <c r="G1" s="9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6">
        <v>0.65</v>
      </c>
      <c r="V1" s="26">
        <v>1.9</v>
      </c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>
        <v>15900</v>
      </c>
      <c r="AM1" s="1">
        <v>2500</v>
      </c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/>
      <c r="B2" s="1"/>
      <c r="C2" s="1"/>
      <c r="D2" s="1"/>
      <c r="E2" s="1"/>
      <c r="F2" s="1"/>
      <c r="G2" s="9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0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14</v>
      </c>
      <c r="R3" s="2" t="s">
        <v>14</v>
      </c>
      <c r="S3" s="2" t="s">
        <v>15</v>
      </c>
      <c r="T3" s="3" t="s">
        <v>16</v>
      </c>
      <c r="U3" s="28" t="s">
        <v>156</v>
      </c>
      <c r="V3" s="28" t="s">
        <v>156</v>
      </c>
      <c r="W3" s="7" t="s">
        <v>17</v>
      </c>
      <c r="X3" s="7" t="s">
        <v>18</v>
      </c>
      <c r="Y3" s="2" t="s">
        <v>19</v>
      </c>
      <c r="Z3" s="2" t="s">
        <v>20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21</v>
      </c>
      <c r="AI3" s="2" t="s">
        <v>21</v>
      </c>
      <c r="AJ3" s="2" t="s">
        <v>21</v>
      </c>
      <c r="AK3" s="2" t="s">
        <v>22</v>
      </c>
      <c r="AL3" s="2" t="s">
        <v>23</v>
      </c>
      <c r="AM3" s="2" t="s">
        <v>23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9"/>
      <c r="H4" s="1"/>
      <c r="I4" s="1"/>
      <c r="J4" s="1"/>
      <c r="K4" s="1"/>
      <c r="L4" s="1"/>
      <c r="M4" s="1"/>
      <c r="N4" s="1"/>
      <c r="O4" s="1" t="s">
        <v>24</v>
      </c>
      <c r="P4" s="11" t="s">
        <v>145</v>
      </c>
      <c r="Q4" s="1" t="s">
        <v>25</v>
      </c>
      <c r="R4" s="11" t="s">
        <v>159</v>
      </c>
      <c r="S4" s="1" t="s">
        <v>26</v>
      </c>
      <c r="T4" s="1"/>
      <c r="U4" s="11" t="s">
        <v>157</v>
      </c>
      <c r="V4" s="11" t="s">
        <v>158</v>
      </c>
      <c r="W4" s="1"/>
      <c r="X4" s="1"/>
      <c r="Y4" s="1"/>
      <c r="Z4" s="1"/>
      <c r="AA4" s="1" t="s">
        <v>27</v>
      </c>
      <c r="AB4" s="1" t="s">
        <v>28</v>
      </c>
      <c r="AC4" s="1" t="s">
        <v>29</v>
      </c>
      <c r="AD4" s="1" t="s">
        <v>30</v>
      </c>
      <c r="AE4" s="1" t="s">
        <v>31</v>
      </c>
      <c r="AF4" s="1" t="s">
        <v>32</v>
      </c>
      <c r="AG4" s="1" t="s">
        <v>33</v>
      </c>
      <c r="AH4" s="1" t="s">
        <v>34</v>
      </c>
      <c r="AI4" s="1" t="s">
        <v>35</v>
      </c>
      <c r="AJ4" s="1" t="s">
        <v>36</v>
      </c>
      <c r="AK4" s="1"/>
      <c r="AL4" s="11" t="s">
        <v>157</v>
      </c>
      <c r="AM4" s="11" t="s">
        <v>158</v>
      </c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/>
      <c r="B5" s="1"/>
      <c r="C5" s="1"/>
      <c r="D5" s="1"/>
      <c r="E5" s="4">
        <f>SUM(E6:E499)</f>
        <v>40327.114000000009</v>
      </c>
      <c r="F5" s="4">
        <f>SUM(F6:F499)</f>
        <v>48148.784999999996</v>
      </c>
      <c r="G5" s="9"/>
      <c r="H5" s="1"/>
      <c r="I5" s="1"/>
      <c r="J5" s="1"/>
      <c r="K5" s="4">
        <f t="shared" ref="K5:W5" si="0">SUM(K6:K499)</f>
        <v>51311.983</v>
      </c>
      <c r="L5" s="4">
        <f t="shared" si="0"/>
        <v>-10984.869000000002</v>
      </c>
      <c r="M5" s="4">
        <f t="shared" si="0"/>
        <v>32679.091</v>
      </c>
      <c r="N5" s="4">
        <f t="shared" si="0"/>
        <v>3603.0229999999992</v>
      </c>
      <c r="O5" s="4">
        <f t="shared" si="0"/>
        <v>2078</v>
      </c>
      <c r="P5" s="4">
        <f t="shared" si="0"/>
        <v>1967</v>
      </c>
      <c r="Q5" s="4">
        <f t="shared" si="0"/>
        <v>13721.368665999991</v>
      </c>
      <c r="R5" s="4">
        <f t="shared" ref="R5" si="1">SUM(R6:R499)</f>
        <v>1792</v>
      </c>
      <c r="S5" s="4">
        <f t="shared" si="0"/>
        <v>6535.8182000000006</v>
      </c>
      <c r="T5" s="4">
        <f t="shared" si="0"/>
        <v>16135.915690000005</v>
      </c>
      <c r="U5" s="4">
        <f t="shared" si="0"/>
        <v>17521.175670000001</v>
      </c>
      <c r="V5" s="4">
        <f t="shared" ref="V5" si="2">SUM(V6:V499)</f>
        <v>2279.2817999999997</v>
      </c>
      <c r="W5" s="4">
        <f t="shared" si="0"/>
        <v>0</v>
      </c>
      <c r="X5" s="1"/>
      <c r="Y5" s="1"/>
      <c r="Z5" s="1"/>
      <c r="AA5" s="4">
        <f t="shared" ref="AA5:AJ5" si="3">SUM(AA6:AA499)</f>
        <v>7413.0825999999988</v>
      </c>
      <c r="AB5" s="4">
        <f t="shared" si="3"/>
        <v>7236.726200000001</v>
      </c>
      <c r="AC5" s="4">
        <f t="shared" si="3"/>
        <v>6983.2828000000009</v>
      </c>
      <c r="AD5" s="4">
        <f t="shared" si="3"/>
        <v>7512.658800000002</v>
      </c>
      <c r="AE5" s="4">
        <f t="shared" si="3"/>
        <v>7335.5158000000019</v>
      </c>
      <c r="AF5" s="4">
        <f t="shared" si="3"/>
        <v>7299.181599999999</v>
      </c>
      <c r="AG5" s="4">
        <f t="shared" si="3"/>
        <v>6870.51</v>
      </c>
      <c r="AH5" s="4">
        <f t="shared" si="3"/>
        <v>6533.3864000000003</v>
      </c>
      <c r="AI5" s="4">
        <f t="shared" si="3"/>
        <v>7685.1267999999991</v>
      </c>
      <c r="AJ5" s="4">
        <f t="shared" si="3"/>
        <v>6959.2389999999996</v>
      </c>
      <c r="AK5" s="1"/>
      <c r="AL5" s="4">
        <f>SUM(AL6:AL499)</f>
        <v>15919</v>
      </c>
      <c r="AM5" s="4">
        <f>SUM(AM6:AM499)</f>
        <v>2189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5">
      <c r="A6" s="1" t="s">
        <v>37</v>
      </c>
      <c r="B6" s="1" t="s">
        <v>38</v>
      </c>
      <c r="C6" s="1">
        <v>295.95499999999998</v>
      </c>
      <c r="D6" s="1">
        <v>631.30100000000004</v>
      </c>
      <c r="E6" s="1">
        <v>371.55599999999998</v>
      </c>
      <c r="F6" s="1">
        <v>366.35700000000003</v>
      </c>
      <c r="G6" s="9">
        <v>1</v>
      </c>
      <c r="H6" s="1">
        <v>50</v>
      </c>
      <c r="I6" s="1" t="s">
        <v>39</v>
      </c>
      <c r="J6" s="1"/>
      <c r="K6" s="1">
        <v>507.18099999999998</v>
      </c>
      <c r="L6" s="1">
        <f t="shared" ref="L6:L37" si="4">E6-K6</f>
        <v>-135.625</v>
      </c>
      <c r="M6" s="1">
        <f t="shared" ref="M6:M37" si="5">E6-N6-O6-P6</f>
        <v>360.755</v>
      </c>
      <c r="N6" s="1">
        <v>10.801</v>
      </c>
      <c r="O6" s="1">
        <v>0</v>
      </c>
      <c r="P6" s="1">
        <f>IFERROR(VLOOKUP(A6,[1]Sheet!$A:$D,4,0),0)</f>
        <v>0</v>
      </c>
      <c r="Q6" s="1">
        <v>0</v>
      </c>
      <c r="R6" s="1">
        <f>IFERROR(VLOOKUP(A6,[2]Sheet!$A:$D,4,0),0)</f>
        <v>0</v>
      </c>
      <c r="S6" s="1">
        <f>M6/5</f>
        <v>72.150999999999996</v>
      </c>
      <c r="T6" s="5">
        <f>11*S6-Q6-F6</f>
        <v>427.30399999999992</v>
      </c>
      <c r="U6" s="27">
        <f>T6+$U$1*S6</f>
        <v>474.2021499999999</v>
      </c>
      <c r="V6" s="5">
        <f>$V$1*S6</f>
        <v>137.08689999999999</v>
      </c>
      <c r="W6" s="5"/>
      <c r="X6" s="1"/>
      <c r="Y6" s="1">
        <f>(F6+Q6+U6)/S6</f>
        <v>11.65</v>
      </c>
      <c r="Z6" s="1">
        <f>(F6+Q6)/S6</f>
        <v>5.0776427215146018</v>
      </c>
      <c r="AA6" s="1">
        <v>60.181400000000011</v>
      </c>
      <c r="AB6" s="1">
        <v>58.173400000000001</v>
      </c>
      <c r="AC6" s="1">
        <v>73.107600000000005</v>
      </c>
      <c r="AD6" s="1">
        <v>70.822599999999994</v>
      </c>
      <c r="AE6" s="1">
        <v>58.913799999999988</v>
      </c>
      <c r="AF6" s="1">
        <v>56.46759999999999</v>
      </c>
      <c r="AG6" s="1">
        <v>68.415600000000012</v>
      </c>
      <c r="AH6" s="1">
        <v>86.022000000000006</v>
      </c>
      <c r="AI6" s="1">
        <v>129.69159999999999</v>
      </c>
      <c r="AJ6" s="1">
        <v>132.0342</v>
      </c>
      <c r="AK6" s="1"/>
      <c r="AL6" s="1">
        <f>ROUND(G6*U6,0)</f>
        <v>474</v>
      </c>
      <c r="AM6" s="1">
        <f>ROUND(G6*V6,0)</f>
        <v>137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5">
      <c r="A7" s="1" t="s">
        <v>40</v>
      </c>
      <c r="B7" s="1" t="s">
        <v>38</v>
      </c>
      <c r="C7" s="1">
        <v>56.223999999999997</v>
      </c>
      <c r="D7" s="1">
        <v>1015.2380000000001</v>
      </c>
      <c r="E7" s="1">
        <v>526.68899999999996</v>
      </c>
      <c r="F7" s="1">
        <v>262.80200000000002</v>
      </c>
      <c r="G7" s="9">
        <v>1</v>
      </c>
      <c r="H7" s="1">
        <v>45</v>
      </c>
      <c r="I7" s="1" t="s">
        <v>39</v>
      </c>
      <c r="J7" s="1"/>
      <c r="K7" s="1">
        <v>781.46900000000005</v>
      </c>
      <c r="L7" s="1">
        <f t="shared" si="4"/>
        <v>-254.78000000000009</v>
      </c>
      <c r="M7" s="1">
        <f t="shared" si="5"/>
        <v>165.67599999999993</v>
      </c>
      <c r="N7" s="1">
        <v>124.01300000000001</v>
      </c>
      <c r="O7" s="1">
        <v>148</v>
      </c>
      <c r="P7" s="1">
        <f>IFERROR(VLOOKUP(A7,[1]Sheet!$A:$D,4,0),0)</f>
        <v>89</v>
      </c>
      <c r="Q7" s="1">
        <v>0</v>
      </c>
      <c r="R7" s="1">
        <f>IFERROR(VLOOKUP(A7,[2]Sheet!$A:$D,4,0),0)</f>
        <v>72</v>
      </c>
      <c r="S7" s="1">
        <f t="shared" ref="S7:S69" si="6">M7/5</f>
        <v>33.135199999999983</v>
      </c>
      <c r="T7" s="5">
        <f t="shared" ref="T7:T13" si="7">11*S7-Q7-F7</f>
        <v>101.68519999999978</v>
      </c>
      <c r="U7" s="5">
        <f t="shared" ref="U7:U70" si="8">T7</f>
        <v>101.68519999999978</v>
      </c>
      <c r="V7" s="5"/>
      <c r="W7" s="5"/>
      <c r="X7" s="1"/>
      <c r="Y7" s="1">
        <f t="shared" ref="Y7:Y70" si="9">(F7+Q7+U7)/S7</f>
        <v>11</v>
      </c>
      <c r="Z7" s="1">
        <f t="shared" ref="Z7:Z69" si="10">(F7+Q7)/S7</f>
        <v>7.9312030710543517</v>
      </c>
      <c r="AA7" s="1">
        <v>29.4544</v>
      </c>
      <c r="AB7" s="1">
        <v>34.91879999999999</v>
      </c>
      <c r="AC7" s="1">
        <v>56.119399999999999</v>
      </c>
      <c r="AD7" s="1">
        <v>68.597400000000007</v>
      </c>
      <c r="AE7" s="1">
        <v>36.322799999999987</v>
      </c>
      <c r="AF7" s="1">
        <v>32.822400000000002</v>
      </c>
      <c r="AG7" s="1">
        <v>56.683599999999998</v>
      </c>
      <c r="AH7" s="1">
        <v>57.147000000000013</v>
      </c>
      <c r="AI7" s="1">
        <v>42.757199999999997</v>
      </c>
      <c r="AJ7" s="1">
        <v>39.599800000000002</v>
      </c>
      <c r="AK7" s="1"/>
      <c r="AL7" s="1">
        <f t="shared" ref="AL7:AL70" si="11">ROUND(G7*U7,0)</f>
        <v>102</v>
      </c>
      <c r="AM7" s="1">
        <f t="shared" ref="AM7:AM70" si="12">ROUND(G7*V7,0)</f>
        <v>0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5">
      <c r="A8" s="1" t="s">
        <v>41</v>
      </c>
      <c r="B8" s="1" t="s">
        <v>38</v>
      </c>
      <c r="C8" s="1">
        <v>413.94299999999998</v>
      </c>
      <c r="D8" s="1">
        <v>1991.271</v>
      </c>
      <c r="E8" s="1">
        <v>993.48099999999999</v>
      </c>
      <c r="F8" s="1">
        <v>923.06899999999996</v>
      </c>
      <c r="G8" s="9">
        <v>1</v>
      </c>
      <c r="H8" s="1">
        <v>45</v>
      </c>
      <c r="I8" s="1" t="s">
        <v>39</v>
      </c>
      <c r="J8" s="1"/>
      <c r="K8" s="1">
        <v>1372.325</v>
      </c>
      <c r="L8" s="1">
        <f t="shared" si="4"/>
        <v>-378.84400000000005</v>
      </c>
      <c r="M8" s="1">
        <f t="shared" si="5"/>
        <v>520.74699999999996</v>
      </c>
      <c r="N8" s="1">
        <v>214.73400000000001</v>
      </c>
      <c r="O8" s="1">
        <v>113</v>
      </c>
      <c r="P8" s="1">
        <f>IFERROR(VLOOKUP(A8,[1]Sheet!$A:$D,4,0),0)</f>
        <v>145</v>
      </c>
      <c r="Q8" s="1">
        <v>273.72711600000002</v>
      </c>
      <c r="R8" s="1">
        <f>IFERROR(VLOOKUP(A8,[2]Sheet!$A:$D,4,0),0)</f>
        <v>120</v>
      </c>
      <c r="S8" s="1">
        <f t="shared" si="6"/>
        <v>104.14939999999999</v>
      </c>
      <c r="T8" s="5"/>
      <c r="U8" s="5">
        <f t="shared" si="8"/>
        <v>0</v>
      </c>
      <c r="V8" s="5"/>
      <c r="W8" s="5"/>
      <c r="X8" s="1"/>
      <c r="Y8" s="1">
        <f t="shared" si="9"/>
        <v>11.491147486207316</v>
      </c>
      <c r="Z8" s="1">
        <f t="shared" si="10"/>
        <v>11.491147486207316</v>
      </c>
      <c r="AA8" s="1">
        <v>154.07220000000001</v>
      </c>
      <c r="AB8" s="1">
        <v>146.70699999999999</v>
      </c>
      <c r="AC8" s="1">
        <v>156.01480000000001</v>
      </c>
      <c r="AD8" s="1">
        <v>149.0752</v>
      </c>
      <c r="AE8" s="1">
        <v>143.0102</v>
      </c>
      <c r="AF8" s="1">
        <v>144.119</v>
      </c>
      <c r="AG8" s="1">
        <v>135.5206</v>
      </c>
      <c r="AH8" s="1">
        <v>131.565</v>
      </c>
      <c r="AI8" s="1">
        <v>185.7578</v>
      </c>
      <c r="AJ8" s="1">
        <v>167.68940000000001</v>
      </c>
      <c r="AK8" s="1"/>
      <c r="AL8" s="1">
        <f t="shared" si="11"/>
        <v>0</v>
      </c>
      <c r="AM8" s="1">
        <f t="shared" si="12"/>
        <v>0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25">
      <c r="A9" s="1" t="s">
        <v>42</v>
      </c>
      <c r="B9" s="1" t="s">
        <v>43</v>
      </c>
      <c r="C9" s="1">
        <v>773</v>
      </c>
      <c r="D9" s="1">
        <v>1144</v>
      </c>
      <c r="E9" s="1">
        <v>663</v>
      </c>
      <c r="F9" s="1">
        <v>891</v>
      </c>
      <c r="G9" s="9">
        <v>0.45</v>
      </c>
      <c r="H9" s="1">
        <v>45</v>
      </c>
      <c r="I9" s="1" t="s">
        <v>39</v>
      </c>
      <c r="J9" s="1"/>
      <c r="K9" s="1">
        <v>846</v>
      </c>
      <c r="L9" s="1">
        <f t="shared" si="4"/>
        <v>-183</v>
      </c>
      <c r="M9" s="1">
        <f t="shared" si="5"/>
        <v>603</v>
      </c>
      <c r="N9" s="1">
        <v>60</v>
      </c>
      <c r="O9" s="1">
        <v>0</v>
      </c>
      <c r="P9" s="1">
        <f>IFERROR(VLOOKUP(A9,[1]Sheet!$A:$D,4,0),0)</f>
        <v>0</v>
      </c>
      <c r="Q9" s="1">
        <v>294.77599999999961</v>
      </c>
      <c r="R9" s="1">
        <f>IFERROR(VLOOKUP(A9,[2]Sheet!$A:$D,4,0),0)</f>
        <v>0</v>
      </c>
      <c r="S9" s="1">
        <f t="shared" si="6"/>
        <v>120.6</v>
      </c>
      <c r="T9" s="5">
        <f t="shared" si="7"/>
        <v>140.8240000000003</v>
      </c>
      <c r="U9" s="5">
        <f t="shared" si="8"/>
        <v>140.8240000000003</v>
      </c>
      <c r="V9" s="5"/>
      <c r="W9" s="5"/>
      <c r="X9" s="1"/>
      <c r="Y9" s="1">
        <f t="shared" si="9"/>
        <v>11</v>
      </c>
      <c r="Z9" s="1">
        <f t="shared" si="10"/>
        <v>9.8323051409618554</v>
      </c>
      <c r="AA9" s="1">
        <v>139.19999999999999</v>
      </c>
      <c r="AB9" s="1">
        <v>137.80000000000001</v>
      </c>
      <c r="AC9" s="1">
        <v>153.19999999999999</v>
      </c>
      <c r="AD9" s="1">
        <v>160.6</v>
      </c>
      <c r="AE9" s="1">
        <v>181.4</v>
      </c>
      <c r="AF9" s="1">
        <v>173.8</v>
      </c>
      <c r="AG9" s="1">
        <v>171.2</v>
      </c>
      <c r="AH9" s="1">
        <v>171.4</v>
      </c>
      <c r="AI9" s="1">
        <v>151.4</v>
      </c>
      <c r="AJ9" s="1">
        <v>132</v>
      </c>
      <c r="AK9" s="1" t="s">
        <v>44</v>
      </c>
      <c r="AL9" s="1">
        <f t="shared" si="11"/>
        <v>63</v>
      </c>
      <c r="AM9" s="1">
        <f t="shared" si="12"/>
        <v>0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5">
      <c r="A10" s="1" t="s">
        <v>45</v>
      </c>
      <c r="B10" s="1" t="s">
        <v>43</v>
      </c>
      <c r="C10" s="1">
        <v>573</v>
      </c>
      <c r="D10" s="1">
        <v>2587</v>
      </c>
      <c r="E10" s="1">
        <v>1235.634</v>
      </c>
      <c r="F10" s="1">
        <v>1273.366</v>
      </c>
      <c r="G10" s="9">
        <v>0.45</v>
      </c>
      <c r="H10" s="1">
        <v>45</v>
      </c>
      <c r="I10" s="1" t="s">
        <v>39</v>
      </c>
      <c r="J10" s="1"/>
      <c r="K10" s="1">
        <v>1584</v>
      </c>
      <c r="L10" s="1">
        <f t="shared" si="4"/>
        <v>-348.36599999999999</v>
      </c>
      <c r="M10" s="1">
        <f t="shared" si="5"/>
        <v>1175.634</v>
      </c>
      <c r="N10" s="1">
        <v>60</v>
      </c>
      <c r="O10" s="1">
        <v>0</v>
      </c>
      <c r="P10" s="1">
        <f>IFERROR(VLOOKUP(A10,[1]Sheet!$A:$D,4,0),0)</f>
        <v>0</v>
      </c>
      <c r="Q10" s="1">
        <v>668.75200000000007</v>
      </c>
      <c r="R10" s="1">
        <f>IFERROR(VLOOKUP(A10,[2]Sheet!$A:$D,4,0),0)</f>
        <v>0</v>
      </c>
      <c r="S10" s="1">
        <f t="shared" si="6"/>
        <v>235.1268</v>
      </c>
      <c r="T10" s="5">
        <f t="shared" si="7"/>
        <v>644.27680000000009</v>
      </c>
      <c r="U10" s="5">
        <f t="shared" si="8"/>
        <v>644.27680000000009</v>
      </c>
      <c r="V10" s="5"/>
      <c r="W10" s="5"/>
      <c r="X10" s="1"/>
      <c r="Y10" s="1">
        <f t="shared" si="9"/>
        <v>11</v>
      </c>
      <c r="Z10" s="1">
        <f t="shared" si="10"/>
        <v>8.259875097181606</v>
      </c>
      <c r="AA10" s="1">
        <v>248.4</v>
      </c>
      <c r="AB10" s="1">
        <v>225.2</v>
      </c>
      <c r="AC10" s="1">
        <v>202.8</v>
      </c>
      <c r="AD10" s="1">
        <v>263.2824</v>
      </c>
      <c r="AE10" s="1">
        <v>193.2824</v>
      </c>
      <c r="AF10" s="1">
        <v>136.80000000000001</v>
      </c>
      <c r="AG10" s="1">
        <v>174.2</v>
      </c>
      <c r="AH10" s="1">
        <v>243.2</v>
      </c>
      <c r="AI10" s="1">
        <v>155.22800000000001</v>
      </c>
      <c r="AJ10" s="1">
        <v>163.428</v>
      </c>
      <c r="AK10" s="1" t="s">
        <v>44</v>
      </c>
      <c r="AL10" s="1">
        <f t="shared" si="11"/>
        <v>290</v>
      </c>
      <c r="AM10" s="1">
        <f t="shared" si="12"/>
        <v>0</v>
      </c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25">
      <c r="A11" s="1" t="s">
        <v>46</v>
      </c>
      <c r="B11" s="1" t="s">
        <v>43</v>
      </c>
      <c r="C11" s="1">
        <v>111</v>
      </c>
      <c r="D11" s="1">
        <v>43</v>
      </c>
      <c r="E11" s="1">
        <v>45</v>
      </c>
      <c r="F11" s="1">
        <v>49</v>
      </c>
      <c r="G11" s="9">
        <v>0.17</v>
      </c>
      <c r="H11" s="1">
        <v>180</v>
      </c>
      <c r="I11" s="1" t="s">
        <v>39</v>
      </c>
      <c r="J11" s="1"/>
      <c r="K11" s="1">
        <v>60</v>
      </c>
      <c r="L11" s="1">
        <f t="shared" si="4"/>
        <v>-15</v>
      </c>
      <c r="M11" s="1">
        <f t="shared" si="5"/>
        <v>45</v>
      </c>
      <c r="N11" s="1"/>
      <c r="O11" s="1">
        <v>0</v>
      </c>
      <c r="P11" s="1">
        <f>IFERROR(VLOOKUP(A11,[1]Sheet!$A:$D,4,0),0)</f>
        <v>0</v>
      </c>
      <c r="Q11" s="1">
        <v>3.7999999999999972</v>
      </c>
      <c r="R11" s="1">
        <f>IFERROR(VLOOKUP(A11,[2]Sheet!$A:$D,4,0),0)</f>
        <v>0</v>
      </c>
      <c r="S11" s="1">
        <f t="shared" si="6"/>
        <v>9</v>
      </c>
      <c r="T11" s="5">
        <f t="shared" si="7"/>
        <v>46.2</v>
      </c>
      <c r="U11" s="5">
        <f t="shared" si="8"/>
        <v>46.2</v>
      </c>
      <c r="V11" s="5"/>
      <c r="W11" s="5"/>
      <c r="X11" s="1"/>
      <c r="Y11" s="1">
        <f t="shared" si="9"/>
        <v>11</v>
      </c>
      <c r="Z11" s="1">
        <f t="shared" si="10"/>
        <v>5.8666666666666663</v>
      </c>
      <c r="AA11" s="1">
        <v>7.8</v>
      </c>
      <c r="AB11" s="1">
        <v>9</v>
      </c>
      <c r="AC11" s="1">
        <v>6.8</v>
      </c>
      <c r="AD11" s="1">
        <v>6.6</v>
      </c>
      <c r="AE11" s="1">
        <v>10.199999999999999</v>
      </c>
      <c r="AF11" s="1">
        <v>10.199999999999999</v>
      </c>
      <c r="AG11" s="1">
        <v>6.6</v>
      </c>
      <c r="AH11" s="1">
        <v>7</v>
      </c>
      <c r="AI11" s="1">
        <v>8.8000000000000007</v>
      </c>
      <c r="AJ11" s="1">
        <v>9</v>
      </c>
      <c r="AK11" s="1" t="s">
        <v>44</v>
      </c>
      <c r="AL11" s="1">
        <f t="shared" si="11"/>
        <v>8</v>
      </c>
      <c r="AM11" s="1">
        <f t="shared" si="12"/>
        <v>0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1" t="s">
        <v>47</v>
      </c>
      <c r="B12" s="1" t="s">
        <v>43</v>
      </c>
      <c r="C12" s="1">
        <v>29</v>
      </c>
      <c r="D12" s="1"/>
      <c r="E12" s="1">
        <v>11</v>
      </c>
      <c r="F12" s="1">
        <v>14</v>
      </c>
      <c r="G12" s="9">
        <v>0.3</v>
      </c>
      <c r="H12" s="1">
        <v>40</v>
      </c>
      <c r="I12" s="1" t="s">
        <v>39</v>
      </c>
      <c r="J12" s="1"/>
      <c r="K12" s="1">
        <v>11</v>
      </c>
      <c r="L12" s="1">
        <f t="shared" si="4"/>
        <v>0</v>
      </c>
      <c r="M12" s="1">
        <f t="shared" si="5"/>
        <v>11</v>
      </c>
      <c r="N12" s="1"/>
      <c r="O12" s="1">
        <v>0</v>
      </c>
      <c r="P12" s="1">
        <f>IFERROR(VLOOKUP(A12,[1]Sheet!$A:$D,4,0),0)</f>
        <v>0</v>
      </c>
      <c r="Q12" s="1">
        <v>8.7999999999999972</v>
      </c>
      <c r="R12" s="1">
        <f>IFERROR(VLOOKUP(A12,[2]Sheet!$A:$D,4,0),0)</f>
        <v>0</v>
      </c>
      <c r="S12" s="1">
        <f t="shared" si="6"/>
        <v>2.2000000000000002</v>
      </c>
      <c r="T12" s="5"/>
      <c r="U12" s="5">
        <f t="shared" si="8"/>
        <v>0</v>
      </c>
      <c r="V12" s="5"/>
      <c r="W12" s="5"/>
      <c r="X12" s="1"/>
      <c r="Y12" s="1">
        <f t="shared" si="9"/>
        <v>10.363636363636362</v>
      </c>
      <c r="Z12" s="1">
        <f t="shared" si="10"/>
        <v>10.363636363636362</v>
      </c>
      <c r="AA12" s="1">
        <v>2.8</v>
      </c>
      <c r="AB12" s="1">
        <v>2.4</v>
      </c>
      <c r="AC12" s="1">
        <v>2</v>
      </c>
      <c r="AD12" s="1">
        <v>2</v>
      </c>
      <c r="AE12" s="1">
        <v>3.2</v>
      </c>
      <c r="AF12" s="1">
        <v>3.2</v>
      </c>
      <c r="AG12" s="1">
        <v>2.6</v>
      </c>
      <c r="AH12" s="1">
        <v>2.6</v>
      </c>
      <c r="AI12" s="1">
        <v>2.2000000000000002</v>
      </c>
      <c r="AJ12" s="1">
        <v>3.2</v>
      </c>
      <c r="AK12" s="1"/>
      <c r="AL12" s="1">
        <f t="shared" si="11"/>
        <v>0</v>
      </c>
      <c r="AM12" s="1">
        <f t="shared" si="12"/>
        <v>0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x14ac:dyDescent="0.25">
      <c r="A13" s="1" t="s">
        <v>48</v>
      </c>
      <c r="B13" s="1" t="s">
        <v>43</v>
      </c>
      <c r="C13" s="1"/>
      <c r="D13" s="1">
        <v>376</v>
      </c>
      <c r="E13" s="1">
        <v>155</v>
      </c>
      <c r="F13" s="1">
        <v>88</v>
      </c>
      <c r="G13" s="9">
        <v>0.17</v>
      </c>
      <c r="H13" s="1">
        <v>180</v>
      </c>
      <c r="I13" s="1" t="s">
        <v>39</v>
      </c>
      <c r="J13" s="1"/>
      <c r="K13" s="1">
        <v>215</v>
      </c>
      <c r="L13" s="1">
        <f t="shared" si="4"/>
        <v>-60</v>
      </c>
      <c r="M13" s="1">
        <f t="shared" si="5"/>
        <v>125</v>
      </c>
      <c r="N13" s="1">
        <v>30</v>
      </c>
      <c r="O13" s="1">
        <v>0</v>
      </c>
      <c r="P13" s="1">
        <f>IFERROR(VLOOKUP(A13,[1]Sheet!$A:$D,4,0),0)</f>
        <v>0</v>
      </c>
      <c r="Q13" s="1">
        <v>60</v>
      </c>
      <c r="R13" s="1">
        <f>IFERROR(VLOOKUP(A13,[2]Sheet!$A:$D,4,0),0)</f>
        <v>0</v>
      </c>
      <c r="S13" s="1">
        <f t="shared" si="6"/>
        <v>25</v>
      </c>
      <c r="T13" s="5">
        <f t="shared" si="7"/>
        <v>127</v>
      </c>
      <c r="U13" s="5">
        <f t="shared" si="8"/>
        <v>127</v>
      </c>
      <c r="V13" s="5"/>
      <c r="W13" s="5"/>
      <c r="X13" s="1"/>
      <c r="Y13" s="1">
        <f t="shared" si="9"/>
        <v>11</v>
      </c>
      <c r="Z13" s="1">
        <f t="shared" si="10"/>
        <v>5.92</v>
      </c>
      <c r="AA13" s="1">
        <v>24</v>
      </c>
      <c r="AB13" s="1">
        <v>24.8</v>
      </c>
      <c r="AC13" s="1">
        <v>18.2</v>
      </c>
      <c r="AD13" s="1">
        <v>32.4</v>
      </c>
      <c r="AE13" s="1">
        <v>20.8</v>
      </c>
      <c r="AF13" s="1">
        <v>18.2</v>
      </c>
      <c r="AG13" s="1">
        <v>27.6</v>
      </c>
      <c r="AH13" s="1">
        <v>21.4</v>
      </c>
      <c r="AI13" s="1">
        <v>31.8</v>
      </c>
      <c r="AJ13" s="1">
        <v>17.2</v>
      </c>
      <c r="AK13" s="1"/>
      <c r="AL13" s="1">
        <f t="shared" si="11"/>
        <v>22</v>
      </c>
      <c r="AM13" s="1">
        <f t="shared" si="12"/>
        <v>0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5">
      <c r="A14" s="12" t="s">
        <v>49</v>
      </c>
      <c r="B14" s="12" t="s">
        <v>43</v>
      </c>
      <c r="C14" s="12">
        <v>7</v>
      </c>
      <c r="D14" s="12"/>
      <c r="E14" s="12"/>
      <c r="F14" s="12">
        <v>4</v>
      </c>
      <c r="G14" s="13">
        <v>0</v>
      </c>
      <c r="H14" s="12">
        <v>50</v>
      </c>
      <c r="I14" s="12" t="s">
        <v>50</v>
      </c>
      <c r="J14" s="12"/>
      <c r="K14" s="12">
        <v>2</v>
      </c>
      <c r="L14" s="12">
        <f t="shared" si="4"/>
        <v>-2</v>
      </c>
      <c r="M14" s="12">
        <f t="shared" si="5"/>
        <v>0</v>
      </c>
      <c r="N14" s="12"/>
      <c r="O14" s="12">
        <v>0</v>
      </c>
      <c r="P14" s="12">
        <f>IFERROR(VLOOKUP(A14,[1]Sheet!$A:$D,4,0),0)</f>
        <v>0</v>
      </c>
      <c r="Q14" s="12">
        <v>0</v>
      </c>
      <c r="R14" s="1">
        <f>IFERROR(VLOOKUP(A14,[2]Sheet!$A:$D,4,0),0)</f>
        <v>0</v>
      </c>
      <c r="S14" s="12">
        <f t="shared" si="6"/>
        <v>0</v>
      </c>
      <c r="T14" s="14"/>
      <c r="U14" s="5">
        <f t="shared" si="8"/>
        <v>0</v>
      </c>
      <c r="V14" s="5"/>
      <c r="W14" s="14"/>
      <c r="X14" s="12"/>
      <c r="Y14" s="1" t="e">
        <f t="shared" si="9"/>
        <v>#DIV/0!</v>
      </c>
      <c r="Z14" s="12" t="e">
        <f t="shared" si="10"/>
        <v>#DIV/0!</v>
      </c>
      <c r="AA14" s="12">
        <v>0</v>
      </c>
      <c r="AB14" s="12">
        <v>0.8</v>
      </c>
      <c r="AC14" s="12">
        <v>0.8</v>
      </c>
      <c r="AD14" s="12">
        <v>0.8</v>
      </c>
      <c r="AE14" s="12">
        <v>1.2</v>
      </c>
      <c r="AF14" s="12">
        <v>1</v>
      </c>
      <c r="AG14" s="12">
        <v>0.6</v>
      </c>
      <c r="AH14" s="12">
        <v>0.8</v>
      </c>
      <c r="AI14" s="12">
        <v>0.8</v>
      </c>
      <c r="AJ14" s="12">
        <v>0.6</v>
      </c>
      <c r="AK14" s="12"/>
      <c r="AL14" s="1">
        <f t="shared" si="11"/>
        <v>0</v>
      </c>
      <c r="AM14" s="1">
        <f t="shared" si="12"/>
        <v>0</v>
      </c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25">
      <c r="A15" s="1" t="s">
        <v>51</v>
      </c>
      <c r="B15" s="1" t="s">
        <v>43</v>
      </c>
      <c r="C15" s="1">
        <v>29</v>
      </c>
      <c r="D15" s="1">
        <v>145</v>
      </c>
      <c r="E15" s="1">
        <v>44</v>
      </c>
      <c r="F15" s="1">
        <v>100</v>
      </c>
      <c r="G15" s="9">
        <v>0.35</v>
      </c>
      <c r="H15" s="1">
        <v>50</v>
      </c>
      <c r="I15" s="1" t="s">
        <v>39</v>
      </c>
      <c r="J15" s="1"/>
      <c r="K15" s="1">
        <v>44</v>
      </c>
      <c r="L15" s="1">
        <f t="shared" si="4"/>
        <v>0</v>
      </c>
      <c r="M15" s="1">
        <f t="shared" si="5"/>
        <v>44</v>
      </c>
      <c r="N15" s="1"/>
      <c r="O15" s="1">
        <v>0</v>
      </c>
      <c r="P15" s="1">
        <f>IFERROR(VLOOKUP(A15,[1]Sheet!$A:$D,4,0),0)</f>
        <v>0</v>
      </c>
      <c r="Q15" s="1">
        <v>36</v>
      </c>
      <c r="R15" s="1">
        <f>IFERROR(VLOOKUP(A15,[2]Sheet!$A:$D,4,0),0)</f>
        <v>0</v>
      </c>
      <c r="S15" s="1">
        <f t="shared" si="6"/>
        <v>8.8000000000000007</v>
      </c>
      <c r="T15" s="5"/>
      <c r="U15" s="5">
        <f t="shared" si="8"/>
        <v>0</v>
      </c>
      <c r="V15" s="5"/>
      <c r="W15" s="5"/>
      <c r="X15" s="1"/>
      <c r="Y15" s="1">
        <f t="shared" si="9"/>
        <v>15.454545454545453</v>
      </c>
      <c r="Z15" s="1">
        <f t="shared" si="10"/>
        <v>15.454545454545453</v>
      </c>
      <c r="AA15" s="1">
        <v>12.4</v>
      </c>
      <c r="AB15" s="1">
        <v>10.6</v>
      </c>
      <c r="AC15" s="1">
        <v>11.6</v>
      </c>
      <c r="AD15" s="1">
        <v>11.6</v>
      </c>
      <c r="AE15" s="1">
        <v>9.8000000000000007</v>
      </c>
      <c r="AF15" s="1">
        <v>6.6</v>
      </c>
      <c r="AG15" s="1">
        <v>2.6</v>
      </c>
      <c r="AH15" s="1">
        <v>6.4</v>
      </c>
      <c r="AI15" s="1">
        <v>8.4</v>
      </c>
      <c r="AJ15" s="1">
        <v>7.6</v>
      </c>
      <c r="AK15" s="1" t="s">
        <v>44</v>
      </c>
      <c r="AL15" s="1">
        <f t="shared" si="11"/>
        <v>0</v>
      </c>
      <c r="AM15" s="1">
        <f t="shared" si="12"/>
        <v>0</v>
      </c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19" t="s">
        <v>52</v>
      </c>
      <c r="B16" s="19" t="s">
        <v>38</v>
      </c>
      <c r="C16" s="19">
        <v>1140.0650000000001</v>
      </c>
      <c r="D16" s="19">
        <v>4159.5069999999996</v>
      </c>
      <c r="E16" s="19">
        <v>1902.385</v>
      </c>
      <c r="F16" s="19">
        <v>2098.5859999999998</v>
      </c>
      <c r="G16" s="20">
        <v>1</v>
      </c>
      <c r="H16" s="19">
        <v>55</v>
      </c>
      <c r="I16" s="19" t="s">
        <v>39</v>
      </c>
      <c r="J16" s="19"/>
      <c r="K16" s="19">
        <v>2288.9850000000001</v>
      </c>
      <c r="L16" s="19">
        <f t="shared" si="4"/>
        <v>-386.60000000000014</v>
      </c>
      <c r="M16" s="19">
        <f t="shared" si="5"/>
        <v>1475.529</v>
      </c>
      <c r="N16" s="19">
        <v>159.85599999999999</v>
      </c>
      <c r="O16" s="19">
        <v>142</v>
      </c>
      <c r="P16" s="19">
        <f>IFERROR(VLOOKUP(A16,[1]Sheet!$A:$D,4,0),0)</f>
        <v>125</v>
      </c>
      <c r="Q16" s="19">
        <v>624.0485020000001</v>
      </c>
      <c r="R16" s="1">
        <f>IFERROR(VLOOKUP(A16,[2]Sheet!$A:$D,4,0),0)</f>
        <v>199</v>
      </c>
      <c r="S16" s="19">
        <f t="shared" si="6"/>
        <v>295.10579999999999</v>
      </c>
      <c r="T16" s="21">
        <f>12*S16-Q16-F16</f>
        <v>818.63509799999974</v>
      </c>
      <c r="U16" s="27">
        <f>T16+$U$1*S16</f>
        <v>1010.4538679999997</v>
      </c>
      <c r="V16" s="27"/>
      <c r="W16" s="21"/>
      <c r="X16" s="19"/>
      <c r="Y16" s="1">
        <f t="shared" si="9"/>
        <v>12.649999999999999</v>
      </c>
      <c r="Z16" s="19">
        <f t="shared" si="10"/>
        <v>9.2259606622438461</v>
      </c>
      <c r="AA16" s="19">
        <v>309.99720000000002</v>
      </c>
      <c r="AB16" s="19">
        <v>305.21879999999999</v>
      </c>
      <c r="AC16" s="19">
        <v>340.45979999999997</v>
      </c>
      <c r="AD16" s="19">
        <v>331.50040000000001</v>
      </c>
      <c r="AE16" s="19">
        <v>316.81979999999999</v>
      </c>
      <c r="AF16" s="19">
        <v>331.11559999999997</v>
      </c>
      <c r="AG16" s="19">
        <v>303.43380000000002</v>
      </c>
      <c r="AH16" s="19">
        <v>292.61540000000002</v>
      </c>
      <c r="AI16" s="19">
        <v>341.21539999999999</v>
      </c>
      <c r="AJ16" s="19">
        <v>264.26760000000002</v>
      </c>
      <c r="AK16" s="19" t="s">
        <v>53</v>
      </c>
      <c r="AL16" s="1">
        <f t="shared" si="11"/>
        <v>1010</v>
      </c>
      <c r="AM16" s="1">
        <f t="shared" si="12"/>
        <v>0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x14ac:dyDescent="0.25">
      <c r="A17" s="19" t="s">
        <v>54</v>
      </c>
      <c r="B17" s="19" t="s">
        <v>38</v>
      </c>
      <c r="C17" s="19">
        <v>1257.6790000000001</v>
      </c>
      <c r="D17" s="19">
        <v>8302.3529999999992</v>
      </c>
      <c r="E17" s="19">
        <v>2452.0509999999999</v>
      </c>
      <c r="F17" s="19">
        <v>4031.2649999999999</v>
      </c>
      <c r="G17" s="20">
        <v>1</v>
      </c>
      <c r="H17" s="19">
        <v>50</v>
      </c>
      <c r="I17" s="19" t="s">
        <v>39</v>
      </c>
      <c r="J17" s="19"/>
      <c r="K17" s="19">
        <v>3159.596</v>
      </c>
      <c r="L17" s="19">
        <f t="shared" si="4"/>
        <v>-707.54500000000007</v>
      </c>
      <c r="M17" s="19">
        <f t="shared" si="5"/>
        <v>1987.0329999999999</v>
      </c>
      <c r="N17" s="19">
        <v>211.018</v>
      </c>
      <c r="O17" s="19">
        <v>150</v>
      </c>
      <c r="P17" s="19">
        <f>IFERROR(VLOOKUP(A17,[1]Sheet!$A:$D,4,0),0)</f>
        <v>104</v>
      </c>
      <c r="Q17" s="19">
        <v>914.71263199999953</v>
      </c>
      <c r="R17" s="1">
        <f>IFERROR(VLOOKUP(A17,[2]Sheet!$A:$D,4,0),0)</f>
        <v>87</v>
      </c>
      <c r="S17" s="19">
        <f t="shared" si="6"/>
        <v>397.40659999999997</v>
      </c>
      <c r="T17" s="21"/>
      <c r="U17" s="5">
        <f t="shared" si="8"/>
        <v>0</v>
      </c>
      <c r="V17" s="5">
        <f>$V$1*S17</f>
        <v>755.07253999999989</v>
      </c>
      <c r="W17" s="21"/>
      <c r="X17" s="19"/>
      <c r="Y17" s="1">
        <f t="shared" si="9"/>
        <v>12.445635356836046</v>
      </c>
      <c r="Z17" s="19">
        <f t="shared" si="10"/>
        <v>12.445635356836046</v>
      </c>
      <c r="AA17" s="19">
        <v>536.87819999999999</v>
      </c>
      <c r="AB17" s="19">
        <v>507.46519999999998</v>
      </c>
      <c r="AC17" s="19">
        <v>484.0308</v>
      </c>
      <c r="AD17" s="19">
        <v>493.35700000000003</v>
      </c>
      <c r="AE17" s="19">
        <v>462.59759999999989</v>
      </c>
      <c r="AF17" s="19">
        <v>485.04379999999992</v>
      </c>
      <c r="AG17" s="19">
        <v>537.00080000000003</v>
      </c>
      <c r="AH17" s="19">
        <v>361.52140000000003</v>
      </c>
      <c r="AI17" s="19">
        <v>461.87979999999999</v>
      </c>
      <c r="AJ17" s="19">
        <v>455.86419999999998</v>
      </c>
      <c r="AK17" s="19" t="s">
        <v>53</v>
      </c>
      <c r="AL17" s="1">
        <f t="shared" si="11"/>
        <v>0</v>
      </c>
      <c r="AM17" s="1">
        <f t="shared" si="12"/>
        <v>755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5">
      <c r="A18" s="1" t="s">
        <v>55</v>
      </c>
      <c r="B18" s="1" t="s">
        <v>38</v>
      </c>
      <c r="C18" s="1">
        <v>135.53700000000001</v>
      </c>
      <c r="D18" s="1">
        <v>390.43</v>
      </c>
      <c r="E18" s="1">
        <v>144.82499999999999</v>
      </c>
      <c r="F18" s="1">
        <v>261.80099999999999</v>
      </c>
      <c r="G18" s="9">
        <v>1</v>
      </c>
      <c r="H18" s="1">
        <v>60</v>
      </c>
      <c r="I18" s="1" t="s">
        <v>39</v>
      </c>
      <c r="J18" s="1"/>
      <c r="K18" s="1">
        <v>180.327</v>
      </c>
      <c r="L18" s="1">
        <f t="shared" si="4"/>
        <v>-35.50200000000001</v>
      </c>
      <c r="M18" s="1">
        <f t="shared" si="5"/>
        <v>144.82499999999999</v>
      </c>
      <c r="N18" s="1"/>
      <c r="O18" s="1">
        <v>0</v>
      </c>
      <c r="P18" s="1">
        <f>IFERROR(VLOOKUP(A18,[1]Sheet!$A:$D,4,0),0)</f>
        <v>0</v>
      </c>
      <c r="Q18" s="1">
        <v>0</v>
      </c>
      <c r="R18" s="1">
        <f>IFERROR(VLOOKUP(A18,[2]Sheet!$A:$D,4,0),0)</f>
        <v>0</v>
      </c>
      <c r="S18" s="1">
        <f t="shared" si="6"/>
        <v>28.964999999999996</v>
      </c>
      <c r="T18" s="5">
        <f t="shared" ref="T18" si="13">11*S18-Q18-F18</f>
        <v>56.813999999999965</v>
      </c>
      <c r="U18" s="5">
        <f t="shared" si="8"/>
        <v>56.813999999999965</v>
      </c>
      <c r="V18" s="5"/>
      <c r="W18" s="5"/>
      <c r="X18" s="1"/>
      <c r="Y18" s="1">
        <f t="shared" si="9"/>
        <v>11</v>
      </c>
      <c r="Z18" s="1">
        <f t="shared" si="10"/>
        <v>9.038529259451062</v>
      </c>
      <c r="AA18" s="1">
        <v>29.552399999999999</v>
      </c>
      <c r="AB18" s="1">
        <v>35.252200000000002</v>
      </c>
      <c r="AC18" s="1">
        <v>36.537799999999997</v>
      </c>
      <c r="AD18" s="1">
        <v>34.430399999999999</v>
      </c>
      <c r="AE18" s="1">
        <v>35.499600000000001</v>
      </c>
      <c r="AF18" s="1">
        <v>33.082799999999999</v>
      </c>
      <c r="AG18" s="1">
        <v>37.029600000000002</v>
      </c>
      <c r="AH18" s="1">
        <v>37.272799999999997</v>
      </c>
      <c r="AI18" s="1">
        <v>35.485999999999997</v>
      </c>
      <c r="AJ18" s="1">
        <v>36.704999999999998</v>
      </c>
      <c r="AK18" s="1"/>
      <c r="AL18" s="1">
        <f t="shared" si="11"/>
        <v>57</v>
      </c>
      <c r="AM18" s="1">
        <f t="shared" si="12"/>
        <v>0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5">
      <c r="A19" s="19" t="s">
        <v>56</v>
      </c>
      <c r="B19" s="19" t="s">
        <v>38</v>
      </c>
      <c r="C19" s="19">
        <v>2162.4810000000002</v>
      </c>
      <c r="D19" s="19">
        <v>728.24300000000005</v>
      </c>
      <c r="E19" s="19">
        <v>1004.771</v>
      </c>
      <c r="F19" s="19">
        <v>1293.742</v>
      </c>
      <c r="G19" s="20">
        <v>1</v>
      </c>
      <c r="H19" s="19">
        <v>60</v>
      </c>
      <c r="I19" s="19" t="s">
        <v>39</v>
      </c>
      <c r="J19" s="19"/>
      <c r="K19" s="19">
        <v>1206.3389999999999</v>
      </c>
      <c r="L19" s="19">
        <f t="shared" si="4"/>
        <v>-201.56799999999998</v>
      </c>
      <c r="M19" s="19">
        <f t="shared" si="5"/>
        <v>614.18099999999993</v>
      </c>
      <c r="N19" s="19">
        <v>119.59</v>
      </c>
      <c r="O19" s="19">
        <v>151</v>
      </c>
      <c r="P19" s="19">
        <f>IFERROR(VLOOKUP(A19,[1]Sheet!$A:$D,4,0),0)</f>
        <v>120</v>
      </c>
      <c r="Q19" s="19">
        <v>444.49302800000072</v>
      </c>
      <c r="R19" s="1">
        <f>IFERROR(VLOOKUP(A19,[2]Sheet!$A:$D,4,0),0)</f>
        <v>70</v>
      </c>
      <c r="S19" s="19">
        <f t="shared" si="6"/>
        <v>122.83619999999999</v>
      </c>
      <c r="T19" s="21"/>
      <c r="U19" s="5">
        <f t="shared" si="8"/>
        <v>0</v>
      </c>
      <c r="V19" s="5"/>
      <c r="W19" s="21"/>
      <c r="X19" s="19"/>
      <c r="Y19" s="1">
        <f t="shared" si="9"/>
        <v>14.150836870564222</v>
      </c>
      <c r="Z19" s="19">
        <f t="shared" si="10"/>
        <v>14.150836870564222</v>
      </c>
      <c r="AA19" s="19">
        <v>175.79259999999999</v>
      </c>
      <c r="AB19" s="19">
        <v>156.15600000000001</v>
      </c>
      <c r="AC19" s="19">
        <v>108.5932</v>
      </c>
      <c r="AD19" s="19">
        <v>108.50579999999999</v>
      </c>
      <c r="AE19" s="19">
        <v>267.83600000000001</v>
      </c>
      <c r="AF19" s="19">
        <v>293.80500000000001</v>
      </c>
      <c r="AG19" s="19">
        <v>127.1848</v>
      </c>
      <c r="AH19" s="19">
        <v>98.499600000000015</v>
      </c>
      <c r="AI19" s="19">
        <v>195.4282</v>
      </c>
      <c r="AJ19" s="19">
        <v>205.9366</v>
      </c>
      <c r="AK19" s="19" t="s">
        <v>53</v>
      </c>
      <c r="AL19" s="1">
        <f t="shared" si="11"/>
        <v>0</v>
      </c>
      <c r="AM19" s="1">
        <f t="shared" si="12"/>
        <v>0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5">
      <c r="A20" s="15" t="s">
        <v>57</v>
      </c>
      <c r="B20" s="15" t="s">
        <v>38</v>
      </c>
      <c r="C20" s="15"/>
      <c r="D20" s="15"/>
      <c r="E20" s="15"/>
      <c r="F20" s="15"/>
      <c r="G20" s="16">
        <v>0</v>
      </c>
      <c r="H20" s="15">
        <v>60</v>
      </c>
      <c r="I20" s="15" t="s">
        <v>39</v>
      </c>
      <c r="J20" s="15"/>
      <c r="K20" s="15"/>
      <c r="L20" s="15">
        <f t="shared" si="4"/>
        <v>0</v>
      </c>
      <c r="M20" s="15">
        <f t="shared" si="5"/>
        <v>0</v>
      </c>
      <c r="N20" s="15"/>
      <c r="O20" s="15">
        <v>0</v>
      </c>
      <c r="P20" s="15">
        <f>IFERROR(VLOOKUP(A20,[1]Sheet!$A:$D,4,0),0)</f>
        <v>0</v>
      </c>
      <c r="Q20" s="15">
        <v>0</v>
      </c>
      <c r="R20" s="1">
        <f>IFERROR(VLOOKUP(A20,[2]Sheet!$A:$D,4,0),0)</f>
        <v>0</v>
      </c>
      <c r="S20" s="15">
        <f t="shared" si="6"/>
        <v>0</v>
      </c>
      <c r="T20" s="17"/>
      <c r="U20" s="5">
        <f t="shared" si="8"/>
        <v>0</v>
      </c>
      <c r="V20" s="5"/>
      <c r="W20" s="17"/>
      <c r="X20" s="15"/>
      <c r="Y20" s="1" t="e">
        <f t="shared" si="9"/>
        <v>#DIV/0!</v>
      </c>
      <c r="Z20" s="15" t="e">
        <f t="shared" si="10"/>
        <v>#DIV/0!</v>
      </c>
      <c r="AA20" s="15">
        <v>0</v>
      </c>
      <c r="AB20" s="15">
        <v>0</v>
      </c>
      <c r="AC20" s="15">
        <v>0</v>
      </c>
      <c r="AD20" s="15">
        <v>0</v>
      </c>
      <c r="AE20" s="15">
        <v>0</v>
      </c>
      <c r="AF20" s="15">
        <v>0</v>
      </c>
      <c r="AG20" s="15">
        <v>0</v>
      </c>
      <c r="AH20" s="15">
        <v>0</v>
      </c>
      <c r="AI20" s="15">
        <v>0</v>
      </c>
      <c r="AJ20" s="15">
        <v>0</v>
      </c>
      <c r="AK20" s="15" t="s">
        <v>58</v>
      </c>
      <c r="AL20" s="1">
        <f t="shared" si="11"/>
        <v>0</v>
      </c>
      <c r="AM20" s="1">
        <f t="shared" si="12"/>
        <v>0</v>
      </c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5">
      <c r="A21" s="19" t="s">
        <v>59</v>
      </c>
      <c r="B21" s="19" t="s">
        <v>38</v>
      </c>
      <c r="C21" s="19">
        <v>2214.5990000000002</v>
      </c>
      <c r="D21" s="19">
        <v>7952.8329999999996</v>
      </c>
      <c r="E21" s="19">
        <v>3134.4279999999999</v>
      </c>
      <c r="F21" s="19">
        <v>3826.134</v>
      </c>
      <c r="G21" s="20">
        <v>1</v>
      </c>
      <c r="H21" s="19">
        <v>60</v>
      </c>
      <c r="I21" s="19" t="s">
        <v>39</v>
      </c>
      <c r="J21" s="19"/>
      <c r="K21" s="19">
        <v>3518.3420000000001</v>
      </c>
      <c r="L21" s="19">
        <f t="shared" si="4"/>
        <v>-383.91400000000021</v>
      </c>
      <c r="M21" s="19">
        <f t="shared" si="5"/>
        <v>1891.7579999999998</v>
      </c>
      <c r="N21" s="19">
        <v>428.67</v>
      </c>
      <c r="O21" s="19">
        <v>421</v>
      </c>
      <c r="P21" s="19">
        <f>IFERROR(VLOOKUP(A21,[1]Sheet!$A:$D,4,0),0)</f>
        <v>393</v>
      </c>
      <c r="Q21" s="19">
        <v>788.89333599999793</v>
      </c>
      <c r="R21" s="1">
        <f>IFERROR(VLOOKUP(A21,[2]Sheet!$A:$D,4,0),0)</f>
        <v>274</v>
      </c>
      <c r="S21" s="19">
        <f t="shared" si="6"/>
        <v>378.35159999999996</v>
      </c>
      <c r="T21" s="21"/>
      <c r="U21" s="5">
        <f t="shared" si="8"/>
        <v>0</v>
      </c>
      <c r="V21" s="5">
        <f>$V$1*S21</f>
        <v>718.86803999999995</v>
      </c>
      <c r="W21" s="21"/>
      <c r="X21" s="19"/>
      <c r="Y21" s="1">
        <f t="shared" si="9"/>
        <v>12.197721209583886</v>
      </c>
      <c r="Z21" s="19">
        <f t="shared" si="10"/>
        <v>12.197721209583886</v>
      </c>
      <c r="AA21" s="19">
        <v>517.1099999999999</v>
      </c>
      <c r="AB21" s="19">
        <v>505.49000000000012</v>
      </c>
      <c r="AC21" s="19">
        <v>507.11279999999999</v>
      </c>
      <c r="AD21" s="19">
        <v>586.41680000000008</v>
      </c>
      <c r="AE21" s="19">
        <v>534.98919999999998</v>
      </c>
      <c r="AF21" s="19">
        <v>555.95759999999996</v>
      </c>
      <c r="AG21" s="19">
        <v>437.25760000000002</v>
      </c>
      <c r="AH21" s="19">
        <v>424.34440000000012</v>
      </c>
      <c r="AI21" s="19">
        <v>461.00240000000002</v>
      </c>
      <c r="AJ21" s="19">
        <v>451.80239999999992</v>
      </c>
      <c r="AK21" s="19" t="s">
        <v>53</v>
      </c>
      <c r="AL21" s="1">
        <f t="shared" si="11"/>
        <v>0</v>
      </c>
      <c r="AM21" s="1">
        <f t="shared" si="12"/>
        <v>719</v>
      </c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5">
      <c r="A22" s="19" t="s">
        <v>60</v>
      </c>
      <c r="B22" s="19" t="s">
        <v>38</v>
      </c>
      <c r="C22" s="19">
        <v>303.76400000000001</v>
      </c>
      <c r="D22" s="19">
        <v>1203.0909999999999</v>
      </c>
      <c r="E22" s="19">
        <v>635.32500000000005</v>
      </c>
      <c r="F22" s="19">
        <v>358.00900000000001</v>
      </c>
      <c r="G22" s="20">
        <v>1</v>
      </c>
      <c r="H22" s="19">
        <v>60</v>
      </c>
      <c r="I22" s="19" t="s">
        <v>39</v>
      </c>
      <c r="J22" s="19"/>
      <c r="K22" s="19">
        <v>885.84100000000001</v>
      </c>
      <c r="L22" s="19">
        <f t="shared" si="4"/>
        <v>-250.51599999999996</v>
      </c>
      <c r="M22" s="19">
        <f t="shared" si="5"/>
        <v>357.85500000000002</v>
      </c>
      <c r="N22" s="19">
        <v>121.47</v>
      </c>
      <c r="O22" s="19">
        <v>92</v>
      </c>
      <c r="P22" s="19">
        <f>IFERROR(VLOOKUP(A22,[1]Sheet!$A:$D,4,0),0)</f>
        <v>64</v>
      </c>
      <c r="Q22" s="19">
        <v>213.78754599999999</v>
      </c>
      <c r="R22" s="1">
        <f>IFERROR(VLOOKUP(A22,[2]Sheet!$A:$D,4,0),0)</f>
        <v>21</v>
      </c>
      <c r="S22" s="19">
        <f t="shared" si="6"/>
        <v>71.570999999999998</v>
      </c>
      <c r="T22" s="21">
        <f t="shared" ref="T22" si="14">12*S22-Q22-F22</f>
        <v>287.05545399999994</v>
      </c>
      <c r="U22" s="27">
        <f>T22+$U$1*S22</f>
        <v>333.57660399999992</v>
      </c>
      <c r="V22" s="27"/>
      <c r="W22" s="21"/>
      <c r="X22" s="19"/>
      <c r="Y22" s="1">
        <f t="shared" si="9"/>
        <v>12.649999999999999</v>
      </c>
      <c r="Z22" s="19">
        <f t="shared" si="10"/>
        <v>7.9892211370527173</v>
      </c>
      <c r="AA22" s="19">
        <v>71.183600000000013</v>
      </c>
      <c r="AB22" s="19">
        <v>69.116599999999991</v>
      </c>
      <c r="AC22" s="19">
        <v>62.021399999999993</v>
      </c>
      <c r="AD22" s="19">
        <v>61.516399999999997</v>
      </c>
      <c r="AE22" s="19">
        <v>69.022599999999997</v>
      </c>
      <c r="AF22" s="19">
        <v>72.255200000000002</v>
      </c>
      <c r="AG22" s="19">
        <v>61.949800000000003</v>
      </c>
      <c r="AH22" s="19">
        <v>65.077399999999997</v>
      </c>
      <c r="AI22" s="19">
        <v>99.620800000000003</v>
      </c>
      <c r="AJ22" s="19">
        <v>104.06319999999999</v>
      </c>
      <c r="AK22" s="19" t="s">
        <v>61</v>
      </c>
      <c r="AL22" s="1">
        <f t="shared" si="11"/>
        <v>334</v>
      </c>
      <c r="AM22" s="1">
        <f t="shared" si="12"/>
        <v>0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22" t="s">
        <v>62</v>
      </c>
      <c r="B23" s="22" t="s">
        <v>38</v>
      </c>
      <c r="C23" s="22">
        <v>470.44900000000001</v>
      </c>
      <c r="D23" s="22">
        <v>1710.0519999999999</v>
      </c>
      <c r="E23" s="22">
        <v>803.25400000000002</v>
      </c>
      <c r="F23" s="22">
        <v>648.745</v>
      </c>
      <c r="G23" s="23">
        <v>1</v>
      </c>
      <c r="H23" s="22">
        <v>60</v>
      </c>
      <c r="I23" s="22" t="s">
        <v>39</v>
      </c>
      <c r="J23" s="22"/>
      <c r="K23" s="22">
        <v>943.59</v>
      </c>
      <c r="L23" s="22">
        <f t="shared" si="4"/>
        <v>-140.33600000000001</v>
      </c>
      <c r="M23" s="22">
        <f t="shared" si="5"/>
        <v>609.88300000000004</v>
      </c>
      <c r="N23" s="22">
        <v>63.371000000000002</v>
      </c>
      <c r="O23" s="22">
        <v>68</v>
      </c>
      <c r="P23" s="22">
        <f>IFERROR(VLOOKUP(A23,[1]Sheet!$A:$D,4,0),0)</f>
        <v>62</v>
      </c>
      <c r="Q23" s="22">
        <v>123.6690000000001</v>
      </c>
      <c r="R23" s="1">
        <f>IFERROR(VLOOKUP(A23,[2]Sheet!$A:$D,4,0),0)</f>
        <v>39</v>
      </c>
      <c r="S23" s="22">
        <f t="shared" si="6"/>
        <v>121.9766</v>
      </c>
      <c r="T23" s="24">
        <f>9*S23-Q23-F23</f>
        <v>325.37540000000001</v>
      </c>
      <c r="U23" s="5">
        <f t="shared" si="8"/>
        <v>325.37540000000001</v>
      </c>
      <c r="V23" s="5"/>
      <c r="W23" s="24"/>
      <c r="X23" s="22"/>
      <c r="Y23" s="1">
        <f t="shared" si="9"/>
        <v>9</v>
      </c>
      <c r="Z23" s="22">
        <f t="shared" si="10"/>
        <v>6.3324768849107134</v>
      </c>
      <c r="AA23" s="22">
        <v>141.16399999999999</v>
      </c>
      <c r="AB23" s="22">
        <v>129.85220000000001</v>
      </c>
      <c r="AC23" s="22">
        <v>142.2612</v>
      </c>
      <c r="AD23" s="22">
        <v>173.9622</v>
      </c>
      <c r="AE23" s="22">
        <v>129.33359999999999</v>
      </c>
      <c r="AF23" s="22">
        <v>135.83539999999999</v>
      </c>
      <c r="AG23" s="22">
        <v>136.5136</v>
      </c>
      <c r="AH23" s="22">
        <v>123.0706</v>
      </c>
      <c r="AI23" s="22">
        <v>94.346399999999988</v>
      </c>
      <c r="AJ23" s="22">
        <v>95.048000000000002</v>
      </c>
      <c r="AK23" s="22" t="s">
        <v>63</v>
      </c>
      <c r="AL23" s="1">
        <f t="shared" si="11"/>
        <v>325</v>
      </c>
      <c r="AM23" s="1">
        <f t="shared" si="12"/>
        <v>0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5">
      <c r="A24" s="19" t="s">
        <v>64</v>
      </c>
      <c r="B24" s="19" t="s">
        <v>38</v>
      </c>
      <c r="C24" s="19">
        <v>552.19500000000005</v>
      </c>
      <c r="D24" s="19">
        <v>3725.0030000000002</v>
      </c>
      <c r="E24" s="19">
        <v>1400.2539999999999</v>
      </c>
      <c r="F24" s="19">
        <v>1858.059</v>
      </c>
      <c r="G24" s="20">
        <v>1</v>
      </c>
      <c r="H24" s="19">
        <v>60</v>
      </c>
      <c r="I24" s="19" t="s">
        <v>39</v>
      </c>
      <c r="J24" s="19"/>
      <c r="K24" s="19">
        <v>1617.8320000000001</v>
      </c>
      <c r="L24" s="19">
        <f t="shared" si="4"/>
        <v>-217.5780000000002</v>
      </c>
      <c r="M24" s="19">
        <f t="shared" si="5"/>
        <v>1063.386</v>
      </c>
      <c r="N24" s="19">
        <v>152.86799999999999</v>
      </c>
      <c r="O24" s="19">
        <v>86</v>
      </c>
      <c r="P24" s="19">
        <f>IFERROR(VLOOKUP(A24,[1]Sheet!$A:$D,4,0),0)</f>
        <v>98</v>
      </c>
      <c r="Q24" s="19">
        <v>650.45305600000063</v>
      </c>
      <c r="R24" s="1">
        <f>IFERROR(VLOOKUP(A24,[2]Sheet!$A:$D,4,0),0)</f>
        <v>60</v>
      </c>
      <c r="S24" s="19">
        <f t="shared" si="6"/>
        <v>212.6772</v>
      </c>
      <c r="T24" s="21">
        <f>12*S24-Q24-F24</f>
        <v>43.614343999999392</v>
      </c>
      <c r="U24" s="27">
        <f>T24+$U$1*S24</f>
        <v>181.8545239999994</v>
      </c>
      <c r="V24" s="27"/>
      <c r="W24" s="21"/>
      <c r="X24" s="19"/>
      <c r="Y24" s="1">
        <f t="shared" si="9"/>
        <v>12.65</v>
      </c>
      <c r="Z24" s="19">
        <f t="shared" si="10"/>
        <v>11.794927034961907</v>
      </c>
      <c r="AA24" s="19">
        <v>273.87939999999998</v>
      </c>
      <c r="AB24" s="19">
        <v>250.036</v>
      </c>
      <c r="AC24" s="19">
        <v>230.7252</v>
      </c>
      <c r="AD24" s="19">
        <v>233.12299999999999</v>
      </c>
      <c r="AE24" s="19">
        <v>218.1892</v>
      </c>
      <c r="AF24" s="19">
        <v>227.3108</v>
      </c>
      <c r="AG24" s="19">
        <v>228.71340000000001</v>
      </c>
      <c r="AH24" s="19">
        <v>218.39840000000001</v>
      </c>
      <c r="AI24" s="19">
        <v>261.24540000000002</v>
      </c>
      <c r="AJ24" s="19">
        <v>198.59</v>
      </c>
      <c r="AK24" s="19" t="s">
        <v>53</v>
      </c>
      <c r="AL24" s="1">
        <f t="shared" si="11"/>
        <v>182</v>
      </c>
      <c r="AM24" s="1">
        <f t="shared" si="12"/>
        <v>0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15" t="s">
        <v>65</v>
      </c>
      <c r="B25" s="15" t="s">
        <v>38</v>
      </c>
      <c r="C25" s="15"/>
      <c r="D25" s="15"/>
      <c r="E25" s="15"/>
      <c r="F25" s="15"/>
      <c r="G25" s="16">
        <v>0</v>
      </c>
      <c r="H25" s="15">
        <v>30</v>
      </c>
      <c r="I25" s="15" t="s">
        <v>39</v>
      </c>
      <c r="J25" s="15"/>
      <c r="K25" s="15"/>
      <c r="L25" s="15">
        <f t="shared" si="4"/>
        <v>0</v>
      </c>
      <c r="M25" s="15">
        <f t="shared" si="5"/>
        <v>0</v>
      </c>
      <c r="N25" s="15"/>
      <c r="O25" s="15">
        <v>0</v>
      </c>
      <c r="P25" s="15">
        <f>IFERROR(VLOOKUP(A25,[1]Sheet!$A:$D,4,0),0)</f>
        <v>0</v>
      </c>
      <c r="Q25" s="15">
        <v>0</v>
      </c>
      <c r="R25" s="1">
        <f>IFERROR(VLOOKUP(A25,[2]Sheet!$A:$D,4,0),0)</f>
        <v>0</v>
      </c>
      <c r="S25" s="15">
        <f t="shared" si="6"/>
        <v>0</v>
      </c>
      <c r="T25" s="17"/>
      <c r="U25" s="5">
        <f t="shared" si="8"/>
        <v>0</v>
      </c>
      <c r="V25" s="5"/>
      <c r="W25" s="17"/>
      <c r="X25" s="15"/>
      <c r="Y25" s="1" t="e">
        <f t="shared" si="9"/>
        <v>#DIV/0!</v>
      </c>
      <c r="Z25" s="15" t="e">
        <f t="shared" si="10"/>
        <v>#DIV/0!</v>
      </c>
      <c r="AA25" s="15">
        <v>0</v>
      </c>
      <c r="AB25" s="15">
        <v>0</v>
      </c>
      <c r="AC25" s="15">
        <v>0</v>
      </c>
      <c r="AD25" s="15">
        <v>0</v>
      </c>
      <c r="AE25" s="15">
        <v>0</v>
      </c>
      <c r="AF25" s="15">
        <v>0</v>
      </c>
      <c r="AG25" s="15">
        <v>0</v>
      </c>
      <c r="AH25" s="15">
        <v>0</v>
      </c>
      <c r="AI25" s="15">
        <v>0</v>
      </c>
      <c r="AJ25" s="15">
        <v>0</v>
      </c>
      <c r="AK25" s="15" t="s">
        <v>58</v>
      </c>
      <c r="AL25" s="1">
        <f t="shared" si="11"/>
        <v>0</v>
      </c>
      <c r="AM25" s="1">
        <f t="shared" si="12"/>
        <v>0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5">
      <c r="A26" s="15" t="s">
        <v>66</v>
      </c>
      <c r="B26" s="15" t="s">
        <v>38</v>
      </c>
      <c r="C26" s="15"/>
      <c r="D26" s="15"/>
      <c r="E26" s="15"/>
      <c r="F26" s="15"/>
      <c r="G26" s="16">
        <v>0</v>
      </c>
      <c r="H26" s="15">
        <v>30</v>
      </c>
      <c r="I26" s="15" t="s">
        <v>39</v>
      </c>
      <c r="J26" s="15"/>
      <c r="K26" s="15"/>
      <c r="L26" s="15">
        <f t="shared" si="4"/>
        <v>0</v>
      </c>
      <c r="M26" s="15">
        <f t="shared" si="5"/>
        <v>0</v>
      </c>
      <c r="N26" s="15"/>
      <c r="O26" s="15">
        <v>0</v>
      </c>
      <c r="P26" s="15">
        <f>IFERROR(VLOOKUP(A26,[1]Sheet!$A:$D,4,0),0)</f>
        <v>0</v>
      </c>
      <c r="Q26" s="15">
        <v>0</v>
      </c>
      <c r="R26" s="1">
        <f>IFERROR(VLOOKUP(A26,[2]Sheet!$A:$D,4,0),0)</f>
        <v>0</v>
      </c>
      <c r="S26" s="15">
        <f t="shared" si="6"/>
        <v>0</v>
      </c>
      <c r="T26" s="17"/>
      <c r="U26" s="5">
        <f t="shared" si="8"/>
        <v>0</v>
      </c>
      <c r="V26" s="5"/>
      <c r="W26" s="17"/>
      <c r="X26" s="15"/>
      <c r="Y26" s="1" t="e">
        <f t="shared" si="9"/>
        <v>#DIV/0!</v>
      </c>
      <c r="Z26" s="15" t="e">
        <f t="shared" si="10"/>
        <v>#DIV/0!</v>
      </c>
      <c r="AA26" s="15">
        <v>0</v>
      </c>
      <c r="AB26" s="15">
        <v>0</v>
      </c>
      <c r="AC26" s="15">
        <v>0</v>
      </c>
      <c r="AD26" s="15">
        <v>0</v>
      </c>
      <c r="AE26" s="15">
        <v>0</v>
      </c>
      <c r="AF26" s="15">
        <v>0</v>
      </c>
      <c r="AG26" s="15">
        <v>0</v>
      </c>
      <c r="AH26" s="15">
        <v>0</v>
      </c>
      <c r="AI26" s="15">
        <v>0</v>
      </c>
      <c r="AJ26" s="15">
        <v>0</v>
      </c>
      <c r="AK26" s="15" t="s">
        <v>58</v>
      </c>
      <c r="AL26" s="1">
        <f t="shared" si="11"/>
        <v>0</v>
      </c>
      <c r="AM26" s="1">
        <f t="shared" si="12"/>
        <v>0</v>
      </c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5">
      <c r="A27" s="22" t="s">
        <v>67</v>
      </c>
      <c r="B27" s="22" t="s">
        <v>38</v>
      </c>
      <c r="C27" s="22">
        <v>532.09299999999996</v>
      </c>
      <c r="D27" s="22">
        <v>2729.09</v>
      </c>
      <c r="E27" s="22">
        <v>1323.442</v>
      </c>
      <c r="F27" s="22">
        <v>787.48500000000001</v>
      </c>
      <c r="G27" s="23">
        <v>1</v>
      </c>
      <c r="H27" s="22">
        <v>30</v>
      </c>
      <c r="I27" s="22" t="s">
        <v>39</v>
      </c>
      <c r="J27" s="22"/>
      <c r="K27" s="22">
        <v>1803.7049999999999</v>
      </c>
      <c r="L27" s="22">
        <f t="shared" si="4"/>
        <v>-480.26299999999992</v>
      </c>
      <c r="M27" s="22">
        <f t="shared" si="5"/>
        <v>982.22900000000004</v>
      </c>
      <c r="N27" s="22">
        <v>168.21299999999999</v>
      </c>
      <c r="O27" s="22">
        <v>93</v>
      </c>
      <c r="P27" s="22">
        <f>IFERROR(VLOOKUP(A27,[1]Sheet!$A:$D,4,0),0)</f>
        <v>80</v>
      </c>
      <c r="Q27" s="22">
        <v>51.633199999999988</v>
      </c>
      <c r="R27" s="1">
        <f>IFERROR(VLOOKUP(A27,[2]Sheet!$A:$D,4,0),0)</f>
        <v>56</v>
      </c>
      <c r="S27" s="22">
        <f t="shared" si="6"/>
        <v>196.44580000000002</v>
      </c>
      <c r="T27" s="24">
        <f>8*S27-Q27-F27</f>
        <v>732.44820000000016</v>
      </c>
      <c r="U27" s="5">
        <f t="shared" si="8"/>
        <v>732.44820000000016</v>
      </c>
      <c r="V27" s="5"/>
      <c r="W27" s="24"/>
      <c r="X27" s="22"/>
      <c r="Y27" s="1">
        <f t="shared" si="9"/>
        <v>8</v>
      </c>
      <c r="Z27" s="22">
        <f t="shared" si="10"/>
        <v>4.2714998233609469</v>
      </c>
      <c r="AA27" s="22">
        <v>202.96340000000001</v>
      </c>
      <c r="AB27" s="22">
        <v>208.9128</v>
      </c>
      <c r="AC27" s="22">
        <v>243.0076</v>
      </c>
      <c r="AD27" s="22">
        <v>239.9324</v>
      </c>
      <c r="AE27" s="22">
        <v>203.25640000000001</v>
      </c>
      <c r="AF27" s="22">
        <v>201.97280000000001</v>
      </c>
      <c r="AG27" s="22">
        <v>204.7424</v>
      </c>
      <c r="AH27" s="22">
        <v>208.33879999999999</v>
      </c>
      <c r="AI27" s="22">
        <v>250.77879999999999</v>
      </c>
      <c r="AJ27" s="22">
        <v>210.34299999999999</v>
      </c>
      <c r="AK27" s="22" t="s">
        <v>63</v>
      </c>
      <c r="AL27" s="1">
        <f t="shared" si="11"/>
        <v>732</v>
      </c>
      <c r="AM27" s="1">
        <f t="shared" si="12"/>
        <v>0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A28" s="15" t="s">
        <v>68</v>
      </c>
      <c r="B28" s="15" t="s">
        <v>38</v>
      </c>
      <c r="C28" s="15"/>
      <c r="D28" s="15"/>
      <c r="E28" s="15"/>
      <c r="F28" s="15"/>
      <c r="G28" s="16">
        <v>0</v>
      </c>
      <c r="H28" s="15">
        <v>45</v>
      </c>
      <c r="I28" s="15" t="s">
        <v>39</v>
      </c>
      <c r="J28" s="15"/>
      <c r="K28" s="15"/>
      <c r="L28" s="15">
        <f t="shared" si="4"/>
        <v>0</v>
      </c>
      <c r="M28" s="15">
        <f t="shared" si="5"/>
        <v>0</v>
      </c>
      <c r="N28" s="15"/>
      <c r="O28" s="15">
        <v>0</v>
      </c>
      <c r="P28" s="15">
        <f>IFERROR(VLOOKUP(A28,[1]Sheet!$A:$D,4,0),0)</f>
        <v>0</v>
      </c>
      <c r="Q28" s="15">
        <v>0</v>
      </c>
      <c r="R28" s="1">
        <f>IFERROR(VLOOKUP(A28,[2]Sheet!$A:$D,4,0),0)</f>
        <v>0</v>
      </c>
      <c r="S28" s="15">
        <f t="shared" si="6"/>
        <v>0</v>
      </c>
      <c r="T28" s="17"/>
      <c r="U28" s="5">
        <f t="shared" si="8"/>
        <v>0</v>
      </c>
      <c r="V28" s="5"/>
      <c r="W28" s="17"/>
      <c r="X28" s="15"/>
      <c r="Y28" s="1" t="e">
        <f t="shared" si="9"/>
        <v>#DIV/0!</v>
      </c>
      <c r="Z28" s="15" t="e">
        <f t="shared" si="10"/>
        <v>#DIV/0!</v>
      </c>
      <c r="AA28" s="15">
        <v>0</v>
      </c>
      <c r="AB28" s="15">
        <v>0</v>
      </c>
      <c r="AC28" s="15">
        <v>0</v>
      </c>
      <c r="AD28" s="15">
        <v>0</v>
      </c>
      <c r="AE28" s="15">
        <v>0</v>
      </c>
      <c r="AF28" s="15">
        <v>0</v>
      </c>
      <c r="AG28" s="15">
        <v>0</v>
      </c>
      <c r="AH28" s="15">
        <v>0</v>
      </c>
      <c r="AI28" s="15">
        <v>0</v>
      </c>
      <c r="AJ28" s="15">
        <v>0</v>
      </c>
      <c r="AK28" s="15" t="s">
        <v>58</v>
      </c>
      <c r="AL28" s="1">
        <f t="shared" si="11"/>
        <v>0</v>
      </c>
      <c r="AM28" s="1">
        <f t="shared" si="12"/>
        <v>0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A29" s="15" t="s">
        <v>69</v>
      </c>
      <c r="B29" s="15" t="s">
        <v>38</v>
      </c>
      <c r="C29" s="15"/>
      <c r="D29" s="15"/>
      <c r="E29" s="15"/>
      <c r="F29" s="15"/>
      <c r="G29" s="16">
        <v>0</v>
      </c>
      <c r="H29" s="15">
        <v>40</v>
      </c>
      <c r="I29" s="15" t="s">
        <v>39</v>
      </c>
      <c r="J29" s="15"/>
      <c r="K29" s="15"/>
      <c r="L29" s="15">
        <f t="shared" si="4"/>
        <v>0</v>
      </c>
      <c r="M29" s="15">
        <f t="shared" si="5"/>
        <v>0</v>
      </c>
      <c r="N29" s="15"/>
      <c r="O29" s="15">
        <v>0</v>
      </c>
      <c r="P29" s="15">
        <f>IFERROR(VLOOKUP(A29,[1]Sheet!$A:$D,4,0),0)</f>
        <v>0</v>
      </c>
      <c r="Q29" s="15">
        <v>0</v>
      </c>
      <c r="R29" s="1">
        <f>IFERROR(VLOOKUP(A29,[2]Sheet!$A:$D,4,0),0)</f>
        <v>0</v>
      </c>
      <c r="S29" s="15">
        <f t="shared" si="6"/>
        <v>0</v>
      </c>
      <c r="T29" s="17"/>
      <c r="U29" s="5">
        <f t="shared" si="8"/>
        <v>0</v>
      </c>
      <c r="V29" s="5"/>
      <c r="W29" s="17"/>
      <c r="X29" s="15"/>
      <c r="Y29" s="1" t="e">
        <f t="shared" si="9"/>
        <v>#DIV/0!</v>
      </c>
      <c r="Z29" s="15" t="e">
        <f t="shared" si="10"/>
        <v>#DIV/0!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>
        <v>0</v>
      </c>
      <c r="AG29" s="15">
        <v>0</v>
      </c>
      <c r="AH29" s="15">
        <v>0</v>
      </c>
      <c r="AI29" s="15">
        <v>0</v>
      </c>
      <c r="AJ29" s="15">
        <v>0</v>
      </c>
      <c r="AK29" s="15" t="s">
        <v>58</v>
      </c>
      <c r="AL29" s="1">
        <f t="shared" si="11"/>
        <v>0</v>
      </c>
      <c r="AM29" s="1">
        <f t="shared" si="12"/>
        <v>0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15" t="s">
        <v>70</v>
      </c>
      <c r="B30" s="15" t="s">
        <v>38</v>
      </c>
      <c r="C30" s="15"/>
      <c r="D30" s="15"/>
      <c r="E30" s="15"/>
      <c r="F30" s="15"/>
      <c r="G30" s="16">
        <v>0</v>
      </c>
      <c r="H30" s="15">
        <v>30</v>
      </c>
      <c r="I30" s="15" t="s">
        <v>39</v>
      </c>
      <c r="J30" s="15"/>
      <c r="K30" s="15"/>
      <c r="L30" s="15">
        <f t="shared" si="4"/>
        <v>0</v>
      </c>
      <c r="M30" s="15">
        <f t="shared" si="5"/>
        <v>0</v>
      </c>
      <c r="N30" s="15"/>
      <c r="O30" s="15">
        <v>0</v>
      </c>
      <c r="P30" s="15">
        <f>IFERROR(VLOOKUP(A30,[1]Sheet!$A:$D,4,0),0)</f>
        <v>0</v>
      </c>
      <c r="Q30" s="15">
        <v>0</v>
      </c>
      <c r="R30" s="1">
        <f>IFERROR(VLOOKUP(A30,[2]Sheet!$A:$D,4,0),0)</f>
        <v>0</v>
      </c>
      <c r="S30" s="15">
        <f t="shared" si="6"/>
        <v>0</v>
      </c>
      <c r="T30" s="17"/>
      <c r="U30" s="5">
        <f t="shared" si="8"/>
        <v>0</v>
      </c>
      <c r="V30" s="5"/>
      <c r="W30" s="17"/>
      <c r="X30" s="15"/>
      <c r="Y30" s="1" t="e">
        <f t="shared" si="9"/>
        <v>#DIV/0!</v>
      </c>
      <c r="Z30" s="15" t="e">
        <f t="shared" si="10"/>
        <v>#DIV/0!</v>
      </c>
      <c r="AA30" s="15">
        <v>0</v>
      </c>
      <c r="AB30" s="15">
        <v>0</v>
      </c>
      <c r="AC30" s="15">
        <v>0</v>
      </c>
      <c r="AD30" s="15">
        <v>0</v>
      </c>
      <c r="AE30" s="15">
        <v>0</v>
      </c>
      <c r="AF30" s="15">
        <v>0</v>
      </c>
      <c r="AG30" s="15">
        <v>0</v>
      </c>
      <c r="AH30" s="15">
        <v>0</v>
      </c>
      <c r="AI30" s="15">
        <v>0</v>
      </c>
      <c r="AJ30" s="15">
        <v>0</v>
      </c>
      <c r="AK30" s="15" t="s">
        <v>58</v>
      </c>
      <c r="AL30" s="1">
        <f t="shared" si="11"/>
        <v>0</v>
      </c>
      <c r="AM30" s="1">
        <f t="shared" si="12"/>
        <v>0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15" t="s">
        <v>71</v>
      </c>
      <c r="B31" s="15" t="s">
        <v>38</v>
      </c>
      <c r="C31" s="15"/>
      <c r="D31" s="15"/>
      <c r="E31" s="15"/>
      <c r="F31" s="15"/>
      <c r="G31" s="16">
        <v>0</v>
      </c>
      <c r="H31" s="15">
        <v>50</v>
      </c>
      <c r="I31" s="15" t="s">
        <v>39</v>
      </c>
      <c r="J31" s="15"/>
      <c r="K31" s="15"/>
      <c r="L31" s="15">
        <f t="shared" si="4"/>
        <v>0</v>
      </c>
      <c r="M31" s="15">
        <f t="shared" si="5"/>
        <v>0</v>
      </c>
      <c r="N31" s="15"/>
      <c r="O31" s="15">
        <v>0</v>
      </c>
      <c r="P31" s="15">
        <f>IFERROR(VLOOKUP(A31,[1]Sheet!$A:$D,4,0),0)</f>
        <v>0</v>
      </c>
      <c r="Q31" s="15">
        <v>0</v>
      </c>
      <c r="R31" s="1">
        <f>IFERROR(VLOOKUP(A31,[2]Sheet!$A:$D,4,0),0)</f>
        <v>0</v>
      </c>
      <c r="S31" s="15">
        <f t="shared" si="6"/>
        <v>0</v>
      </c>
      <c r="T31" s="17"/>
      <c r="U31" s="5">
        <f t="shared" si="8"/>
        <v>0</v>
      </c>
      <c r="V31" s="5"/>
      <c r="W31" s="17"/>
      <c r="X31" s="15"/>
      <c r="Y31" s="1" t="e">
        <f t="shared" si="9"/>
        <v>#DIV/0!</v>
      </c>
      <c r="Z31" s="15" t="e">
        <f t="shared" si="10"/>
        <v>#DIV/0!</v>
      </c>
      <c r="AA31" s="15">
        <v>0</v>
      </c>
      <c r="AB31" s="15">
        <v>0</v>
      </c>
      <c r="AC31" s="15">
        <v>0</v>
      </c>
      <c r="AD31" s="15">
        <v>0</v>
      </c>
      <c r="AE31" s="15">
        <v>0</v>
      </c>
      <c r="AF31" s="15">
        <v>0</v>
      </c>
      <c r="AG31" s="15">
        <v>0</v>
      </c>
      <c r="AH31" s="15">
        <v>0</v>
      </c>
      <c r="AI31" s="15">
        <v>0</v>
      </c>
      <c r="AJ31" s="15">
        <v>0</v>
      </c>
      <c r="AK31" s="15" t="s">
        <v>58</v>
      </c>
      <c r="AL31" s="1">
        <f t="shared" si="11"/>
        <v>0</v>
      </c>
      <c r="AM31" s="1">
        <f t="shared" si="12"/>
        <v>0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1" t="s">
        <v>72</v>
      </c>
      <c r="B32" s="1" t="s">
        <v>38</v>
      </c>
      <c r="C32" s="1">
        <v>7.3979999999999997</v>
      </c>
      <c r="D32" s="1">
        <v>13.864000000000001</v>
      </c>
      <c r="E32" s="1">
        <v>5.5590000000000002</v>
      </c>
      <c r="F32" s="1">
        <v>5.5</v>
      </c>
      <c r="G32" s="9">
        <v>1</v>
      </c>
      <c r="H32" s="1">
        <v>50</v>
      </c>
      <c r="I32" s="1" t="s">
        <v>39</v>
      </c>
      <c r="J32" s="1"/>
      <c r="K32" s="1">
        <v>7.2</v>
      </c>
      <c r="L32" s="1">
        <f t="shared" si="4"/>
        <v>-1.641</v>
      </c>
      <c r="M32" s="1">
        <f t="shared" si="5"/>
        <v>3.7050000000000001</v>
      </c>
      <c r="N32" s="1">
        <v>1.8540000000000001</v>
      </c>
      <c r="O32" s="1">
        <v>0</v>
      </c>
      <c r="P32" s="1">
        <f>IFERROR(VLOOKUP(A32,[1]Sheet!$A:$D,4,0),0)</f>
        <v>0</v>
      </c>
      <c r="Q32" s="1">
        <v>0</v>
      </c>
      <c r="R32" s="1">
        <f>IFERROR(VLOOKUP(A32,[2]Sheet!$A:$D,4,0),0)</f>
        <v>0</v>
      </c>
      <c r="S32" s="1">
        <f t="shared" si="6"/>
        <v>0.74099999999999999</v>
      </c>
      <c r="T32" s="5">
        <v>4</v>
      </c>
      <c r="U32" s="5">
        <f t="shared" si="8"/>
        <v>4</v>
      </c>
      <c r="V32" s="5"/>
      <c r="W32" s="5"/>
      <c r="X32" s="1"/>
      <c r="Y32" s="1">
        <f t="shared" si="9"/>
        <v>12.820512820512821</v>
      </c>
      <c r="Z32" s="1">
        <f t="shared" si="10"/>
        <v>7.4224021592442648</v>
      </c>
      <c r="AA32" s="1">
        <v>0.37459999999999999</v>
      </c>
      <c r="AB32" s="1">
        <v>0.55919999999999992</v>
      </c>
      <c r="AC32" s="1">
        <v>0.73860000000000003</v>
      </c>
      <c r="AD32" s="1">
        <v>0.74099999999999999</v>
      </c>
      <c r="AE32" s="1">
        <v>0.187</v>
      </c>
      <c r="AF32" s="1">
        <v>0.37319999999999998</v>
      </c>
      <c r="AG32" s="1">
        <v>0.92300000000000004</v>
      </c>
      <c r="AH32" s="1">
        <v>0.54980000000000007</v>
      </c>
      <c r="AI32" s="1">
        <v>0.55859999999999999</v>
      </c>
      <c r="AJ32" s="1">
        <v>0.74439999999999995</v>
      </c>
      <c r="AK32" s="11" t="s">
        <v>155</v>
      </c>
      <c r="AL32" s="1">
        <f t="shared" si="11"/>
        <v>4</v>
      </c>
      <c r="AM32" s="1">
        <f t="shared" si="12"/>
        <v>0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1" t="s">
        <v>73</v>
      </c>
      <c r="B33" s="1" t="s">
        <v>43</v>
      </c>
      <c r="C33" s="1">
        <v>1096</v>
      </c>
      <c r="D33" s="1">
        <v>2724</v>
      </c>
      <c r="E33" s="1">
        <v>1511</v>
      </c>
      <c r="F33" s="1">
        <v>1168</v>
      </c>
      <c r="G33" s="9">
        <v>0.4</v>
      </c>
      <c r="H33" s="1">
        <v>45</v>
      </c>
      <c r="I33" s="1" t="s">
        <v>39</v>
      </c>
      <c r="J33" s="1"/>
      <c r="K33" s="1">
        <v>2014</v>
      </c>
      <c r="L33" s="1">
        <f t="shared" si="4"/>
        <v>-503</v>
      </c>
      <c r="M33" s="1">
        <f t="shared" si="5"/>
        <v>776</v>
      </c>
      <c r="N33" s="1">
        <v>354</v>
      </c>
      <c r="O33" s="1">
        <v>185</v>
      </c>
      <c r="P33" s="1">
        <f>IFERROR(VLOOKUP(A33,[1]Sheet!$A:$D,4,0),0)</f>
        <v>196</v>
      </c>
      <c r="Q33" s="1">
        <v>393.80799999999971</v>
      </c>
      <c r="R33" s="1">
        <f>IFERROR(VLOOKUP(A33,[2]Sheet!$A:$D,4,0),0)</f>
        <v>227</v>
      </c>
      <c r="S33" s="1">
        <f t="shared" si="6"/>
        <v>155.19999999999999</v>
      </c>
      <c r="T33" s="5">
        <f t="shared" ref="T33:T36" si="15">11*S33-Q33-F33</f>
        <v>145.39200000000005</v>
      </c>
      <c r="U33" s="5">
        <f t="shared" si="8"/>
        <v>145.39200000000005</v>
      </c>
      <c r="V33" s="5"/>
      <c r="W33" s="5"/>
      <c r="X33" s="1"/>
      <c r="Y33" s="1">
        <f t="shared" si="9"/>
        <v>11</v>
      </c>
      <c r="Z33" s="1">
        <f t="shared" si="10"/>
        <v>10.06319587628866</v>
      </c>
      <c r="AA33" s="1">
        <v>213.6</v>
      </c>
      <c r="AB33" s="1">
        <v>223</v>
      </c>
      <c r="AC33" s="1">
        <v>211.2</v>
      </c>
      <c r="AD33" s="1">
        <v>237.8</v>
      </c>
      <c r="AE33" s="1">
        <v>226</v>
      </c>
      <c r="AF33" s="1">
        <v>220</v>
      </c>
      <c r="AG33" s="1">
        <v>239.6</v>
      </c>
      <c r="AH33" s="1">
        <v>234.8</v>
      </c>
      <c r="AI33" s="1">
        <v>256.8</v>
      </c>
      <c r="AJ33" s="1">
        <v>215.8</v>
      </c>
      <c r="AK33" s="1" t="s">
        <v>44</v>
      </c>
      <c r="AL33" s="1">
        <f t="shared" si="11"/>
        <v>58</v>
      </c>
      <c r="AM33" s="1">
        <f t="shared" si="12"/>
        <v>0</v>
      </c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1" t="s">
        <v>74</v>
      </c>
      <c r="B34" s="1" t="s">
        <v>43</v>
      </c>
      <c r="C34" s="1">
        <v>451</v>
      </c>
      <c r="D34" s="1">
        <v>642</v>
      </c>
      <c r="E34" s="1">
        <v>436</v>
      </c>
      <c r="F34" s="1">
        <v>545</v>
      </c>
      <c r="G34" s="9">
        <v>0.45</v>
      </c>
      <c r="H34" s="1">
        <v>50</v>
      </c>
      <c r="I34" s="1" t="s">
        <v>39</v>
      </c>
      <c r="J34" s="1"/>
      <c r="K34" s="1">
        <v>517</v>
      </c>
      <c r="L34" s="1">
        <f t="shared" si="4"/>
        <v>-81</v>
      </c>
      <c r="M34" s="1">
        <f t="shared" si="5"/>
        <v>436</v>
      </c>
      <c r="N34" s="1"/>
      <c r="O34" s="1">
        <v>0</v>
      </c>
      <c r="P34" s="1">
        <f>IFERROR(VLOOKUP(A34,[1]Sheet!$A:$D,4,0),0)</f>
        <v>0</v>
      </c>
      <c r="Q34" s="1">
        <v>0</v>
      </c>
      <c r="R34" s="1">
        <f>IFERROR(VLOOKUP(A34,[2]Sheet!$A:$D,4,0),0)</f>
        <v>0</v>
      </c>
      <c r="S34" s="1">
        <f t="shared" si="6"/>
        <v>87.2</v>
      </c>
      <c r="T34" s="5">
        <f t="shared" si="15"/>
        <v>414.20000000000005</v>
      </c>
      <c r="U34" s="27">
        <f>T34+$U$1*S34</f>
        <v>470.88000000000005</v>
      </c>
      <c r="V34" s="5">
        <f>$V$1*S34</f>
        <v>165.68</v>
      </c>
      <c r="W34" s="5"/>
      <c r="X34" s="1"/>
      <c r="Y34" s="1">
        <f t="shared" si="9"/>
        <v>11.65</v>
      </c>
      <c r="Z34" s="1">
        <f t="shared" si="10"/>
        <v>6.25</v>
      </c>
      <c r="AA34" s="1">
        <v>64.8</v>
      </c>
      <c r="AB34" s="1">
        <v>69.8</v>
      </c>
      <c r="AC34" s="1">
        <v>96.325999999999993</v>
      </c>
      <c r="AD34" s="1">
        <v>99.926000000000002</v>
      </c>
      <c r="AE34" s="1">
        <v>89.2</v>
      </c>
      <c r="AF34" s="1">
        <v>67.8</v>
      </c>
      <c r="AG34" s="1">
        <v>63</v>
      </c>
      <c r="AH34" s="1">
        <v>102.2</v>
      </c>
      <c r="AI34" s="1">
        <v>67</v>
      </c>
      <c r="AJ34" s="1">
        <v>41</v>
      </c>
      <c r="AK34" s="1" t="s">
        <v>44</v>
      </c>
      <c r="AL34" s="1">
        <f t="shared" si="11"/>
        <v>212</v>
      </c>
      <c r="AM34" s="1">
        <f t="shared" si="12"/>
        <v>75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1" t="s">
        <v>75</v>
      </c>
      <c r="B35" s="1" t="s">
        <v>43</v>
      </c>
      <c r="C35" s="1">
        <v>997</v>
      </c>
      <c r="D35" s="1">
        <v>2220</v>
      </c>
      <c r="E35" s="1">
        <v>1176</v>
      </c>
      <c r="F35" s="1">
        <v>880</v>
      </c>
      <c r="G35" s="9">
        <v>0.4</v>
      </c>
      <c r="H35" s="1">
        <v>45</v>
      </c>
      <c r="I35" s="1" t="s">
        <v>39</v>
      </c>
      <c r="J35" s="1"/>
      <c r="K35" s="1">
        <v>1608</v>
      </c>
      <c r="L35" s="1">
        <f t="shared" si="4"/>
        <v>-432</v>
      </c>
      <c r="M35" s="1">
        <f t="shared" si="5"/>
        <v>492</v>
      </c>
      <c r="N35" s="1">
        <v>276</v>
      </c>
      <c r="O35" s="1">
        <v>192</v>
      </c>
      <c r="P35" s="1">
        <f>IFERROR(VLOOKUP(A35,[1]Sheet!$A:$D,4,0),0)</f>
        <v>216</v>
      </c>
      <c r="Q35" s="1">
        <v>331.26799999999992</v>
      </c>
      <c r="R35" s="1">
        <f>IFERROR(VLOOKUP(A35,[2]Sheet!$A:$D,4,0),0)</f>
        <v>209</v>
      </c>
      <c r="S35" s="1">
        <f t="shared" si="6"/>
        <v>98.4</v>
      </c>
      <c r="T35" s="5"/>
      <c r="U35" s="5">
        <f t="shared" si="8"/>
        <v>0</v>
      </c>
      <c r="V35" s="5"/>
      <c r="W35" s="5"/>
      <c r="X35" s="1"/>
      <c r="Y35" s="1">
        <f t="shared" si="9"/>
        <v>12.309634146341462</v>
      </c>
      <c r="Z35" s="1">
        <f t="shared" si="10"/>
        <v>12.309634146341462</v>
      </c>
      <c r="AA35" s="1">
        <v>160.6</v>
      </c>
      <c r="AB35" s="1">
        <v>161.80000000000001</v>
      </c>
      <c r="AC35" s="1">
        <v>164</v>
      </c>
      <c r="AD35" s="1">
        <v>185.8</v>
      </c>
      <c r="AE35" s="1">
        <v>187.8</v>
      </c>
      <c r="AF35" s="1">
        <v>189.8</v>
      </c>
      <c r="AG35" s="1">
        <v>203.2</v>
      </c>
      <c r="AH35" s="1">
        <v>180.6</v>
      </c>
      <c r="AI35" s="1">
        <v>260.2</v>
      </c>
      <c r="AJ35" s="1">
        <v>241.8</v>
      </c>
      <c r="AK35" s="1"/>
      <c r="AL35" s="1">
        <f t="shared" si="11"/>
        <v>0</v>
      </c>
      <c r="AM35" s="1">
        <f t="shared" si="12"/>
        <v>0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1" t="s">
        <v>76</v>
      </c>
      <c r="B36" s="1" t="s">
        <v>38</v>
      </c>
      <c r="C36" s="1">
        <v>421.22399999999999</v>
      </c>
      <c r="D36" s="1">
        <v>916.29399999999998</v>
      </c>
      <c r="E36" s="1">
        <v>470.375</v>
      </c>
      <c r="F36" s="1">
        <v>394.31599999999997</v>
      </c>
      <c r="G36" s="9">
        <v>1</v>
      </c>
      <c r="H36" s="1">
        <v>45</v>
      </c>
      <c r="I36" s="1" t="s">
        <v>39</v>
      </c>
      <c r="J36" s="1"/>
      <c r="K36" s="1">
        <v>606.78499999999997</v>
      </c>
      <c r="L36" s="1">
        <f t="shared" si="4"/>
        <v>-136.40999999999997</v>
      </c>
      <c r="M36" s="1">
        <f t="shared" si="5"/>
        <v>424.93900000000002</v>
      </c>
      <c r="N36" s="1">
        <v>45.436</v>
      </c>
      <c r="O36" s="1">
        <v>0</v>
      </c>
      <c r="P36" s="1">
        <f>IFERROR(VLOOKUP(A36,[1]Sheet!$A:$D,4,0),0)</f>
        <v>0</v>
      </c>
      <c r="Q36" s="1">
        <v>89.169492000000304</v>
      </c>
      <c r="R36" s="1">
        <f>IFERROR(VLOOKUP(A36,[2]Sheet!$A:$D,4,0),0)</f>
        <v>0</v>
      </c>
      <c r="S36" s="1">
        <f t="shared" si="6"/>
        <v>84.987800000000007</v>
      </c>
      <c r="T36" s="5">
        <f t="shared" si="15"/>
        <v>451.38030799999973</v>
      </c>
      <c r="U36" s="5">
        <f t="shared" si="8"/>
        <v>451.38030799999973</v>
      </c>
      <c r="V36" s="5"/>
      <c r="W36" s="5"/>
      <c r="X36" s="1"/>
      <c r="Y36" s="1">
        <f t="shared" si="9"/>
        <v>11</v>
      </c>
      <c r="Z36" s="1">
        <f t="shared" si="10"/>
        <v>5.6888811335274028</v>
      </c>
      <c r="AA36" s="1">
        <v>77.181400000000011</v>
      </c>
      <c r="AB36" s="1">
        <v>78.393999999999991</v>
      </c>
      <c r="AC36" s="1">
        <v>75.048000000000002</v>
      </c>
      <c r="AD36" s="1">
        <v>78.555399999999992</v>
      </c>
      <c r="AE36" s="1">
        <v>89.589799999999997</v>
      </c>
      <c r="AF36" s="1">
        <v>98.007000000000005</v>
      </c>
      <c r="AG36" s="1">
        <v>74.71520000000001</v>
      </c>
      <c r="AH36" s="1">
        <v>65.141000000000005</v>
      </c>
      <c r="AI36" s="1">
        <v>69.625600000000006</v>
      </c>
      <c r="AJ36" s="1">
        <v>68.394599999999997</v>
      </c>
      <c r="AK36" s="1"/>
      <c r="AL36" s="1">
        <f t="shared" si="11"/>
        <v>451</v>
      </c>
      <c r="AM36" s="1">
        <f t="shared" si="12"/>
        <v>0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5">
      <c r="A37" s="15" t="s">
        <v>77</v>
      </c>
      <c r="B37" s="15" t="s">
        <v>43</v>
      </c>
      <c r="C37" s="15"/>
      <c r="D37" s="15"/>
      <c r="E37" s="15"/>
      <c r="F37" s="15"/>
      <c r="G37" s="16">
        <v>0</v>
      </c>
      <c r="H37" s="15">
        <v>45</v>
      </c>
      <c r="I37" s="15" t="s">
        <v>39</v>
      </c>
      <c r="J37" s="15"/>
      <c r="K37" s="15"/>
      <c r="L37" s="15">
        <f t="shared" si="4"/>
        <v>0</v>
      </c>
      <c r="M37" s="15">
        <f t="shared" si="5"/>
        <v>0</v>
      </c>
      <c r="N37" s="15"/>
      <c r="O37" s="15">
        <v>0</v>
      </c>
      <c r="P37" s="15">
        <f>IFERROR(VLOOKUP(A37,[1]Sheet!$A:$D,4,0),0)</f>
        <v>0</v>
      </c>
      <c r="Q37" s="15">
        <v>0</v>
      </c>
      <c r="R37" s="1">
        <f>IFERROR(VLOOKUP(A37,[2]Sheet!$A:$D,4,0),0)</f>
        <v>0</v>
      </c>
      <c r="S37" s="15">
        <f t="shared" si="6"/>
        <v>0</v>
      </c>
      <c r="T37" s="17"/>
      <c r="U37" s="5">
        <f t="shared" si="8"/>
        <v>0</v>
      </c>
      <c r="V37" s="5"/>
      <c r="W37" s="17"/>
      <c r="X37" s="15"/>
      <c r="Y37" s="1" t="e">
        <f t="shared" si="9"/>
        <v>#DIV/0!</v>
      </c>
      <c r="Z37" s="15" t="e">
        <f t="shared" si="10"/>
        <v>#DIV/0!</v>
      </c>
      <c r="AA37" s="15">
        <v>0</v>
      </c>
      <c r="AB37" s="15">
        <v>0</v>
      </c>
      <c r="AC37" s="15">
        <v>0</v>
      </c>
      <c r="AD37" s="15">
        <v>0</v>
      </c>
      <c r="AE37" s="15">
        <v>0</v>
      </c>
      <c r="AF37" s="15">
        <v>0</v>
      </c>
      <c r="AG37" s="15">
        <v>0</v>
      </c>
      <c r="AH37" s="15">
        <v>0</v>
      </c>
      <c r="AI37" s="15">
        <v>0</v>
      </c>
      <c r="AJ37" s="15">
        <v>0</v>
      </c>
      <c r="AK37" s="15" t="s">
        <v>78</v>
      </c>
      <c r="AL37" s="1">
        <f t="shared" si="11"/>
        <v>0</v>
      </c>
      <c r="AM37" s="1">
        <f t="shared" si="12"/>
        <v>0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1" t="s">
        <v>79</v>
      </c>
      <c r="B38" s="1" t="s">
        <v>43</v>
      </c>
      <c r="C38" s="1">
        <v>52</v>
      </c>
      <c r="D38" s="1">
        <v>740</v>
      </c>
      <c r="E38" s="1">
        <v>190</v>
      </c>
      <c r="F38" s="1">
        <v>381</v>
      </c>
      <c r="G38" s="9">
        <v>0.35</v>
      </c>
      <c r="H38" s="1">
        <v>40</v>
      </c>
      <c r="I38" s="1" t="s">
        <v>39</v>
      </c>
      <c r="J38" s="1"/>
      <c r="K38" s="1">
        <v>228</v>
      </c>
      <c r="L38" s="1">
        <f t="shared" ref="L38:L68" si="16">E38-K38</f>
        <v>-38</v>
      </c>
      <c r="M38" s="1">
        <f t="shared" ref="M38:M69" si="17">E38-N38-O38-P38</f>
        <v>178</v>
      </c>
      <c r="N38" s="1">
        <v>12</v>
      </c>
      <c r="O38" s="1">
        <v>0</v>
      </c>
      <c r="P38" s="1">
        <f>IFERROR(VLOOKUP(A38,[1]Sheet!$A:$D,4,0),0)</f>
        <v>0</v>
      </c>
      <c r="Q38" s="1">
        <v>18.199999999999928</v>
      </c>
      <c r="R38" s="1">
        <f>IFERROR(VLOOKUP(A38,[2]Sheet!$A:$D,4,0),0)</f>
        <v>0</v>
      </c>
      <c r="S38" s="1">
        <f t="shared" si="6"/>
        <v>35.6</v>
      </c>
      <c r="T38" s="5"/>
      <c r="U38" s="5">
        <f t="shared" si="8"/>
        <v>0</v>
      </c>
      <c r="V38" s="5"/>
      <c r="W38" s="5"/>
      <c r="X38" s="1"/>
      <c r="Y38" s="1">
        <f t="shared" si="9"/>
        <v>11.213483146067414</v>
      </c>
      <c r="Z38" s="1">
        <f t="shared" si="10"/>
        <v>11.213483146067414</v>
      </c>
      <c r="AA38" s="1">
        <v>52.8</v>
      </c>
      <c r="AB38" s="1">
        <v>61</v>
      </c>
      <c r="AC38" s="1">
        <v>50.4</v>
      </c>
      <c r="AD38" s="1">
        <v>60.6</v>
      </c>
      <c r="AE38" s="1">
        <v>46</v>
      </c>
      <c r="AF38" s="1">
        <v>46.6</v>
      </c>
      <c r="AG38" s="1">
        <v>58.2</v>
      </c>
      <c r="AH38" s="1">
        <v>45.2</v>
      </c>
      <c r="AI38" s="1">
        <v>38.799999999999997</v>
      </c>
      <c r="AJ38" s="1">
        <v>42.4</v>
      </c>
      <c r="AK38" s="1"/>
      <c r="AL38" s="1">
        <f t="shared" si="11"/>
        <v>0</v>
      </c>
      <c r="AM38" s="1">
        <f t="shared" si="12"/>
        <v>0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5">
      <c r="A39" s="1" t="s">
        <v>80</v>
      </c>
      <c r="B39" s="1" t="s">
        <v>38</v>
      </c>
      <c r="C39" s="1">
        <v>26.292000000000002</v>
      </c>
      <c r="D39" s="1">
        <v>56.024000000000001</v>
      </c>
      <c r="E39" s="1">
        <v>17.593</v>
      </c>
      <c r="F39" s="1">
        <v>30.331</v>
      </c>
      <c r="G39" s="9">
        <v>1</v>
      </c>
      <c r="H39" s="1">
        <v>40</v>
      </c>
      <c r="I39" s="1" t="s">
        <v>39</v>
      </c>
      <c r="J39" s="1"/>
      <c r="K39" s="1">
        <v>25.192</v>
      </c>
      <c r="L39" s="1">
        <f t="shared" si="16"/>
        <v>-7.5990000000000002</v>
      </c>
      <c r="M39" s="1">
        <f t="shared" si="17"/>
        <v>17.593</v>
      </c>
      <c r="N39" s="1"/>
      <c r="O39" s="1">
        <v>0</v>
      </c>
      <c r="P39" s="1">
        <f>IFERROR(VLOOKUP(A39,[1]Sheet!$A:$D,4,0),0)</f>
        <v>0</v>
      </c>
      <c r="Q39" s="1">
        <v>0</v>
      </c>
      <c r="R39" s="1">
        <f>IFERROR(VLOOKUP(A39,[2]Sheet!$A:$D,4,0),0)</f>
        <v>0</v>
      </c>
      <c r="S39" s="1">
        <f t="shared" si="6"/>
        <v>3.5186000000000002</v>
      </c>
      <c r="T39" s="5">
        <f t="shared" ref="T39:T46" si="18">11*S39-Q39-F39</f>
        <v>8.3735999999999997</v>
      </c>
      <c r="U39" s="5">
        <f t="shared" si="8"/>
        <v>8.3735999999999997</v>
      </c>
      <c r="V39" s="5"/>
      <c r="W39" s="5"/>
      <c r="X39" s="1"/>
      <c r="Y39" s="1">
        <f t="shared" si="9"/>
        <v>11</v>
      </c>
      <c r="Z39" s="1">
        <f t="shared" si="10"/>
        <v>8.6201898482350927</v>
      </c>
      <c r="AA39" s="1">
        <v>3.3574000000000002</v>
      </c>
      <c r="AB39" s="1">
        <v>2.7722000000000002</v>
      </c>
      <c r="AC39" s="1">
        <v>4.7682000000000002</v>
      </c>
      <c r="AD39" s="1">
        <v>6.0663999999999998</v>
      </c>
      <c r="AE39" s="1">
        <v>5.0255999999999998</v>
      </c>
      <c r="AF39" s="1">
        <v>5.6017999999999999</v>
      </c>
      <c r="AG39" s="1">
        <v>6.6915999999999993</v>
      </c>
      <c r="AH39" s="1">
        <v>5.8218000000000014</v>
      </c>
      <c r="AI39" s="1">
        <v>8.3680000000000003</v>
      </c>
      <c r="AJ39" s="1">
        <v>8.6486000000000001</v>
      </c>
      <c r="AK39" s="1"/>
      <c r="AL39" s="1">
        <f t="shared" si="11"/>
        <v>8</v>
      </c>
      <c r="AM39" s="1">
        <f t="shared" si="12"/>
        <v>0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1" t="s">
        <v>81</v>
      </c>
      <c r="B40" s="1" t="s">
        <v>43</v>
      </c>
      <c r="C40" s="1">
        <v>99</v>
      </c>
      <c r="D40" s="1">
        <v>891</v>
      </c>
      <c r="E40" s="1">
        <v>329</v>
      </c>
      <c r="F40" s="1">
        <v>409</v>
      </c>
      <c r="G40" s="9">
        <v>0.4</v>
      </c>
      <c r="H40" s="1">
        <v>40</v>
      </c>
      <c r="I40" s="1" t="s">
        <v>39</v>
      </c>
      <c r="J40" s="1"/>
      <c r="K40" s="1">
        <v>386</v>
      </c>
      <c r="L40" s="1">
        <f t="shared" si="16"/>
        <v>-57</v>
      </c>
      <c r="M40" s="1">
        <f t="shared" si="17"/>
        <v>141</v>
      </c>
      <c r="N40" s="1">
        <v>72</v>
      </c>
      <c r="O40" s="1">
        <v>46</v>
      </c>
      <c r="P40" s="1">
        <f>IFERROR(VLOOKUP(A40,[1]Sheet!$A:$D,4,0),0)</f>
        <v>70</v>
      </c>
      <c r="Q40" s="1">
        <v>0</v>
      </c>
      <c r="R40" s="1">
        <f>IFERROR(VLOOKUP(A40,[2]Sheet!$A:$D,4,0),0)</f>
        <v>107</v>
      </c>
      <c r="S40" s="1">
        <f t="shared" si="6"/>
        <v>28.2</v>
      </c>
      <c r="T40" s="5"/>
      <c r="U40" s="5">
        <f t="shared" si="8"/>
        <v>0</v>
      </c>
      <c r="V40" s="5"/>
      <c r="W40" s="5"/>
      <c r="X40" s="1"/>
      <c r="Y40" s="1">
        <f t="shared" si="9"/>
        <v>14.50354609929078</v>
      </c>
      <c r="Z40" s="1">
        <f t="shared" si="10"/>
        <v>14.50354609929078</v>
      </c>
      <c r="AA40" s="1">
        <v>39.6</v>
      </c>
      <c r="AB40" s="1">
        <v>35.200000000000003</v>
      </c>
      <c r="AC40" s="1">
        <v>63.6</v>
      </c>
      <c r="AD40" s="1">
        <v>67</v>
      </c>
      <c r="AE40" s="1">
        <v>45.6</v>
      </c>
      <c r="AF40" s="1">
        <v>46.8</v>
      </c>
      <c r="AG40" s="1">
        <v>51</v>
      </c>
      <c r="AH40" s="1">
        <v>46.6</v>
      </c>
      <c r="AI40" s="1">
        <v>49.4</v>
      </c>
      <c r="AJ40" s="1">
        <v>35.4</v>
      </c>
      <c r="AK40" s="1"/>
      <c r="AL40" s="1">
        <f t="shared" si="11"/>
        <v>0</v>
      </c>
      <c r="AM40" s="1">
        <f t="shared" si="12"/>
        <v>0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5">
      <c r="A41" s="1" t="s">
        <v>82</v>
      </c>
      <c r="B41" s="1" t="s">
        <v>43</v>
      </c>
      <c r="C41" s="1">
        <v>189</v>
      </c>
      <c r="D41" s="1">
        <v>1253</v>
      </c>
      <c r="E41" s="1">
        <v>514</v>
      </c>
      <c r="F41" s="1">
        <v>468</v>
      </c>
      <c r="G41" s="9">
        <v>0.4</v>
      </c>
      <c r="H41" s="1">
        <v>45</v>
      </c>
      <c r="I41" s="1" t="s">
        <v>39</v>
      </c>
      <c r="J41" s="1"/>
      <c r="K41" s="1">
        <v>592</v>
      </c>
      <c r="L41" s="1">
        <f t="shared" si="16"/>
        <v>-78</v>
      </c>
      <c r="M41" s="1">
        <f t="shared" si="17"/>
        <v>295</v>
      </c>
      <c r="N41" s="1">
        <v>78</v>
      </c>
      <c r="O41" s="1">
        <v>68</v>
      </c>
      <c r="P41" s="1">
        <f>IFERROR(VLOOKUP(A41,[1]Sheet!$A:$D,4,0),0)</f>
        <v>73</v>
      </c>
      <c r="Q41" s="1">
        <v>193.36799999999999</v>
      </c>
      <c r="R41" s="1">
        <f>IFERROR(VLOOKUP(A41,[2]Sheet!$A:$D,4,0),0)</f>
        <v>115</v>
      </c>
      <c r="S41" s="1">
        <f t="shared" si="6"/>
        <v>59</v>
      </c>
      <c r="T41" s="5"/>
      <c r="U41" s="5">
        <f t="shared" si="8"/>
        <v>0</v>
      </c>
      <c r="V41" s="5"/>
      <c r="W41" s="5"/>
      <c r="X41" s="1"/>
      <c r="Y41" s="1">
        <f t="shared" si="9"/>
        <v>11.209627118644066</v>
      </c>
      <c r="Z41" s="1">
        <f t="shared" si="10"/>
        <v>11.209627118644066</v>
      </c>
      <c r="AA41" s="1">
        <v>75.599999999999994</v>
      </c>
      <c r="AB41" s="1">
        <v>69</v>
      </c>
      <c r="AC41" s="1">
        <v>87.4</v>
      </c>
      <c r="AD41" s="1">
        <v>81.8</v>
      </c>
      <c r="AE41" s="1">
        <v>65</v>
      </c>
      <c r="AF41" s="1">
        <v>71.599999999999994</v>
      </c>
      <c r="AG41" s="1">
        <v>78.599999999999994</v>
      </c>
      <c r="AH41" s="1">
        <v>78.599999999999994</v>
      </c>
      <c r="AI41" s="1">
        <v>76</v>
      </c>
      <c r="AJ41" s="1">
        <v>66</v>
      </c>
      <c r="AK41" s="1" t="s">
        <v>44</v>
      </c>
      <c r="AL41" s="1">
        <f t="shared" si="11"/>
        <v>0</v>
      </c>
      <c r="AM41" s="1">
        <f t="shared" si="12"/>
        <v>0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1" t="s">
        <v>83</v>
      </c>
      <c r="B42" s="1" t="s">
        <v>38</v>
      </c>
      <c r="C42" s="1">
        <v>261.678</v>
      </c>
      <c r="D42" s="1">
        <v>75.566000000000003</v>
      </c>
      <c r="E42" s="1">
        <v>64.16</v>
      </c>
      <c r="F42" s="1">
        <v>-1.546</v>
      </c>
      <c r="G42" s="9">
        <v>1</v>
      </c>
      <c r="H42" s="1">
        <v>40</v>
      </c>
      <c r="I42" s="1" t="s">
        <v>39</v>
      </c>
      <c r="J42" s="1"/>
      <c r="K42" s="1">
        <v>102.952</v>
      </c>
      <c r="L42" s="1">
        <f t="shared" si="16"/>
        <v>-38.792000000000002</v>
      </c>
      <c r="M42" s="1">
        <f t="shared" si="17"/>
        <v>64.16</v>
      </c>
      <c r="N42" s="1"/>
      <c r="O42" s="1">
        <v>0</v>
      </c>
      <c r="P42" s="1">
        <f>IFERROR(VLOOKUP(A42,[1]Sheet!$A:$D,4,0),0)</f>
        <v>0</v>
      </c>
      <c r="Q42" s="1">
        <v>68.762600000000006</v>
      </c>
      <c r="R42" s="1">
        <f>IFERROR(VLOOKUP(A42,[2]Sheet!$A:$D,4,0),0)</f>
        <v>0</v>
      </c>
      <c r="S42" s="1">
        <f t="shared" si="6"/>
        <v>12.831999999999999</v>
      </c>
      <c r="T42" s="5">
        <f t="shared" si="18"/>
        <v>73.935399999999987</v>
      </c>
      <c r="U42" s="5">
        <f t="shared" si="8"/>
        <v>73.935399999999987</v>
      </c>
      <c r="V42" s="5"/>
      <c r="W42" s="5"/>
      <c r="X42" s="1"/>
      <c r="Y42" s="1">
        <f t="shared" si="9"/>
        <v>11</v>
      </c>
      <c r="Z42" s="1">
        <f t="shared" si="10"/>
        <v>5.2382013715710727</v>
      </c>
      <c r="AA42" s="1">
        <v>12.325799999999999</v>
      </c>
      <c r="AB42" s="1">
        <v>14.412599999999999</v>
      </c>
      <c r="AC42" s="1">
        <v>18.9312</v>
      </c>
      <c r="AD42" s="1">
        <v>18.504200000000001</v>
      </c>
      <c r="AE42" s="1">
        <v>18.932600000000001</v>
      </c>
      <c r="AF42" s="1">
        <v>18.726600000000001</v>
      </c>
      <c r="AG42" s="1">
        <v>14.045400000000001</v>
      </c>
      <c r="AH42" s="1">
        <v>13.469799999999999</v>
      </c>
      <c r="AI42" s="1">
        <v>22.4056</v>
      </c>
      <c r="AJ42" s="1">
        <v>16.251000000000001</v>
      </c>
      <c r="AK42" s="1"/>
      <c r="AL42" s="1">
        <f t="shared" si="11"/>
        <v>74</v>
      </c>
      <c r="AM42" s="1">
        <f t="shared" si="12"/>
        <v>0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1" t="s">
        <v>84</v>
      </c>
      <c r="B43" s="1" t="s">
        <v>43</v>
      </c>
      <c r="C43" s="1">
        <v>255.66399999999999</v>
      </c>
      <c r="D43" s="1">
        <v>1069.336</v>
      </c>
      <c r="E43" s="1">
        <v>245</v>
      </c>
      <c r="F43" s="1">
        <v>692</v>
      </c>
      <c r="G43" s="9">
        <v>0.35</v>
      </c>
      <c r="H43" s="1">
        <v>40</v>
      </c>
      <c r="I43" s="1" t="s">
        <v>39</v>
      </c>
      <c r="J43" s="1"/>
      <c r="K43" s="1">
        <v>248</v>
      </c>
      <c r="L43" s="1">
        <f t="shared" si="16"/>
        <v>-3</v>
      </c>
      <c r="M43" s="1">
        <f t="shared" si="17"/>
        <v>245</v>
      </c>
      <c r="N43" s="1"/>
      <c r="O43" s="1">
        <v>0</v>
      </c>
      <c r="P43" s="1">
        <f>IFERROR(VLOOKUP(A43,[1]Sheet!$A:$D,4,0),0)</f>
        <v>0</v>
      </c>
      <c r="Q43" s="1">
        <v>114.044</v>
      </c>
      <c r="R43" s="1">
        <f>IFERROR(VLOOKUP(A43,[2]Sheet!$A:$D,4,0),0)</f>
        <v>0</v>
      </c>
      <c r="S43" s="1">
        <f t="shared" si="6"/>
        <v>49</v>
      </c>
      <c r="T43" s="5"/>
      <c r="U43" s="5">
        <f t="shared" si="8"/>
        <v>0</v>
      </c>
      <c r="V43" s="5"/>
      <c r="W43" s="5"/>
      <c r="X43" s="1"/>
      <c r="Y43" s="1">
        <f t="shared" si="9"/>
        <v>16.449877551020407</v>
      </c>
      <c r="Z43" s="1">
        <f t="shared" si="10"/>
        <v>16.449877551020407</v>
      </c>
      <c r="AA43" s="1">
        <v>79.8</v>
      </c>
      <c r="AB43" s="1">
        <v>81.8</v>
      </c>
      <c r="AC43" s="1">
        <v>63.8</v>
      </c>
      <c r="AD43" s="1">
        <v>66.2</v>
      </c>
      <c r="AE43" s="1">
        <v>73.400000000000006</v>
      </c>
      <c r="AF43" s="1">
        <v>74</v>
      </c>
      <c r="AG43" s="1">
        <v>76.8</v>
      </c>
      <c r="AH43" s="1">
        <v>71.2</v>
      </c>
      <c r="AI43" s="1">
        <v>72.2</v>
      </c>
      <c r="AJ43" s="1">
        <v>67.400000000000006</v>
      </c>
      <c r="AK43" s="1" t="s">
        <v>44</v>
      </c>
      <c r="AL43" s="1">
        <f t="shared" si="11"/>
        <v>0</v>
      </c>
      <c r="AM43" s="1">
        <f t="shared" si="12"/>
        <v>0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1" t="s">
        <v>85</v>
      </c>
      <c r="B44" s="1" t="s">
        <v>43</v>
      </c>
      <c r="C44" s="1">
        <v>184</v>
      </c>
      <c r="D44" s="1">
        <v>605</v>
      </c>
      <c r="E44" s="1">
        <v>265</v>
      </c>
      <c r="F44" s="1">
        <v>327</v>
      </c>
      <c r="G44" s="9">
        <v>0.4</v>
      </c>
      <c r="H44" s="1">
        <v>40</v>
      </c>
      <c r="I44" s="1" t="s">
        <v>39</v>
      </c>
      <c r="J44" s="1"/>
      <c r="K44" s="1">
        <v>287</v>
      </c>
      <c r="L44" s="1">
        <f t="shared" si="16"/>
        <v>-22</v>
      </c>
      <c r="M44" s="1">
        <f t="shared" si="17"/>
        <v>265</v>
      </c>
      <c r="N44" s="1"/>
      <c r="O44" s="1">
        <v>0</v>
      </c>
      <c r="P44" s="1">
        <f>IFERROR(VLOOKUP(A44,[1]Sheet!$A:$D,4,0),0)</f>
        <v>0</v>
      </c>
      <c r="Q44" s="1">
        <v>88.200000000000045</v>
      </c>
      <c r="R44" s="1">
        <f>IFERROR(VLOOKUP(A44,[2]Sheet!$A:$D,4,0),0)</f>
        <v>0</v>
      </c>
      <c r="S44" s="1">
        <f t="shared" si="6"/>
        <v>53</v>
      </c>
      <c r="T44" s="5">
        <f t="shared" si="18"/>
        <v>167.79999999999995</v>
      </c>
      <c r="U44" s="5">
        <f t="shared" si="8"/>
        <v>167.79999999999995</v>
      </c>
      <c r="V44" s="5"/>
      <c r="W44" s="5"/>
      <c r="X44" s="1"/>
      <c r="Y44" s="1">
        <f t="shared" si="9"/>
        <v>11</v>
      </c>
      <c r="Z44" s="1">
        <f t="shared" si="10"/>
        <v>7.8339622641509443</v>
      </c>
      <c r="AA44" s="1">
        <v>62.2</v>
      </c>
      <c r="AB44" s="1">
        <v>63.6</v>
      </c>
      <c r="AC44" s="1">
        <v>74</v>
      </c>
      <c r="AD44" s="1">
        <v>72.400000000000006</v>
      </c>
      <c r="AE44" s="1">
        <v>48.4</v>
      </c>
      <c r="AF44" s="1">
        <v>52.2</v>
      </c>
      <c r="AG44" s="1">
        <v>78</v>
      </c>
      <c r="AH44" s="1">
        <v>73.599999999999994</v>
      </c>
      <c r="AI44" s="1">
        <v>49.4</v>
      </c>
      <c r="AJ44" s="1">
        <v>53.2</v>
      </c>
      <c r="AK44" s="1" t="s">
        <v>44</v>
      </c>
      <c r="AL44" s="1">
        <f t="shared" si="11"/>
        <v>67</v>
      </c>
      <c r="AM44" s="1">
        <f t="shared" si="12"/>
        <v>0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1" t="s">
        <v>86</v>
      </c>
      <c r="B45" s="1" t="s">
        <v>38</v>
      </c>
      <c r="C45" s="1">
        <v>17.843</v>
      </c>
      <c r="D45" s="1">
        <v>370.78199999999998</v>
      </c>
      <c r="E45" s="1">
        <v>120.254</v>
      </c>
      <c r="F45" s="1">
        <v>151.75299999999999</v>
      </c>
      <c r="G45" s="9">
        <v>1</v>
      </c>
      <c r="H45" s="1">
        <v>50</v>
      </c>
      <c r="I45" s="1" t="s">
        <v>39</v>
      </c>
      <c r="J45" s="1"/>
      <c r="K45" s="1">
        <v>191.86600000000001</v>
      </c>
      <c r="L45" s="1">
        <f t="shared" si="16"/>
        <v>-71.612000000000009</v>
      </c>
      <c r="M45" s="1">
        <f t="shared" si="17"/>
        <v>120.254</v>
      </c>
      <c r="N45" s="1"/>
      <c r="O45" s="1">
        <v>0</v>
      </c>
      <c r="P45" s="1">
        <f>IFERROR(VLOOKUP(A45,[1]Sheet!$A:$D,4,0),0)</f>
        <v>0</v>
      </c>
      <c r="Q45" s="1">
        <v>8.9778000000000873</v>
      </c>
      <c r="R45" s="1">
        <f>IFERROR(VLOOKUP(A45,[2]Sheet!$A:$D,4,0),0)</f>
        <v>0</v>
      </c>
      <c r="S45" s="1">
        <f t="shared" si="6"/>
        <v>24.050800000000002</v>
      </c>
      <c r="T45" s="5">
        <f t="shared" si="18"/>
        <v>103.82799999999995</v>
      </c>
      <c r="U45" s="5">
        <f t="shared" si="8"/>
        <v>103.82799999999995</v>
      </c>
      <c r="V45" s="5"/>
      <c r="W45" s="5"/>
      <c r="X45" s="1"/>
      <c r="Y45" s="1">
        <f t="shared" si="9"/>
        <v>11</v>
      </c>
      <c r="Z45" s="1">
        <f t="shared" si="10"/>
        <v>6.682971044622219</v>
      </c>
      <c r="AA45" s="1">
        <v>25.014199999999999</v>
      </c>
      <c r="AB45" s="1">
        <v>26.340599999999998</v>
      </c>
      <c r="AC45" s="1">
        <v>24.175599999999999</v>
      </c>
      <c r="AD45" s="1">
        <v>28.5124</v>
      </c>
      <c r="AE45" s="1">
        <v>21.672599999999999</v>
      </c>
      <c r="AF45" s="1">
        <v>13.978400000000001</v>
      </c>
      <c r="AG45" s="1">
        <v>28.5654</v>
      </c>
      <c r="AH45" s="1">
        <v>34.4664</v>
      </c>
      <c r="AI45" s="1">
        <v>21.773599999999998</v>
      </c>
      <c r="AJ45" s="1">
        <v>19.187200000000001</v>
      </c>
      <c r="AK45" s="1"/>
      <c r="AL45" s="1">
        <f t="shared" si="11"/>
        <v>104</v>
      </c>
      <c r="AM45" s="1">
        <f t="shared" si="12"/>
        <v>0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1" t="s">
        <v>87</v>
      </c>
      <c r="B46" s="1" t="s">
        <v>38</v>
      </c>
      <c r="C46" s="1">
        <v>460.661</v>
      </c>
      <c r="D46" s="1">
        <v>1612.6880000000001</v>
      </c>
      <c r="E46" s="1">
        <v>708.04899999999998</v>
      </c>
      <c r="F46" s="1">
        <v>954.19</v>
      </c>
      <c r="G46" s="9">
        <v>1</v>
      </c>
      <c r="H46" s="1">
        <v>50</v>
      </c>
      <c r="I46" s="1" t="s">
        <v>39</v>
      </c>
      <c r="J46" s="1"/>
      <c r="K46" s="1">
        <v>924.41899999999998</v>
      </c>
      <c r="L46" s="1">
        <f t="shared" si="16"/>
        <v>-216.37</v>
      </c>
      <c r="M46" s="1">
        <f t="shared" si="17"/>
        <v>654.06499999999994</v>
      </c>
      <c r="N46" s="1">
        <v>53.984000000000002</v>
      </c>
      <c r="O46" s="1">
        <v>0</v>
      </c>
      <c r="P46" s="1">
        <f>IFERROR(VLOOKUP(A46,[1]Sheet!$A:$D,4,0),0)</f>
        <v>0</v>
      </c>
      <c r="Q46" s="1">
        <v>48.018465999999648</v>
      </c>
      <c r="R46" s="1">
        <f>IFERROR(VLOOKUP(A46,[2]Sheet!$A:$D,4,0),0)</f>
        <v>0</v>
      </c>
      <c r="S46" s="1">
        <f t="shared" si="6"/>
        <v>130.81299999999999</v>
      </c>
      <c r="T46" s="5">
        <f t="shared" si="18"/>
        <v>436.73453400000017</v>
      </c>
      <c r="U46" s="27">
        <f>T46+$U$1*S46</f>
        <v>521.76298400000019</v>
      </c>
      <c r="V46" s="5">
        <f>$V$1*S46</f>
        <v>248.54469999999998</v>
      </c>
      <c r="W46" s="5"/>
      <c r="X46" s="1"/>
      <c r="Y46" s="1">
        <f t="shared" si="9"/>
        <v>11.65</v>
      </c>
      <c r="Z46" s="1">
        <f t="shared" si="10"/>
        <v>7.6613827830567285</v>
      </c>
      <c r="AA46" s="1">
        <v>137.89279999999999</v>
      </c>
      <c r="AB46" s="1">
        <v>146.9348</v>
      </c>
      <c r="AC46" s="1">
        <v>129.57380000000001</v>
      </c>
      <c r="AD46" s="1">
        <v>131.79939999999999</v>
      </c>
      <c r="AE46" s="1">
        <v>134.44120000000001</v>
      </c>
      <c r="AF46" s="1">
        <v>135.4554</v>
      </c>
      <c r="AG46" s="1">
        <v>150.6636</v>
      </c>
      <c r="AH46" s="1">
        <v>131.27379999999999</v>
      </c>
      <c r="AI46" s="1">
        <v>125.21299999999999</v>
      </c>
      <c r="AJ46" s="1">
        <v>140.15719999999999</v>
      </c>
      <c r="AK46" s="1"/>
      <c r="AL46" s="1">
        <f t="shared" si="11"/>
        <v>522</v>
      </c>
      <c r="AM46" s="1">
        <f t="shared" si="12"/>
        <v>249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15" t="s">
        <v>88</v>
      </c>
      <c r="B47" s="15" t="s">
        <v>38</v>
      </c>
      <c r="C47" s="15"/>
      <c r="D47" s="15"/>
      <c r="E47" s="15"/>
      <c r="F47" s="15"/>
      <c r="G47" s="16">
        <v>0</v>
      </c>
      <c r="H47" s="15">
        <v>40</v>
      </c>
      <c r="I47" s="15" t="s">
        <v>39</v>
      </c>
      <c r="J47" s="15"/>
      <c r="K47" s="15"/>
      <c r="L47" s="15">
        <f t="shared" si="16"/>
        <v>0</v>
      </c>
      <c r="M47" s="15">
        <f t="shared" si="17"/>
        <v>0</v>
      </c>
      <c r="N47" s="15"/>
      <c r="O47" s="15">
        <v>0</v>
      </c>
      <c r="P47" s="15">
        <f>IFERROR(VLOOKUP(A47,[1]Sheet!$A:$D,4,0),0)</f>
        <v>0</v>
      </c>
      <c r="Q47" s="15">
        <v>0</v>
      </c>
      <c r="R47" s="1">
        <f>IFERROR(VLOOKUP(A47,[2]Sheet!$A:$D,4,0),0)</f>
        <v>0</v>
      </c>
      <c r="S47" s="15">
        <f t="shared" si="6"/>
        <v>0</v>
      </c>
      <c r="T47" s="17"/>
      <c r="U47" s="5">
        <f t="shared" si="8"/>
        <v>0</v>
      </c>
      <c r="V47" s="5"/>
      <c r="W47" s="17"/>
      <c r="X47" s="15"/>
      <c r="Y47" s="1" t="e">
        <f t="shared" si="9"/>
        <v>#DIV/0!</v>
      </c>
      <c r="Z47" s="15" t="e">
        <f t="shared" si="10"/>
        <v>#DIV/0!</v>
      </c>
      <c r="AA47" s="15">
        <v>0</v>
      </c>
      <c r="AB47" s="15">
        <v>0</v>
      </c>
      <c r="AC47" s="15">
        <v>0</v>
      </c>
      <c r="AD47" s="15">
        <v>0</v>
      </c>
      <c r="AE47" s="15">
        <v>0</v>
      </c>
      <c r="AF47" s="15">
        <v>0</v>
      </c>
      <c r="AG47" s="15">
        <v>0</v>
      </c>
      <c r="AH47" s="15">
        <v>0</v>
      </c>
      <c r="AI47" s="15">
        <v>0</v>
      </c>
      <c r="AJ47" s="15">
        <v>0</v>
      </c>
      <c r="AK47" s="15" t="s">
        <v>58</v>
      </c>
      <c r="AL47" s="1">
        <f t="shared" si="11"/>
        <v>0</v>
      </c>
      <c r="AM47" s="1">
        <f t="shared" si="12"/>
        <v>0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1" t="s">
        <v>89</v>
      </c>
      <c r="B48" s="1" t="s">
        <v>43</v>
      </c>
      <c r="C48" s="1">
        <v>156</v>
      </c>
      <c r="D48" s="1">
        <v>252</v>
      </c>
      <c r="E48" s="1">
        <v>155</v>
      </c>
      <c r="F48" s="1">
        <v>220</v>
      </c>
      <c r="G48" s="9">
        <v>0.45</v>
      </c>
      <c r="H48" s="1">
        <v>50</v>
      </c>
      <c r="I48" s="1" t="s">
        <v>39</v>
      </c>
      <c r="J48" s="1"/>
      <c r="K48" s="1">
        <v>176</v>
      </c>
      <c r="L48" s="1">
        <f t="shared" si="16"/>
        <v>-21</v>
      </c>
      <c r="M48" s="1">
        <f t="shared" si="17"/>
        <v>155</v>
      </c>
      <c r="N48" s="1"/>
      <c r="O48" s="1">
        <v>0</v>
      </c>
      <c r="P48" s="1">
        <f>IFERROR(VLOOKUP(A48,[1]Sheet!$A:$D,4,0),0)</f>
        <v>0</v>
      </c>
      <c r="Q48" s="1">
        <v>50.647000000000048</v>
      </c>
      <c r="R48" s="1">
        <f>IFERROR(VLOOKUP(A48,[2]Sheet!$A:$D,4,0),0)</f>
        <v>0</v>
      </c>
      <c r="S48" s="1">
        <f t="shared" si="6"/>
        <v>31</v>
      </c>
      <c r="T48" s="5">
        <f>11*S48-Q48-F48</f>
        <v>70.352999999999952</v>
      </c>
      <c r="U48" s="5">
        <f t="shared" si="8"/>
        <v>70.352999999999952</v>
      </c>
      <c r="V48" s="5"/>
      <c r="W48" s="5"/>
      <c r="X48" s="1"/>
      <c r="Y48" s="1">
        <f t="shared" si="9"/>
        <v>11</v>
      </c>
      <c r="Z48" s="1">
        <f t="shared" si="10"/>
        <v>8.7305483870967766</v>
      </c>
      <c r="AA48" s="1">
        <v>31.6</v>
      </c>
      <c r="AB48" s="1">
        <v>31.6</v>
      </c>
      <c r="AC48" s="1">
        <v>33.527000000000001</v>
      </c>
      <c r="AD48" s="1">
        <v>34.326999999999998</v>
      </c>
      <c r="AE48" s="1">
        <v>37.200000000000003</v>
      </c>
      <c r="AF48" s="1">
        <v>36</v>
      </c>
      <c r="AG48" s="1">
        <v>43.2</v>
      </c>
      <c r="AH48" s="1">
        <v>43.4</v>
      </c>
      <c r="AI48" s="1">
        <v>58.2</v>
      </c>
      <c r="AJ48" s="1">
        <v>63.8</v>
      </c>
      <c r="AK48" s="1" t="s">
        <v>44</v>
      </c>
      <c r="AL48" s="1">
        <f t="shared" si="11"/>
        <v>32</v>
      </c>
      <c r="AM48" s="1">
        <f t="shared" si="12"/>
        <v>0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5" t="s">
        <v>90</v>
      </c>
      <c r="B49" s="15" t="s">
        <v>38</v>
      </c>
      <c r="C49" s="15"/>
      <c r="D49" s="15"/>
      <c r="E49" s="15"/>
      <c r="F49" s="15"/>
      <c r="G49" s="16">
        <v>0</v>
      </c>
      <c r="H49" s="15">
        <v>40</v>
      </c>
      <c r="I49" s="15" t="s">
        <v>39</v>
      </c>
      <c r="J49" s="15"/>
      <c r="K49" s="15"/>
      <c r="L49" s="15">
        <f t="shared" si="16"/>
        <v>0</v>
      </c>
      <c r="M49" s="15">
        <f t="shared" si="17"/>
        <v>0</v>
      </c>
      <c r="N49" s="15"/>
      <c r="O49" s="15">
        <v>0</v>
      </c>
      <c r="P49" s="15">
        <f>IFERROR(VLOOKUP(A49,[1]Sheet!$A:$D,4,0),0)</f>
        <v>0</v>
      </c>
      <c r="Q49" s="15">
        <v>0</v>
      </c>
      <c r="R49" s="1">
        <f>IFERROR(VLOOKUP(A49,[2]Sheet!$A:$D,4,0),0)</f>
        <v>0</v>
      </c>
      <c r="S49" s="15">
        <f t="shared" si="6"/>
        <v>0</v>
      </c>
      <c r="T49" s="17"/>
      <c r="U49" s="5">
        <f t="shared" si="8"/>
        <v>0</v>
      </c>
      <c r="V49" s="5"/>
      <c r="W49" s="17"/>
      <c r="X49" s="15"/>
      <c r="Y49" s="1" t="e">
        <f t="shared" si="9"/>
        <v>#DIV/0!</v>
      </c>
      <c r="Z49" s="15" t="e">
        <f t="shared" si="10"/>
        <v>#DIV/0!</v>
      </c>
      <c r="AA49" s="15">
        <v>0</v>
      </c>
      <c r="AB49" s="15">
        <v>0</v>
      </c>
      <c r="AC49" s="15">
        <v>0</v>
      </c>
      <c r="AD49" s="15">
        <v>0</v>
      </c>
      <c r="AE49" s="15">
        <v>0</v>
      </c>
      <c r="AF49" s="15">
        <v>0</v>
      </c>
      <c r="AG49" s="15">
        <v>0</v>
      </c>
      <c r="AH49" s="15">
        <v>0</v>
      </c>
      <c r="AI49" s="15">
        <v>0</v>
      </c>
      <c r="AJ49" s="15">
        <v>0</v>
      </c>
      <c r="AK49" s="15" t="s">
        <v>78</v>
      </c>
      <c r="AL49" s="1">
        <f t="shared" si="11"/>
        <v>0</v>
      </c>
      <c r="AM49" s="1">
        <f t="shared" si="12"/>
        <v>0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" t="s">
        <v>91</v>
      </c>
      <c r="B50" s="1" t="s">
        <v>43</v>
      </c>
      <c r="C50" s="1">
        <v>27</v>
      </c>
      <c r="D50" s="1">
        <v>80</v>
      </c>
      <c r="E50" s="1">
        <v>35</v>
      </c>
      <c r="F50" s="1">
        <v>61</v>
      </c>
      <c r="G50" s="9">
        <v>0.4</v>
      </c>
      <c r="H50" s="1">
        <v>40</v>
      </c>
      <c r="I50" s="1" t="s">
        <v>39</v>
      </c>
      <c r="J50" s="1"/>
      <c r="K50" s="1">
        <v>39</v>
      </c>
      <c r="L50" s="1">
        <f t="shared" si="16"/>
        <v>-4</v>
      </c>
      <c r="M50" s="1">
        <f t="shared" si="17"/>
        <v>35</v>
      </c>
      <c r="N50" s="1"/>
      <c r="O50" s="1">
        <v>0</v>
      </c>
      <c r="P50" s="1">
        <f>IFERROR(VLOOKUP(A50,[1]Sheet!$A:$D,4,0),0)</f>
        <v>0</v>
      </c>
      <c r="Q50" s="1">
        <v>32.59999999999998</v>
      </c>
      <c r="R50" s="1">
        <f>IFERROR(VLOOKUP(A50,[2]Sheet!$A:$D,4,0),0)</f>
        <v>0</v>
      </c>
      <c r="S50" s="1">
        <f t="shared" si="6"/>
        <v>7</v>
      </c>
      <c r="T50" s="5"/>
      <c r="U50" s="5">
        <f t="shared" si="8"/>
        <v>0</v>
      </c>
      <c r="V50" s="5"/>
      <c r="W50" s="5"/>
      <c r="X50" s="1"/>
      <c r="Y50" s="1">
        <f t="shared" si="9"/>
        <v>13.371428571428568</v>
      </c>
      <c r="Z50" s="1">
        <f t="shared" si="10"/>
        <v>13.371428571428568</v>
      </c>
      <c r="AA50" s="1">
        <v>10.199999999999999</v>
      </c>
      <c r="AB50" s="1">
        <v>9.8000000000000007</v>
      </c>
      <c r="AC50" s="1">
        <v>6.8</v>
      </c>
      <c r="AD50" s="1">
        <v>6.8</v>
      </c>
      <c r="AE50" s="1">
        <v>7</v>
      </c>
      <c r="AF50" s="1">
        <v>7.2</v>
      </c>
      <c r="AG50" s="1">
        <v>11.8</v>
      </c>
      <c r="AH50" s="1">
        <v>12.2</v>
      </c>
      <c r="AI50" s="1">
        <v>8.8000000000000007</v>
      </c>
      <c r="AJ50" s="1">
        <v>9.4</v>
      </c>
      <c r="AK50" s="1"/>
      <c r="AL50" s="1">
        <f t="shared" si="11"/>
        <v>0</v>
      </c>
      <c r="AM50" s="1">
        <f t="shared" si="12"/>
        <v>0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1" t="s">
        <v>92</v>
      </c>
      <c r="B51" s="1" t="s">
        <v>43</v>
      </c>
      <c r="C51" s="1">
        <v>65</v>
      </c>
      <c r="D51" s="1">
        <v>75</v>
      </c>
      <c r="E51" s="1">
        <v>27</v>
      </c>
      <c r="F51" s="1">
        <v>71</v>
      </c>
      <c r="G51" s="9">
        <v>0.4</v>
      </c>
      <c r="H51" s="1">
        <v>40</v>
      </c>
      <c r="I51" s="1" t="s">
        <v>39</v>
      </c>
      <c r="J51" s="1"/>
      <c r="K51" s="1">
        <v>30</v>
      </c>
      <c r="L51" s="1">
        <f t="shared" si="16"/>
        <v>-3</v>
      </c>
      <c r="M51" s="1">
        <f t="shared" si="17"/>
        <v>27</v>
      </c>
      <c r="N51" s="1"/>
      <c r="O51" s="1">
        <v>0</v>
      </c>
      <c r="P51" s="1">
        <f>IFERROR(VLOOKUP(A51,[1]Sheet!$A:$D,4,0),0)</f>
        <v>0</v>
      </c>
      <c r="Q51" s="1">
        <v>9.4000000000000057</v>
      </c>
      <c r="R51" s="1">
        <f>IFERROR(VLOOKUP(A51,[2]Sheet!$A:$D,4,0),0)</f>
        <v>0</v>
      </c>
      <c r="S51" s="1">
        <f t="shared" si="6"/>
        <v>5.4</v>
      </c>
      <c r="T51" s="5"/>
      <c r="U51" s="5">
        <f t="shared" si="8"/>
        <v>0</v>
      </c>
      <c r="V51" s="5"/>
      <c r="W51" s="5"/>
      <c r="X51" s="1"/>
      <c r="Y51" s="1">
        <f t="shared" si="9"/>
        <v>14.888888888888889</v>
      </c>
      <c r="Z51" s="1">
        <f t="shared" si="10"/>
        <v>14.888888888888889</v>
      </c>
      <c r="AA51" s="1">
        <v>8.4</v>
      </c>
      <c r="AB51" s="1">
        <v>8.4</v>
      </c>
      <c r="AC51" s="1">
        <v>6.6</v>
      </c>
      <c r="AD51" s="1">
        <v>6.6</v>
      </c>
      <c r="AE51" s="1">
        <v>9</v>
      </c>
      <c r="AF51" s="1">
        <v>10</v>
      </c>
      <c r="AG51" s="1">
        <v>6.8</v>
      </c>
      <c r="AH51" s="1">
        <v>6.4</v>
      </c>
      <c r="AI51" s="1">
        <v>8.1999999999999993</v>
      </c>
      <c r="AJ51" s="1">
        <v>8.6</v>
      </c>
      <c r="AK51" s="1" t="s">
        <v>93</v>
      </c>
      <c r="AL51" s="1">
        <f t="shared" si="11"/>
        <v>0</v>
      </c>
      <c r="AM51" s="1">
        <f t="shared" si="12"/>
        <v>0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" t="s">
        <v>94</v>
      </c>
      <c r="B52" s="1" t="s">
        <v>38</v>
      </c>
      <c r="C52" s="1">
        <v>14.503</v>
      </c>
      <c r="D52" s="1">
        <v>498.55700000000002</v>
      </c>
      <c r="E52" s="1">
        <v>176.55799999999999</v>
      </c>
      <c r="F52" s="1">
        <v>233.95099999999999</v>
      </c>
      <c r="G52" s="9">
        <v>1</v>
      </c>
      <c r="H52" s="1">
        <v>50</v>
      </c>
      <c r="I52" s="1" t="s">
        <v>39</v>
      </c>
      <c r="J52" s="1"/>
      <c r="K52" s="1">
        <v>235.98400000000001</v>
      </c>
      <c r="L52" s="1">
        <f t="shared" si="16"/>
        <v>-59.426000000000016</v>
      </c>
      <c r="M52" s="1">
        <f t="shared" si="17"/>
        <v>176.55799999999999</v>
      </c>
      <c r="N52" s="1"/>
      <c r="O52" s="1">
        <v>0</v>
      </c>
      <c r="P52" s="1">
        <f>IFERROR(VLOOKUP(A52,[1]Sheet!$A:$D,4,0),0)</f>
        <v>0</v>
      </c>
      <c r="Q52" s="1">
        <v>0</v>
      </c>
      <c r="R52" s="1">
        <f>IFERROR(VLOOKUP(A52,[2]Sheet!$A:$D,4,0),0)</f>
        <v>0</v>
      </c>
      <c r="S52" s="1">
        <f t="shared" si="6"/>
        <v>35.311599999999999</v>
      </c>
      <c r="T52" s="5">
        <f t="shared" ref="T52:T60" si="19">11*S52-Q52-F52</f>
        <v>154.47659999999999</v>
      </c>
      <c r="U52" s="5">
        <f t="shared" si="8"/>
        <v>154.47659999999999</v>
      </c>
      <c r="V52" s="5"/>
      <c r="W52" s="5"/>
      <c r="X52" s="1"/>
      <c r="Y52" s="1">
        <f t="shared" si="9"/>
        <v>11</v>
      </c>
      <c r="Z52" s="1">
        <f t="shared" si="10"/>
        <v>6.6253299199130034</v>
      </c>
      <c r="AA52" s="1">
        <v>34.099200000000003</v>
      </c>
      <c r="AB52" s="1">
        <v>38.079799999999999</v>
      </c>
      <c r="AC52" s="1">
        <v>39.197800000000001</v>
      </c>
      <c r="AD52" s="1">
        <v>31.529</v>
      </c>
      <c r="AE52" s="1">
        <v>37.711399999999998</v>
      </c>
      <c r="AF52" s="1">
        <v>40.578800000000001</v>
      </c>
      <c r="AG52" s="1">
        <v>42.943199999999997</v>
      </c>
      <c r="AH52" s="1">
        <v>45.397000000000013</v>
      </c>
      <c r="AI52" s="1">
        <v>43.11</v>
      </c>
      <c r="AJ52" s="1">
        <v>42.560600000000001</v>
      </c>
      <c r="AK52" s="1"/>
      <c r="AL52" s="1">
        <f t="shared" si="11"/>
        <v>154</v>
      </c>
      <c r="AM52" s="1">
        <f t="shared" si="12"/>
        <v>0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" t="s">
        <v>95</v>
      </c>
      <c r="B53" s="1" t="s">
        <v>38</v>
      </c>
      <c r="C53" s="1">
        <v>697.66899999999998</v>
      </c>
      <c r="D53" s="1">
        <v>1309.713</v>
      </c>
      <c r="E53" s="1">
        <v>668.49900000000002</v>
      </c>
      <c r="F53" s="1">
        <v>836.70699999999999</v>
      </c>
      <c r="G53" s="9">
        <v>1</v>
      </c>
      <c r="H53" s="1">
        <v>50</v>
      </c>
      <c r="I53" s="1" t="s">
        <v>39</v>
      </c>
      <c r="J53" s="1"/>
      <c r="K53" s="1">
        <v>1011.519</v>
      </c>
      <c r="L53" s="1">
        <f t="shared" si="16"/>
        <v>-343.02</v>
      </c>
      <c r="M53" s="1">
        <f t="shared" si="17"/>
        <v>668.49900000000002</v>
      </c>
      <c r="N53" s="1"/>
      <c r="O53" s="1">
        <v>0</v>
      </c>
      <c r="P53" s="1">
        <f>IFERROR(VLOOKUP(A53,[1]Sheet!$A:$D,4,0),0)</f>
        <v>0</v>
      </c>
      <c r="Q53" s="1">
        <v>114.301058</v>
      </c>
      <c r="R53" s="1">
        <f>IFERROR(VLOOKUP(A53,[2]Sheet!$A:$D,4,0),0)</f>
        <v>0</v>
      </c>
      <c r="S53" s="1">
        <f t="shared" si="6"/>
        <v>133.69980000000001</v>
      </c>
      <c r="T53" s="5">
        <f t="shared" si="19"/>
        <v>519.68974200000014</v>
      </c>
      <c r="U53" s="27">
        <f>T53+$U$1*S53</f>
        <v>606.5946120000001</v>
      </c>
      <c r="V53" s="5">
        <f>$V$1*S53</f>
        <v>254.02961999999999</v>
      </c>
      <c r="W53" s="5"/>
      <c r="X53" s="1"/>
      <c r="Y53" s="1">
        <f t="shared" si="9"/>
        <v>11.65</v>
      </c>
      <c r="Z53" s="1">
        <f t="shared" si="10"/>
        <v>7.1130103261186619</v>
      </c>
      <c r="AA53" s="1">
        <v>130.8134</v>
      </c>
      <c r="AB53" s="1">
        <v>130.76419999999999</v>
      </c>
      <c r="AC53" s="1">
        <v>113.62179999999999</v>
      </c>
      <c r="AD53" s="1">
        <v>115.8922</v>
      </c>
      <c r="AE53" s="1">
        <v>131.89660000000001</v>
      </c>
      <c r="AF53" s="1">
        <v>124.553</v>
      </c>
      <c r="AG53" s="1">
        <v>127.5472</v>
      </c>
      <c r="AH53" s="1">
        <v>137.80080000000001</v>
      </c>
      <c r="AI53" s="1">
        <v>125.3412</v>
      </c>
      <c r="AJ53" s="1">
        <v>137.40719999999999</v>
      </c>
      <c r="AK53" s="1"/>
      <c r="AL53" s="1">
        <f t="shared" si="11"/>
        <v>607</v>
      </c>
      <c r="AM53" s="1">
        <f t="shared" si="12"/>
        <v>254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" t="s">
        <v>96</v>
      </c>
      <c r="B54" s="1" t="s">
        <v>38</v>
      </c>
      <c r="C54" s="1">
        <v>60.418999999999997</v>
      </c>
      <c r="D54" s="1">
        <v>240.22300000000001</v>
      </c>
      <c r="E54" s="1">
        <v>127.114</v>
      </c>
      <c r="F54" s="1">
        <v>61.281999999999996</v>
      </c>
      <c r="G54" s="9">
        <v>1</v>
      </c>
      <c r="H54" s="1">
        <v>50</v>
      </c>
      <c r="I54" s="1" t="s">
        <v>39</v>
      </c>
      <c r="J54" s="1"/>
      <c r="K54" s="1">
        <v>175.85499999999999</v>
      </c>
      <c r="L54" s="1">
        <f t="shared" si="16"/>
        <v>-48.740999999999985</v>
      </c>
      <c r="M54" s="1">
        <f t="shared" si="17"/>
        <v>83.938000000000002</v>
      </c>
      <c r="N54" s="1">
        <v>43.176000000000002</v>
      </c>
      <c r="O54" s="1">
        <v>0</v>
      </c>
      <c r="P54" s="1">
        <f>IFERROR(VLOOKUP(A54,[1]Sheet!$A:$D,4,0),0)</f>
        <v>0</v>
      </c>
      <c r="Q54" s="1">
        <v>0</v>
      </c>
      <c r="R54" s="1">
        <f>IFERROR(VLOOKUP(A54,[2]Sheet!$A:$D,4,0),0)</f>
        <v>0</v>
      </c>
      <c r="S54" s="1">
        <f t="shared" si="6"/>
        <v>16.787600000000001</v>
      </c>
      <c r="T54" s="5">
        <f>10*S54-Q54-F54</f>
        <v>106.59400000000001</v>
      </c>
      <c r="U54" s="5">
        <f t="shared" si="8"/>
        <v>106.59400000000001</v>
      </c>
      <c r="V54" s="5"/>
      <c r="W54" s="5"/>
      <c r="X54" s="1"/>
      <c r="Y54" s="1">
        <f t="shared" si="9"/>
        <v>10</v>
      </c>
      <c r="Z54" s="1">
        <f t="shared" si="10"/>
        <v>3.6504324620553259</v>
      </c>
      <c r="AA54" s="1">
        <v>15.473599999999999</v>
      </c>
      <c r="AB54" s="1">
        <v>14.378399999999999</v>
      </c>
      <c r="AC54" s="1">
        <v>15.4872</v>
      </c>
      <c r="AD54" s="1">
        <v>24.941600000000001</v>
      </c>
      <c r="AE54" s="1">
        <v>18.396799999999999</v>
      </c>
      <c r="AF54" s="1">
        <v>18.398199999999999</v>
      </c>
      <c r="AG54" s="1">
        <v>28.5534</v>
      </c>
      <c r="AH54" s="1">
        <v>21.732800000000001</v>
      </c>
      <c r="AI54" s="1">
        <v>19.531199999999998</v>
      </c>
      <c r="AJ54" s="1">
        <v>11.9512</v>
      </c>
      <c r="AK54" s="1" t="s">
        <v>97</v>
      </c>
      <c r="AL54" s="1">
        <f t="shared" si="11"/>
        <v>107</v>
      </c>
      <c r="AM54" s="1">
        <f t="shared" si="12"/>
        <v>0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" t="s">
        <v>98</v>
      </c>
      <c r="B55" s="1" t="s">
        <v>43</v>
      </c>
      <c r="C55" s="1">
        <v>217.19</v>
      </c>
      <c r="D55" s="1">
        <v>290.81</v>
      </c>
      <c r="E55" s="1">
        <v>190</v>
      </c>
      <c r="F55" s="1">
        <v>108</v>
      </c>
      <c r="G55" s="9">
        <v>0.4</v>
      </c>
      <c r="H55" s="1">
        <v>50</v>
      </c>
      <c r="I55" s="1" t="s">
        <v>39</v>
      </c>
      <c r="J55" s="1"/>
      <c r="K55" s="1">
        <v>290</v>
      </c>
      <c r="L55" s="1">
        <f t="shared" si="16"/>
        <v>-100</v>
      </c>
      <c r="M55" s="1">
        <f t="shared" si="17"/>
        <v>170</v>
      </c>
      <c r="N55" s="1">
        <v>20</v>
      </c>
      <c r="O55" s="1">
        <v>0</v>
      </c>
      <c r="P55" s="1">
        <f>IFERROR(VLOOKUP(A55,[1]Sheet!$A:$D,4,0),0)</f>
        <v>0</v>
      </c>
      <c r="Q55" s="1">
        <v>8</v>
      </c>
      <c r="R55" s="1">
        <f>IFERROR(VLOOKUP(A55,[2]Sheet!$A:$D,4,0),0)</f>
        <v>0</v>
      </c>
      <c r="S55" s="1">
        <f t="shared" si="6"/>
        <v>34</v>
      </c>
      <c r="T55" s="5">
        <f>9*S55-Q55-F55</f>
        <v>190</v>
      </c>
      <c r="U55" s="5">
        <f t="shared" si="8"/>
        <v>190</v>
      </c>
      <c r="V55" s="5"/>
      <c r="W55" s="5"/>
      <c r="X55" s="1"/>
      <c r="Y55" s="1">
        <f t="shared" si="9"/>
        <v>9</v>
      </c>
      <c r="Z55" s="1">
        <f t="shared" si="10"/>
        <v>3.4117647058823528</v>
      </c>
      <c r="AA55" s="1">
        <v>20</v>
      </c>
      <c r="AB55" s="1">
        <v>21.6</v>
      </c>
      <c r="AC55" s="1">
        <v>30.762</v>
      </c>
      <c r="AD55" s="1">
        <v>28.762</v>
      </c>
      <c r="AE55" s="1">
        <v>37.200000000000003</v>
      </c>
      <c r="AF55" s="1">
        <v>37.200000000000003</v>
      </c>
      <c r="AG55" s="1">
        <v>34.799999999999997</v>
      </c>
      <c r="AH55" s="1">
        <v>35</v>
      </c>
      <c r="AI55" s="1">
        <v>43.8</v>
      </c>
      <c r="AJ55" s="1">
        <v>36</v>
      </c>
      <c r="AK55" s="1"/>
      <c r="AL55" s="1">
        <f t="shared" si="11"/>
        <v>76</v>
      </c>
      <c r="AM55" s="1">
        <f t="shared" si="12"/>
        <v>0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" t="s">
        <v>99</v>
      </c>
      <c r="B56" s="1" t="s">
        <v>43</v>
      </c>
      <c r="C56" s="1">
        <v>1200</v>
      </c>
      <c r="D56" s="1">
        <v>1582</v>
      </c>
      <c r="E56" s="1">
        <v>889</v>
      </c>
      <c r="F56" s="1">
        <v>986</v>
      </c>
      <c r="G56" s="9">
        <v>0.4</v>
      </c>
      <c r="H56" s="1">
        <v>40</v>
      </c>
      <c r="I56" s="1" t="s">
        <v>39</v>
      </c>
      <c r="J56" s="1"/>
      <c r="K56" s="1">
        <v>1111</v>
      </c>
      <c r="L56" s="1">
        <f t="shared" si="16"/>
        <v>-222</v>
      </c>
      <c r="M56" s="1">
        <f t="shared" si="17"/>
        <v>799</v>
      </c>
      <c r="N56" s="1">
        <v>90</v>
      </c>
      <c r="O56" s="1">
        <v>0</v>
      </c>
      <c r="P56" s="1">
        <f>IFERROR(VLOOKUP(A56,[1]Sheet!$A:$D,4,0),0)</f>
        <v>0</v>
      </c>
      <c r="Q56" s="1">
        <v>432.476</v>
      </c>
      <c r="R56" s="1">
        <f>IFERROR(VLOOKUP(A56,[2]Sheet!$A:$D,4,0),0)</f>
        <v>0</v>
      </c>
      <c r="S56" s="1">
        <f t="shared" si="6"/>
        <v>159.80000000000001</v>
      </c>
      <c r="T56" s="5">
        <f t="shared" si="19"/>
        <v>339.32400000000007</v>
      </c>
      <c r="U56" s="5">
        <f t="shared" si="8"/>
        <v>339.32400000000007</v>
      </c>
      <c r="V56" s="5"/>
      <c r="W56" s="5"/>
      <c r="X56" s="1"/>
      <c r="Y56" s="1">
        <f t="shared" si="9"/>
        <v>11</v>
      </c>
      <c r="Z56" s="1">
        <f t="shared" si="10"/>
        <v>8.8765707133917395</v>
      </c>
      <c r="AA56" s="1">
        <v>184.2</v>
      </c>
      <c r="AB56" s="1">
        <v>179.8</v>
      </c>
      <c r="AC56" s="1">
        <v>167.8</v>
      </c>
      <c r="AD56" s="1">
        <v>168.2</v>
      </c>
      <c r="AE56" s="1">
        <v>206.6</v>
      </c>
      <c r="AF56" s="1">
        <v>209</v>
      </c>
      <c r="AG56" s="1">
        <v>189.8</v>
      </c>
      <c r="AH56" s="1">
        <v>192.2</v>
      </c>
      <c r="AI56" s="1">
        <v>235.2</v>
      </c>
      <c r="AJ56" s="1">
        <v>233.2</v>
      </c>
      <c r="AK56" s="1"/>
      <c r="AL56" s="1">
        <f t="shared" si="11"/>
        <v>136</v>
      </c>
      <c r="AM56" s="1">
        <f t="shared" si="12"/>
        <v>0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1" t="s">
        <v>100</v>
      </c>
      <c r="B57" s="1" t="s">
        <v>43</v>
      </c>
      <c r="C57" s="1">
        <v>692</v>
      </c>
      <c r="D57" s="1">
        <v>1230</v>
      </c>
      <c r="E57" s="1">
        <v>619</v>
      </c>
      <c r="F57" s="1">
        <v>661</v>
      </c>
      <c r="G57" s="9">
        <v>0.4</v>
      </c>
      <c r="H57" s="1">
        <v>40</v>
      </c>
      <c r="I57" s="1" t="s">
        <v>39</v>
      </c>
      <c r="J57" s="1"/>
      <c r="K57" s="1">
        <v>779</v>
      </c>
      <c r="L57" s="1">
        <f t="shared" si="16"/>
        <v>-160</v>
      </c>
      <c r="M57" s="1">
        <f t="shared" si="17"/>
        <v>529</v>
      </c>
      <c r="N57" s="1">
        <v>90</v>
      </c>
      <c r="O57" s="1">
        <v>0</v>
      </c>
      <c r="P57" s="1">
        <f>IFERROR(VLOOKUP(A57,[1]Sheet!$A:$D,4,0),0)</f>
        <v>0</v>
      </c>
      <c r="Q57" s="1">
        <v>227.59200000000001</v>
      </c>
      <c r="R57" s="1">
        <f>IFERROR(VLOOKUP(A57,[2]Sheet!$A:$D,4,0),0)</f>
        <v>0</v>
      </c>
      <c r="S57" s="1">
        <f t="shared" si="6"/>
        <v>105.8</v>
      </c>
      <c r="T57" s="5">
        <f t="shared" si="19"/>
        <v>275.20799999999997</v>
      </c>
      <c r="U57" s="5">
        <f t="shared" si="8"/>
        <v>275.20799999999997</v>
      </c>
      <c r="V57" s="5"/>
      <c r="W57" s="5"/>
      <c r="X57" s="1"/>
      <c r="Y57" s="1">
        <f t="shared" si="9"/>
        <v>11</v>
      </c>
      <c r="Z57" s="1">
        <f t="shared" si="10"/>
        <v>8.398790170132326</v>
      </c>
      <c r="AA57" s="1">
        <v>116.4</v>
      </c>
      <c r="AB57" s="1">
        <v>119.6</v>
      </c>
      <c r="AC57" s="1">
        <v>103.6</v>
      </c>
      <c r="AD57" s="1">
        <v>108.4</v>
      </c>
      <c r="AE57" s="1">
        <v>133.19999999999999</v>
      </c>
      <c r="AF57" s="1">
        <v>132.80000000000001</v>
      </c>
      <c r="AG57" s="1">
        <v>133.4</v>
      </c>
      <c r="AH57" s="1">
        <v>134.6</v>
      </c>
      <c r="AI57" s="1">
        <v>189.6</v>
      </c>
      <c r="AJ57" s="1">
        <v>167.2</v>
      </c>
      <c r="AK57" s="1"/>
      <c r="AL57" s="1">
        <f t="shared" si="11"/>
        <v>110</v>
      </c>
      <c r="AM57" s="1">
        <f t="shared" si="12"/>
        <v>0</v>
      </c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1" t="s">
        <v>101</v>
      </c>
      <c r="B58" s="1" t="s">
        <v>38</v>
      </c>
      <c r="C58" s="1">
        <v>232.19499999999999</v>
      </c>
      <c r="D58" s="1">
        <v>1466.432</v>
      </c>
      <c r="E58" s="1">
        <v>502.42700000000002</v>
      </c>
      <c r="F58" s="1">
        <v>646.80999999999995</v>
      </c>
      <c r="G58" s="9">
        <v>1</v>
      </c>
      <c r="H58" s="1">
        <v>40</v>
      </c>
      <c r="I58" s="1" t="s">
        <v>39</v>
      </c>
      <c r="J58" s="1"/>
      <c r="K58" s="1">
        <v>718.27</v>
      </c>
      <c r="L58" s="1">
        <f t="shared" si="16"/>
        <v>-215.84299999999996</v>
      </c>
      <c r="M58" s="1">
        <f t="shared" si="17"/>
        <v>480.57500000000005</v>
      </c>
      <c r="N58" s="1">
        <v>21.852</v>
      </c>
      <c r="O58" s="1">
        <v>0</v>
      </c>
      <c r="P58" s="1">
        <f>IFERROR(VLOOKUP(A58,[1]Sheet!$A:$D,4,0),0)</f>
        <v>0</v>
      </c>
      <c r="Q58" s="1">
        <v>56.647399999999948</v>
      </c>
      <c r="R58" s="1">
        <f>IFERROR(VLOOKUP(A58,[2]Sheet!$A:$D,4,0),0)</f>
        <v>0</v>
      </c>
      <c r="S58" s="1">
        <f t="shared" si="6"/>
        <v>96.115000000000009</v>
      </c>
      <c r="T58" s="5">
        <f t="shared" si="19"/>
        <v>353.80760000000021</v>
      </c>
      <c r="U58" s="5">
        <f t="shared" si="8"/>
        <v>353.80760000000021</v>
      </c>
      <c r="V58" s="5"/>
      <c r="W58" s="5"/>
      <c r="X58" s="1"/>
      <c r="Y58" s="1">
        <f t="shared" si="9"/>
        <v>11</v>
      </c>
      <c r="Z58" s="1">
        <f t="shared" si="10"/>
        <v>7.3189138011756736</v>
      </c>
      <c r="AA58" s="1">
        <v>92.6648</v>
      </c>
      <c r="AB58" s="1">
        <v>98.256600000000006</v>
      </c>
      <c r="AC58" s="1">
        <v>81.453599999999994</v>
      </c>
      <c r="AD58" s="1">
        <v>80.725999999999999</v>
      </c>
      <c r="AE58" s="1">
        <v>87.055199999999999</v>
      </c>
      <c r="AF58" s="1">
        <v>92.268200000000007</v>
      </c>
      <c r="AG58" s="1">
        <v>67.621200000000002</v>
      </c>
      <c r="AH58" s="1">
        <v>58.877200000000002</v>
      </c>
      <c r="AI58" s="1">
        <v>72.7136</v>
      </c>
      <c r="AJ58" s="1">
        <v>66.600200000000001</v>
      </c>
      <c r="AK58" s="1"/>
      <c r="AL58" s="1">
        <f t="shared" si="11"/>
        <v>354</v>
      </c>
      <c r="AM58" s="1">
        <f t="shared" si="12"/>
        <v>0</v>
      </c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1" t="s">
        <v>102</v>
      </c>
      <c r="B59" s="1" t="s">
        <v>38</v>
      </c>
      <c r="C59" s="1">
        <v>254.19800000000001</v>
      </c>
      <c r="D59" s="1">
        <v>1068.8920000000001</v>
      </c>
      <c r="E59" s="1">
        <v>376.22399999999999</v>
      </c>
      <c r="F59" s="1">
        <v>414.971</v>
      </c>
      <c r="G59" s="9">
        <v>1</v>
      </c>
      <c r="H59" s="1">
        <v>40</v>
      </c>
      <c r="I59" s="1" t="s">
        <v>39</v>
      </c>
      <c r="J59" s="1"/>
      <c r="K59" s="1">
        <v>587.94899999999996</v>
      </c>
      <c r="L59" s="1">
        <f t="shared" si="16"/>
        <v>-211.72499999999997</v>
      </c>
      <c r="M59" s="1">
        <f t="shared" si="17"/>
        <v>376.22399999999999</v>
      </c>
      <c r="N59" s="1"/>
      <c r="O59" s="1">
        <v>0</v>
      </c>
      <c r="P59" s="1">
        <f>IFERROR(VLOOKUP(A59,[1]Sheet!$A:$D,4,0),0)</f>
        <v>0</v>
      </c>
      <c r="Q59" s="1">
        <v>26.379199999999742</v>
      </c>
      <c r="R59" s="1">
        <f>IFERROR(VLOOKUP(A59,[2]Sheet!$A:$D,4,0),0)</f>
        <v>0</v>
      </c>
      <c r="S59" s="1">
        <f t="shared" si="6"/>
        <v>75.244799999999998</v>
      </c>
      <c r="T59" s="5">
        <f t="shared" si="19"/>
        <v>386.34260000000029</v>
      </c>
      <c r="U59" s="5">
        <f t="shared" si="8"/>
        <v>386.34260000000029</v>
      </c>
      <c r="V59" s="5"/>
      <c r="W59" s="5"/>
      <c r="X59" s="1"/>
      <c r="Y59" s="1">
        <f t="shared" si="9"/>
        <v>11</v>
      </c>
      <c r="Z59" s="1">
        <f t="shared" si="10"/>
        <v>5.8655242621416992</v>
      </c>
      <c r="AA59" s="1">
        <v>63.6188</v>
      </c>
      <c r="AB59" s="1">
        <v>70.22</v>
      </c>
      <c r="AC59" s="1">
        <v>65.667400000000001</v>
      </c>
      <c r="AD59" s="1">
        <v>72.38300000000001</v>
      </c>
      <c r="AE59" s="1">
        <v>66.17819999999999</v>
      </c>
      <c r="AF59" s="1">
        <v>61.200599999999987</v>
      </c>
      <c r="AG59" s="1">
        <v>52.41</v>
      </c>
      <c r="AH59" s="1">
        <v>50.162999999999997</v>
      </c>
      <c r="AI59" s="1">
        <v>63.509</v>
      </c>
      <c r="AJ59" s="1">
        <v>59.794800000000002</v>
      </c>
      <c r="AK59" s="1"/>
      <c r="AL59" s="1">
        <f t="shared" si="11"/>
        <v>386</v>
      </c>
      <c r="AM59" s="1">
        <f t="shared" si="12"/>
        <v>0</v>
      </c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1" t="s">
        <v>103</v>
      </c>
      <c r="B60" s="1" t="s">
        <v>38</v>
      </c>
      <c r="C60" s="1">
        <v>103.10899999999999</v>
      </c>
      <c r="D60" s="1">
        <v>1295.616</v>
      </c>
      <c r="E60" s="1">
        <v>521.15899999999999</v>
      </c>
      <c r="F60" s="1">
        <v>414.524</v>
      </c>
      <c r="G60" s="9">
        <v>1</v>
      </c>
      <c r="H60" s="1">
        <v>40</v>
      </c>
      <c r="I60" s="1" t="s">
        <v>39</v>
      </c>
      <c r="J60" s="1"/>
      <c r="K60" s="1">
        <v>782.96600000000001</v>
      </c>
      <c r="L60" s="1">
        <f t="shared" si="16"/>
        <v>-261.80700000000002</v>
      </c>
      <c r="M60" s="1">
        <f t="shared" si="17"/>
        <v>510.334</v>
      </c>
      <c r="N60" s="1">
        <v>10.824999999999999</v>
      </c>
      <c r="O60" s="1">
        <v>0</v>
      </c>
      <c r="P60" s="1">
        <f>IFERROR(VLOOKUP(A60,[1]Sheet!$A:$D,4,0),0)</f>
        <v>0</v>
      </c>
      <c r="Q60" s="1">
        <v>116.4104719999999</v>
      </c>
      <c r="R60" s="1">
        <f>IFERROR(VLOOKUP(A60,[2]Sheet!$A:$D,4,0),0)</f>
        <v>0</v>
      </c>
      <c r="S60" s="1">
        <f t="shared" si="6"/>
        <v>102.0668</v>
      </c>
      <c r="T60" s="5">
        <f t="shared" si="19"/>
        <v>591.80032800000004</v>
      </c>
      <c r="U60" s="5">
        <f t="shared" si="8"/>
        <v>591.80032800000004</v>
      </c>
      <c r="V60" s="5"/>
      <c r="W60" s="5"/>
      <c r="X60" s="1"/>
      <c r="Y60" s="1">
        <f t="shared" si="9"/>
        <v>11</v>
      </c>
      <c r="Z60" s="1">
        <f t="shared" si="10"/>
        <v>5.2018332307861117</v>
      </c>
      <c r="AA60" s="1">
        <v>80.572399999999988</v>
      </c>
      <c r="AB60" s="1">
        <v>73.82419999999999</v>
      </c>
      <c r="AC60" s="1">
        <v>103.4132</v>
      </c>
      <c r="AD60" s="1">
        <v>120.5622</v>
      </c>
      <c r="AE60" s="1">
        <v>83.140599999999992</v>
      </c>
      <c r="AF60" s="1">
        <v>86.580600000000004</v>
      </c>
      <c r="AG60" s="1">
        <v>86.440799999999996</v>
      </c>
      <c r="AH60" s="1">
        <v>67.859000000000009</v>
      </c>
      <c r="AI60" s="1">
        <v>84.910799999999995</v>
      </c>
      <c r="AJ60" s="1">
        <v>79.094799999999992</v>
      </c>
      <c r="AK60" s="1"/>
      <c r="AL60" s="1">
        <f t="shared" si="11"/>
        <v>592</v>
      </c>
      <c r="AM60" s="1">
        <f t="shared" si="12"/>
        <v>0</v>
      </c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1" t="s">
        <v>104</v>
      </c>
      <c r="B61" s="1" t="s">
        <v>38</v>
      </c>
      <c r="C61" s="1">
        <v>50.811999999999998</v>
      </c>
      <c r="D61" s="1">
        <v>137.28100000000001</v>
      </c>
      <c r="E61" s="1">
        <v>43.21</v>
      </c>
      <c r="F61" s="1">
        <v>93.120999999999995</v>
      </c>
      <c r="G61" s="9">
        <v>1</v>
      </c>
      <c r="H61" s="1">
        <v>30</v>
      </c>
      <c r="I61" s="1" t="s">
        <v>39</v>
      </c>
      <c r="J61" s="1"/>
      <c r="K61" s="1">
        <v>89.3</v>
      </c>
      <c r="L61" s="1">
        <f t="shared" si="16"/>
        <v>-46.089999999999996</v>
      </c>
      <c r="M61" s="1">
        <f t="shared" si="17"/>
        <v>43.21</v>
      </c>
      <c r="N61" s="1"/>
      <c r="O61" s="1">
        <v>0</v>
      </c>
      <c r="P61" s="1">
        <f>IFERROR(VLOOKUP(A61,[1]Sheet!$A:$D,4,0),0)</f>
        <v>0</v>
      </c>
      <c r="Q61" s="1">
        <v>78.93780000000001</v>
      </c>
      <c r="R61" s="1">
        <f>IFERROR(VLOOKUP(A61,[2]Sheet!$A:$D,4,0),0)</f>
        <v>0</v>
      </c>
      <c r="S61" s="1">
        <f t="shared" si="6"/>
        <v>8.6419999999999995</v>
      </c>
      <c r="T61" s="5"/>
      <c r="U61" s="5">
        <f t="shared" si="8"/>
        <v>0</v>
      </c>
      <c r="V61" s="5"/>
      <c r="W61" s="5"/>
      <c r="X61" s="1"/>
      <c r="Y61" s="1">
        <f t="shared" si="9"/>
        <v>19.90960425827355</v>
      </c>
      <c r="Z61" s="1">
        <f t="shared" si="10"/>
        <v>19.90960425827355</v>
      </c>
      <c r="AA61" s="1">
        <v>16.215800000000002</v>
      </c>
      <c r="AB61" s="1">
        <v>9.9063999999999997</v>
      </c>
      <c r="AC61" s="1">
        <v>9.0389999999999997</v>
      </c>
      <c r="AD61" s="1">
        <v>8.5503999999999998</v>
      </c>
      <c r="AE61" s="1">
        <v>7.7866</v>
      </c>
      <c r="AF61" s="1">
        <v>8.4524000000000008</v>
      </c>
      <c r="AG61" s="1">
        <v>13.197800000000001</v>
      </c>
      <c r="AH61" s="1">
        <v>12.559799999999999</v>
      </c>
      <c r="AI61" s="1">
        <v>9.2561999999999998</v>
      </c>
      <c r="AJ61" s="1">
        <v>9.0839999999999996</v>
      </c>
      <c r="AK61" s="1"/>
      <c r="AL61" s="1">
        <f t="shared" si="11"/>
        <v>0</v>
      </c>
      <c r="AM61" s="1">
        <f t="shared" si="12"/>
        <v>0</v>
      </c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" t="s">
        <v>105</v>
      </c>
      <c r="B62" s="1" t="s">
        <v>43</v>
      </c>
      <c r="C62" s="1">
        <v>109</v>
      </c>
      <c r="D62" s="1">
        <v>203</v>
      </c>
      <c r="E62" s="1">
        <v>82</v>
      </c>
      <c r="F62" s="1">
        <v>164</v>
      </c>
      <c r="G62" s="9">
        <v>0.6</v>
      </c>
      <c r="H62" s="1">
        <v>60</v>
      </c>
      <c r="I62" s="1" t="s">
        <v>39</v>
      </c>
      <c r="J62" s="1"/>
      <c r="K62" s="1">
        <v>82</v>
      </c>
      <c r="L62" s="1">
        <f t="shared" si="16"/>
        <v>0</v>
      </c>
      <c r="M62" s="1">
        <f t="shared" si="17"/>
        <v>82</v>
      </c>
      <c r="N62" s="1"/>
      <c r="O62" s="1">
        <v>0</v>
      </c>
      <c r="P62" s="1">
        <f>IFERROR(VLOOKUP(A62,[1]Sheet!$A:$D,4,0),0)</f>
        <v>0</v>
      </c>
      <c r="Q62" s="1">
        <v>38.599999999999973</v>
      </c>
      <c r="R62" s="1">
        <f>IFERROR(VLOOKUP(A62,[2]Sheet!$A:$D,4,0),0)</f>
        <v>0</v>
      </c>
      <c r="S62" s="1">
        <f t="shared" si="6"/>
        <v>16.399999999999999</v>
      </c>
      <c r="T62" s="5"/>
      <c r="U62" s="5">
        <f t="shared" si="8"/>
        <v>0</v>
      </c>
      <c r="V62" s="5"/>
      <c r="W62" s="5"/>
      <c r="X62" s="1"/>
      <c r="Y62" s="1">
        <f t="shared" si="9"/>
        <v>12.353658536585366</v>
      </c>
      <c r="Z62" s="1">
        <f t="shared" si="10"/>
        <v>12.353658536585366</v>
      </c>
      <c r="AA62" s="1">
        <v>20.2</v>
      </c>
      <c r="AB62" s="1">
        <v>19.399999999999999</v>
      </c>
      <c r="AC62" s="1">
        <v>21.4</v>
      </c>
      <c r="AD62" s="1">
        <v>21.8</v>
      </c>
      <c r="AE62" s="1">
        <v>18.600000000000001</v>
      </c>
      <c r="AF62" s="1">
        <v>15.8</v>
      </c>
      <c r="AG62" s="1">
        <v>9</v>
      </c>
      <c r="AH62" s="1">
        <v>26.6</v>
      </c>
      <c r="AI62" s="1">
        <v>26.8</v>
      </c>
      <c r="AJ62" s="1">
        <v>19.8</v>
      </c>
      <c r="AK62" s="1" t="s">
        <v>44</v>
      </c>
      <c r="AL62" s="1">
        <f t="shared" si="11"/>
        <v>0</v>
      </c>
      <c r="AM62" s="1">
        <f t="shared" si="12"/>
        <v>0</v>
      </c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5" t="s">
        <v>106</v>
      </c>
      <c r="B63" s="15" t="s">
        <v>43</v>
      </c>
      <c r="C63" s="15"/>
      <c r="D63" s="15"/>
      <c r="E63" s="15"/>
      <c r="F63" s="15"/>
      <c r="G63" s="16">
        <v>0</v>
      </c>
      <c r="H63" s="15">
        <v>50</v>
      </c>
      <c r="I63" s="15" t="s">
        <v>39</v>
      </c>
      <c r="J63" s="15"/>
      <c r="K63" s="15"/>
      <c r="L63" s="15">
        <f t="shared" si="16"/>
        <v>0</v>
      </c>
      <c r="M63" s="15">
        <f t="shared" si="17"/>
        <v>0</v>
      </c>
      <c r="N63" s="15"/>
      <c r="O63" s="15">
        <v>0</v>
      </c>
      <c r="P63" s="15">
        <f>IFERROR(VLOOKUP(A63,[1]Sheet!$A:$D,4,0),0)</f>
        <v>0</v>
      </c>
      <c r="Q63" s="15">
        <v>0</v>
      </c>
      <c r="R63" s="1">
        <f>IFERROR(VLOOKUP(A63,[2]Sheet!$A:$D,4,0),0)</f>
        <v>0</v>
      </c>
      <c r="S63" s="15">
        <f t="shared" si="6"/>
        <v>0</v>
      </c>
      <c r="T63" s="17"/>
      <c r="U63" s="5">
        <f t="shared" si="8"/>
        <v>0</v>
      </c>
      <c r="V63" s="5"/>
      <c r="W63" s="17"/>
      <c r="X63" s="15"/>
      <c r="Y63" s="1" t="e">
        <f t="shared" si="9"/>
        <v>#DIV/0!</v>
      </c>
      <c r="Z63" s="15" t="e">
        <f t="shared" si="10"/>
        <v>#DIV/0!</v>
      </c>
      <c r="AA63" s="15">
        <v>0</v>
      </c>
      <c r="AB63" s="15">
        <v>0</v>
      </c>
      <c r="AC63" s="15">
        <v>0</v>
      </c>
      <c r="AD63" s="15">
        <v>0</v>
      </c>
      <c r="AE63" s="15">
        <v>0</v>
      </c>
      <c r="AF63" s="15">
        <v>0</v>
      </c>
      <c r="AG63" s="15">
        <v>0</v>
      </c>
      <c r="AH63" s="15">
        <v>0</v>
      </c>
      <c r="AI63" s="15">
        <v>0</v>
      </c>
      <c r="AJ63" s="15">
        <v>0</v>
      </c>
      <c r="AK63" s="15" t="s">
        <v>58</v>
      </c>
      <c r="AL63" s="1">
        <f t="shared" si="11"/>
        <v>0</v>
      </c>
      <c r="AM63" s="1">
        <f t="shared" si="12"/>
        <v>0</v>
      </c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15" t="s">
        <v>107</v>
      </c>
      <c r="B64" s="15" t="s">
        <v>43</v>
      </c>
      <c r="C64" s="15"/>
      <c r="D64" s="15"/>
      <c r="E64" s="15"/>
      <c r="F64" s="15"/>
      <c r="G64" s="16">
        <v>0</v>
      </c>
      <c r="H64" s="15">
        <v>50</v>
      </c>
      <c r="I64" s="15" t="s">
        <v>39</v>
      </c>
      <c r="J64" s="15"/>
      <c r="K64" s="15"/>
      <c r="L64" s="15">
        <f t="shared" si="16"/>
        <v>0</v>
      </c>
      <c r="M64" s="15">
        <f t="shared" si="17"/>
        <v>0</v>
      </c>
      <c r="N64" s="15"/>
      <c r="O64" s="15">
        <v>0</v>
      </c>
      <c r="P64" s="15">
        <f>IFERROR(VLOOKUP(A64,[1]Sheet!$A:$D,4,0),0)</f>
        <v>0</v>
      </c>
      <c r="Q64" s="15">
        <v>0</v>
      </c>
      <c r="R64" s="1">
        <f>IFERROR(VLOOKUP(A64,[2]Sheet!$A:$D,4,0),0)</f>
        <v>0</v>
      </c>
      <c r="S64" s="15">
        <f t="shared" si="6"/>
        <v>0</v>
      </c>
      <c r="T64" s="17"/>
      <c r="U64" s="5">
        <f t="shared" si="8"/>
        <v>0</v>
      </c>
      <c r="V64" s="5"/>
      <c r="W64" s="17"/>
      <c r="X64" s="15"/>
      <c r="Y64" s="1" t="e">
        <f t="shared" si="9"/>
        <v>#DIV/0!</v>
      </c>
      <c r="Z64" s="15" t="e">
        <f t="shared" si="10"/>
        <v>#DIV/0!</v>
      </c>
      <c r="AA64" s="15">
        <v>0</v>
      </c>
      <c r="AB64" s="15">
        <v>0</v>
      </c>
      <c r="AC64" s="15">
        <v>0</v>
      </c>
      <c r="AD64" s="15">
        <v>0</v>
      </c>
      <c r="AE64" s="15">
        <v>0</v>
      </c>
      <c r="AF64" s="15">
        <v>0</v>
      </c>
      <c r="AG64" s="15">
        <v>0</v>
      </c>
      <c r="AH64" s="15">
        <v>0</v>
      </c>
      <c r="AI64" s="15">
        <v>0</v>
      </c>
      <c r="AJ64" s="15">
        <v>0</v>
      </c>
      <c r="AK64" s="15" t="s">
        <v>58</v>
      </c>
      <c r="AL64" s="1">
        <f t="shared" si="11"/>
        <v>0</v>
      </c>
      <c r="AM64" s="1">
        <f t="shared" si="12"/>
        <v>0</v>
      </c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15" t="s">
        <v>108</v>
      </c>
      <c r="B65" s="15" t="s">
        <v>43</v>
      </c>
      <c r="C65" s="15"/>
      <c r="D65" s="15"/>
      <c r="E65" s="15"/>
      <c r="F65" s="15"/>
      <c r="G65" s="16">
        <v>0</v>
      </c>
      <c r="H65" s="15">
        <v>30</v>
      </c>
      <c r="I65" s="15" t="s">
        <v>39</v>
      </c>
      <c r="J65" s="15"/>
      <c r="K65" s="15">
        <v>30</v>
      </c>
      <c r="L65" s="15">
        <f t="shared" si="16"/>
        <v>-30</v>
      </c>
      <c r="M65" s="15">
        <f t="shared" si="17"/>
        <v>0</v>
      </c>
      <c r="N65" s="15"/>
      <c r="O65" s="15">
        <v>0</v>
      </c>
      <c r="P65" s="15">
        <f>IFERROR(VLOOKUP(A65,[1]Sheet!$A:$D,4,0),0)</f>
        <v>0</v>
      </c>
      <c r="Q65" s="15">
        <v>0</v>
      </c>
      <c r="R65" s="1">
        <f>IFERROR(VLOOKUP(A65,[2]Sheet!$A:$D,4,0),0)</f>
        <v>0</v>
      </c>
      <c r="S65" s="15">
        <f t="shared" si="6"/>
        <v>0</v>
      </c>
      <c r="T65" s="17"/>
      <c r="U65" s="5">
        <f t="shared" si="8"/>
        <v>0</v>
      </c>
      <c r="V65" s="5"/>
      <c r="W65" s="17"/>
      <c r="X65" s="15"/>
      <c r="Y65" s="1" t="e">
        <f t="shared" si="9"/>
        <v>#DIV/0!</v>
      </c>
      <c r="Z65" s="15" t="e">
        <f t="shared" si="10"/>
        <v>#DIV/0!</v>
      </c>
      <c r="AA65" s="15">
        <v>0</v>
      </c>
      <c r="AB65" s="15">
        <v>0</v>
      </c>
      <c r="AC65" s="15">
        <v>0</v>
      </c>
      <c r="AD65" s="15">
        <v>0</v>
      </c>
      <c r="AE65" s="15">
        <v>0</v>
      </c>
      <c r="AF65" s="15">
        <v>0</v>
      </c>
      <c r="AG65" s="15">
        <v>0</v>
      </c>
      <c r="AH65" s="15">
        <v>0</v>
      </c>
      <c r="AI65" s="15">
        <v>0</v>
      </c>
      <c r="AJ65" s="15">
        <v>0</v>
      </c>
      <c r="AK65" s="15" t="s">
        <v>58</v>
      </c>
      <c r="AL65" s="1">
        <f t="shared" si="11"/>
        <v>0</v>
      </c>
      <c r="AM65" s="1">
        <f t="shared" si="12"/>
        <v>0</v>
      </c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" t="s">
        <v>109</v>
      </c>
      <c r="B66" s="1" t="s">
        <v>43</v>
      </c>
      <c r="C66" s="1">
        <v>119</v>
      </c>
      <c r="D66" s="1">
        <v>136</v>
      </c>
      <c r="E66" s="1">
        <v>62</v>
      </c>
      <c r="F66" s="1">
        <v>117</v>
      </c>
      <c r="G66" s="9">
        <v>0.6</v>
      </c>
      <c r="H66" s="1">
        <v>55</v>
      </c>
      <c r="I66" s="1" t="s">
        <v>39</v>
      </c>
      <c r="J66" s="1"/>
      <c r="K66" s="1">
        <v>62</v>
      </c>
      <c r="L66" s="1">
        <f t="shared" si="16"/>
        <v>0</v>
      </c>
      <c r="M66" s="1">
        <f t="shared" si="17"/>
        <v>62</v>
      </c>
      <c r="N66" s="1"/>
      <c r="O66" s="1">
        <v>0</v>
      </c>
      <c r="P66" s="1">
        <f>IFERROR(VLOOKUP(A66,[1]Sheet!$A:$D,4,0),0)</f>
        <v>0</v>
      </c>
      <c r="Q66" s="1">
        <v>28.199999999999989</v>
      </c>
      <c r="R66" s="1">
        <f>IFERROR(VLOOKUP(A66,[2]Sheet!$A:$D,4,0),0)</f>
        <v>0</v>
      </c>
      <c r="S66" s="1">
        <f t="shared" si="6"/>
        <v>12.4</v>
      </c>
      <c r="T66" s="5"/>
      <c r="U66" s="5">
        <f t="shared" si="8"/>
        <v>0</v>
      </c>
      <c r="V66" s="5"/>
      <c r="W66" s="5"/>
      <c r="X66" s="1"/>
      <c r="Y66" s="1">
        <f t="shared" si="9"/>
        <v>11.709677419354838</v>
      </c>
      <c r="Z66" s="1">
        <f t="shared" si="10"/>
        <v>11.709677419354838</v>
      </c>
      <c r="AA66" s="1">
        <v>14.2</v>
      </c>
      <c r="AB66" s="1">
        <v>13.2</v>
      </c>
      <c r="AC66" s="1">
        <v>16.600000000000001</v>
      </c>
      <c r="AD66" s="1">
        <v>18.2</v>
      </c>
      <c r="AE66" s="1">
        <v>18</v>
      </c>
      <c r="AF66" s="1">
        <v>12.4</v>
      </c>
      <c r="AG66" s="1">
        <v>6.2</v>
      </c>
      <c r="AH66" s="1">
        <v>14.8</v>
      </c>
      <c r="AI66" s="1">
        <v>17.399999999999999</v>
      </c>
      <c r="AJ66" s="1">
        <v>14</v>
      </c>
      <c r="AK66" s="1"/>
      <c r="AL66" s="1">
        <f t="shared" si="11"/>
        <v>0</v>
      </c>
      <c r="AM66" s="1">
        <f t="shared" si="12"/>
        <v>0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15" t="s">
        <v>110</v>
      </c>
      <c r="B67" s="15" t="s">
        <v>43</v>
      </c>
      <c r="C67" s="15"/>
      <c r="D67" s="15"/>
      <c r="E67" s="15"/>
      <c r="F67" s="15"/>
      <c r="G67" s="16">
        <v>0</v>
      </c>
      <c r="H67" s="15">
        <v>40</v>
      </c>
      <c r="I67" s="15" t="s">
        <v>39</v>
      </c>
      <c r="J67" s="15"/>
      <c r="K67" s="15"/>
      <c r="L67" s="15">
        <f t="shared" si="16"/>
        <v>0</v>
      </c>
      <c r="M67" s="15">
        <f t="shared" si="17"/>
        <v>0</v>
      </c>
      <c r="N67" s="15"/>
      <c r="O67" s="15">
        <v>0</v>
      </c>
      <c r="P67" s="15">
        <f>IFERROR(VLOOKUP(A67,[1]Sheet!$A:$D,4,0),0)</f>
        <v>0</v>
      </c>
      <c r="Q67" s="15">
        <v>0</v>
      </c>
      <c r="R67" s="1">
        <f>IFERROR(VLOOKUP(A67,[2]Sheet!$A:$D,4,0),0)</f>
        <v>0</v>
      </c>
      <c r="S67" s="15">
        <f t="shared" si="6"/>
        <v>0</v>
      </c>
      <c r="T67" s="17"/>
      <c r="U67" s="5">
        <f t="shared" si="8"/>
        <v>0</v>
      </c>
      <c r="V67" s="5"/>
      <c r="W67" s="17"/>
      <c r="X67" s="15"/>
      <c r="Y67" s="1" t="e">
        <f t="shared" si="9"/>
        <v>#DIV/0!</v>
      </c>
      <c r="Z67" s="15" t="e">
        <f t="shared" si="10"/>
        <v>#DIV/0!</v>
      </c>
      <c r="AA67" s="15">
        <v>0</v>
      </c>
      <c r="AB67" s="15">
        <v>0</v>
      </c>
      <c r="AC67" s="15">
        <v>0</v>
      </c>
      <c r="AD67" s="15">
        <v>0</v>
      </c>
      <c r="AE67" s="15">
        <v>0</v>
      </c>
      <c r="AF67" s="15">
        <v>0</v>
      </c>
      <c r="AG67" s="15">
        <v>0</v>
      </c>
      <c r="AH67" s="15">
        <v>0</v>
      </c>
      <c r="AI67" s="15">
        <v>0</v>
      </c>
      <c r="AJ67" s="15">
        <v>0</v>
      </c>
      <c r="AK67" s="15" t="s">
        <v>58</v>
      </c>
      <c r="AL67" s="1">
        <f t="shared" si="11"/>
        <v>0</v>
      </c>
      <c r="AM67" s="1">
        <f t="shared" si="12"/>
        <v>0</v>
      </c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1" t="s">
        <v>111</v>
      </c>
      <c r="B68" s="1" t="s">
        <v>43</v>
      </c>
      <c r="C68" s="1">
        <v>62</v>
      </c>
      <c r="D68" s="1">
        <v>43</v>
      </c>
      <c r="E68" s="1">
        <v>44</v>
      </c>
      <c r="F68" s="1">
        <v>51</v>
      </c>
      <c r="G68" s="9">
        <v>0.4</v>
      </c>
      <c r="H68" s="1">
        <v>50</v>
      </c>
      <c r="I68" s="1" t="s">
        <v>39</v>
      </c>
      <c r="J68" s="1"/>
      <c r="K68" s="1">
        <v>44</v>
      </c>
      <c r="L68" s="1">
        <f t="shared" si="16"/>
        <v>0</v>
      </c>
      <c r="M68" s="1">
        <f t="shared" si="17"/>
        <v>44</v>
      </c>
      <c r="N68" s="1"/>
      <c r="O68" s="1">
        <v>0</v>
      </c>
      <c r="P68" s="1">
        <f>IFERROR(VLOOKUP(A68,[1]Sheet!$A:$D,4,0),0)</f>
        <v>0</v>
      </c>
      <c r="Q68" s="1">
        <v>28.400000000000009</v>
      </c>
      <c r="R68" s="1">
        <f>IFERROR(VLOOKUP(A68,[2]Sheet!$A:$D,4,0),0)</f>
        <v>0</v>
      </c>
      <c r="S68" s="1">
        <f t="shared" si="6"/>
        <v>8.8000000000000007</v>
      </c>
      <c r="T68" s="5">
        <f t="shared" ref="T68" si="20">11*S68-Q68-F68</f>
        <v>17.400000000000006</v>
      </c>
      <c r="U68" s="5">
        <f t="shared" si="8"/>
        <v>17.400000000000006</v>
      </c>
      <c r="V68" s="5"/>
      <c r="W68" s="5"/>
      <c r="X68" s="1"/>
      <c r="Y68" s="1">
        <f t="shared" si="9"/>
        <v>11</v>
      </c>
      <c r="Z68" s="1">
        <f t="shared" si="10"/>
        <v>9.0227272727272734</v>
      </c>
      <c r="AA68" s="1">
        <v>9.4</v>
      </c>
      <c r="AB68" s="1">
        <v>8.1999999999999993</v>
      </c>
      <c r="AC68" s="1">
        <v>6.4</v>
      </c>
      <c r="AD68" s="1">
        <v>11.2</v>
      </c>
      <c r="AE68" s="1">
        <v>9.6</v>
      </c>
      <c r="AF68" s="1">
        <v>5</v>
      </c>
      <c r="AG68" s="1">
        <v>4.5999999999999996</v>
      </c>
      <c r="AH68" s="1">
        <v>6.8</v>
      </c>
      <c r="AI68" s="1">
        <v>10.6</v>
      </c>
      <c r="AJ68" s="1">
        <v>13.6</v>
      </c>
      <c r="AK68" s="1" t="s">
        <v>44</v>
      </c>
      <c r="AL68" s="1">
        <f t="shared" si="11"/>
        <v>7</v>
      </c>
      <c r="AM68" s="1">
        <f t="shared" si="12"/>
        <v>0</v>
      </c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1" t="s">
        <v>112</v>
      </c>
      <c r="B69" s="1" t="s">
        <v>43</v>
      </c>
      <c r="C69" s="1">
        <v>7</v>
      </c>
      <c r="D69" s="1"/>
      <c r="E69" s="1"/>
      <c r="F69" s="1">
        <v>7</v>
      </c>
      <c r="G69" s="9">
        <v>0.4</v>
      </c>
      <c r="H69" s="1">
        <v>55</v>
      </c>
      <c r="I69" s="1" t="s">
        <v>39</v>
      </c>
      <c r="J69" s="1"/>
      <c r="K69" s="1"/>
      <c r="L69" s="1">
        <f t="shared" ref="L69:L94" si="21">E69-K69</f>
        <v>0</v>
      </c>
      <c r="M69" s="1">
        <f t="shared" si="17"/>
        <v>0</v>
      </c>
      <c r="N69" s="1"/>
      <c r="O69" s="1">
        <v>0</v>
      </c>
      <c r="P69" s="1">
        <f>IFERROR(VLOOKUP(A69,[1]Sheet!$A:$D,4,0),0)</f>
        <v>0</v>
      </c>
      <c r="Q69" s="1">
        <v>0</v>
      </c>
      <c r="R69" s="1">
        <f>IFERROR(VLOOKUP(A69,[2]Sheet!$A:$D,4,0),0)</f>
        <v>0</v>
      </c>
      <c r="S69" s="1">
        <f t="shared" si="6"/>
        <v>0</v>
      </c>
      <c r="T69" s="5"/>
      <c r="U69" s="5">
        <f t="shared" si="8"/>
        <v>0</v>
      </c>
      <c r="V69" s="5"/>
      <c r="W69" s="5"/>
      <c r="X69" s="1"/>
      <c r="Y69" s="1" t="e">
        <f t="shared" si="9"/>
        <v>#DIV/0!</v>
      </c>
      <c r="Z69" s="1" t="e">
        <f t="shared" si="10"/>
        <v>#DIV/0!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0.4</v>
      </c>
      <c r="AK69" s="18" t="s">
        <v>148</v>
      </c>
      <c r="AL69" s="1">
        <f t="shared" si="11"/>
        <v>0</v>
      </c>
      <c r="AM69" s="1">
        <f t="shared" si="12"/>
        <v>0</v>
      </c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1" t="s">
        <v>113</v>
      </c>
      <c r="B70" s="1" t="s">
        <v>38</v>
      </c>
      <c r="C70" s="1">
        <v>18.765000000000001</v>
      </c>
      <c r="D70" s="1">
        <v>7.2149999999999999</v>
      </c>
      <c r="E70" s="1"/>
      <c r="F70" s="1">
        <v>18.812999999999999</v>
      </c>
      <c r="G70" s="9">
        <v>1</v>
      </c>
      <c r="H70" s="1">
        <v>55</v>
      </c>
      <c r="I70" s="1" t="s">
        <v>39</v>
      </c>
      <c r="J70" s="1"/>
      <c r="K70" s="1"/>
      <c r="L70" s="1">
        <f t="shared" si="21"/>
        <v>0</v>
      </c>
      <c r="M70" s="1">
        <f t="shared" ref="M70:M94" si="22">E70-N70-O70-P70</f>
        <v>0</v>
      </c>
      <c r="N70" s="1"/>
      <c r="O70" s="1">
        <v>0</v>
      </c>
      <c r="P70" s="1">
        <f>IFERROR(VLOOKUP(A70,[1]Sheet!$A:$D,4,0),0)</f>
        <v>0</v>
      </c>
      <c r="Q70" s="1">
        <v>0</v>
      </c>
      <c r="R70" s="1">
        <f>IFERROR(VLOOKUP(A70,[2]Sheet!$A:$D,4,0),0)</f>
        <v>0</v>
      </c>
      <c r="S70" s="1">
        <f t="shared" ref="S70:S94" si="23">M70/5</f>
        <v>0</v>
      </c>
      <c r="T70" s="5"/>
      <c r="U70" s="5">
        <f t="shared" si="8"/>
        <v>0</v>
      </c>
      <c r="V70" s="5"/>
      <c r="W70" s="5"/>
      <c r="X70" s="1"/>
      <c r="Y70" s="1" t="e">
        <f t="shared" si="9"/>
        <v>#DIV/0!</v>
      </c>
      <c r="Z70" s="1" t="e">
        <f t="shared" ref="Z70:Z94" si="24">(F70+Q70)/S70</f>
        <v>#DIV/0!</v>
      </c>
      <c r="AA70" s="1">
        <v>0</v>
      </c>
      <c r="AB70" s="1">
        <v>0</v>
      </c>
      <c r="AC70" s="1">
        <v>0</v>
      </c>
      <c r="AD70" s="1">
        <v>0</v>
      </c>
      <c r="AE70" s="1">
        <v>0.86660000000000004</v>
      </c>
      <c r="AF70" s="1">
        <v>0.86660000000000004</v>
      </c>
      <c r="AG70" s="1">
        <v>0</v>
      </c>
      <c r="AH70" s="1">
        <v>0</v>
      </c>
      <c r="AI70" s="1">
        <v>0</v>
      </c>
      <c r="AJ70" s="1">
        <v>0</v>
      </c>
      <c r="AK70" s="18" t="s">
        <v>149</v>
      </c>
      <c r="AL70" s="1">
        <f t="shared" si="11"/>
        <v>0</v>
      </c>
      <c r="AM70" s="1">
        <f t="shared" si="12"/>
        <v>0</v>
      </c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15" t="s">
        <v>114</v>
      </c>
      <c r="B71" s="15" t="s">
        <v>43</v>
      </c>
      <c r="C71" s="15"/>
      <c r="D71" s="15"/>
      <c r="E71" s="15"/>
      <c r="F71" s="15"/>
      <c r="G71" s="16">
        <v>0</v>
      </c>
      <c r="H71" s="15">
        <v>40</v>
      </c>
      <c r="I71" s="15" t="s">
        <v>39</v>
      </c>
      <c r="J71" s="15"/>
      <c r="K71" s="15"/>
      <c r="L71" s="15">
        <f t="shared" si="21"/>
        <v>0</v>
      </c>
      <c r="M71" s="15">
        <f t="shared" si="22"/>
        <v>0</v>
      </c>
      <c r="N71" s="15"/>
      <c r="O71" s="15">
        <v>0</v>
      </c>
      <c r="P71" s="15">
        <f>IFERROR(VLOOKUP(A71,[1]Sheet!$A:$D,4,0),0)</f>
        <v>0</v>
      </c>
      <c r="Q71" s="15">
        <v>0</v>
      </c>
      <c r="R71" s="1">
        <f>IFERROR(VLOOKUP(A71,[2]Sheet!$A:$D,4,0),0)</f>
        <v>0</v>
      </c>
      <c r="S71" s="15">
        <f t="shared" si="23"/>
        <v>0</v>
      </c>
      <c r="T71" s="17"/>
      <c r="U71" s="5">
        <f t="shared" ref="U71:U94" si="25">T71</f>
        <v>0</v>
      </c>
      <c r="V71" s="5"/>
      <c r="W71" s="17"/>
      <c r="X71" s="15"/>
      <c r="Y71" s="1" t="e">
        <f t="shared" ref="Y71:Y94" si="26">(F71+Q71+U71)/S71</f>
        <v>#DIV/0!</v>
      </c>
      <c r="Z71" s="15" t="e">
        <f t="shared" si="24"/>
        <v>#DIV/0!</v>
      </c>
      <c r="AA71" s="15">
        <v>0</v>
      </c>
      <c r="AB71" s="15">
        <v>0</v>
      </c>
      <c r="AC71" s="15">
        <v>0</v>
      </c>
      <c r="AD71" s="15">
        <v>0</v>
      </c>
      <c r="AE71" s="15">
        <v>0</v>
      </c>
      <c r="AF71" s="15">
        <v>0</v>
      </c>
      <c r="AG71" s="15">
        <v>0</v>
      </c>
      <c r="AH71" s="15">
        <v>0</v>
      </c>
      <c r="AI71" s="15">
        <v>0</v>
      </c>
      <c r="AJ71" s="15">
        <v>0</v>
      </c>
      <c r="AK71" s="15" t="s">
        <v>115</v>
      </c>
      <c r="AL71" s="1">
        <f t="shared" ref="AL71:AL94" si="27">ROUND(G71*U71,0)</f>
        <v>0</v>
      </c>
      <c r="AM71" s="1">
        <f t="shared" ref="AM71:AM94" si="28">ROUND(G71*V71,0)</f>
        <v>0</v>
      </c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1" t="s">
        <v>116</v>
      </c>
      <c r="B72" s="1" t="s">
        <v>43</v>
      </c>
      <c r="C72" s="1">
        <v>2</v>
      </c>
      <c r="D72" s="1">
        <v>12</v>
      </c>
      <c r="E72" s="1"/>
      <c r="F72" s="1">
        <v>10</v>
      </c>
      <c r="G72" s="9">
        <v>0.2</v>
      </c>
      <c r="H72" s="1">
        <v>35</v>
      </c>
      <c r="I72" s="1" t="s">
        <v>39</v>
      </c>
      <c r="J72" s="1"/>
      <c r="K72" s="1"/>
      <c r="L72" s="1">
        <f t="shared" si="21"/>
        <v>0</v>
      </c>
      <c r="M72" s="1">
        <f t="shared" si="22"/>
        <v>0</v>
      </c>
      <c r="N72" s="1"/>
      <c r="O72" s="1">
        <v>0</v>
      </c>
      <c r="P72" s="1">
        <f>IFERROR(VLOOKUP(A72,[1]Sheet!$A:$D,4,0),0)</f>
        <v>0</v>
      </c>
      <c r="Q72" s="1">
        <v>0</v>
      </c>
      <c r="R72" s="1">
        <f>IFERROR(VLOOKUP(A72,[2]Sheet!$A:$D,4,0),0)</f>
        <v>0</v>
      </c>
      <c r="S72" s="1">
        <f t="shared" si="23"/>
        <v>0</v>
      </c>
      <c r="T72" s="5"/>
      <c r="U72" s="5">
        <f t="shared" si="25"/>
        <v>0</v>
      </c>
      <c r="V72" s="5"/>
      <c r="W72" s="5"/>
      <c r="X72" s="1"/>
      <c r="Y72" s="1" t="e">
        <f t="shared" si="26"/>
        <v>#DIV/0!</v>
      </c>
      <c r="Z72" s="1" t="e">
        <f t="shared" si="24"/>
        <v>#DIV/0!</v>
      </c>
      <c r="AA72" s="1">
        <v>0.6</v>
      </c>
      <c r="AB72" s="1">
        <v>0.8</v>
      </c>
      <c r="AC72" s="1">
        <v>1.2</v>
      </c>
      <c r="AD72" s="1">
        <v>1</v>
      </c>
      <c r="AE72" s="1">
        <v>0.8</v>
      </c>
      <c r="AF72" s="1">
        <v>1</v>
      </c>
      <c r="AG72" s="1">
        <v>0.8</v>
      </c>
      <c r="AH72" s="1">
        <v>0.6</v>
      </c>
      <c r="AI72" s="1">
        <v>1.4</v>
      </c>
      <c r="AJ72" s="1">
        <v>1.4</v>
      </c>
      <c r="AK72" s="18" t="s">
        <v>150</v>
      </c>
      <c r="AL72" s="1">
        <f t="shared" si="27"/>
        <v>0</v>
      </c>
      <c r="AM72" s="1">
        <f t="shared" si="28"/>
        <v>0</v>
      </c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19" t="s">
        <v>117</v>
      </c>
      <c r="B73" s="19" t="s">
        <v>38</v>
      </c>
      <c r="C73" s="19">
        <v>832.03899999999999</v>
      </c>
      <c r="D73" s="19">
        <v>5025.4290000000001</v>
      </c>
      <c r="E73" s="19">
        <v>2017.038</v>
      </c>
      <c r="F73" s="19">
        <v>2731.3310000000001</v>
      </c>
      <c r="G73" s="20">
        <v>1</v>
      </c>
      <c r="H73" s="19">
        <v>60</v>
      </c>
      <c r="I73" s="19" t="s">
        <v>39</v>
      </c>
      <c r="J73" s="19"/>
      <c r="K73" s="19">
        <v>2330.096</v>
      </c>
      <c r="L73" s="19">
        <f t="shared" si="21"/>
        <v>-313.05799999999999</v>
      </c>
      <c r="M73" s="19">
        <f t="shared" si="22"/>
        <v>1717.008</v>
      </c>
      <c r="N73" s="19">
        <v>300.02999999999997</v>
      </c>
      <c r="O73" s="19">
        <v>0</v>
      </c>
      <c r="P73" s="19">
        <f>IFERROR(VLOOKUP(A73,[1]Sheet!$A:$D,4,0),0)</f>
        <v>0</v>
      </c>
      <c r="Q73" s="19">
        <v>952.43817799999988</v>
      </c>
      <c r="R73" s="1">
        <f>IFERROR(VLOOKUP(A73,[2]Sheet!$A:$D,4,0),0)</f>
        <v>0</v>
      </c>
      <c r="S73" s="19">
        <f t="shared" si="23"/>
        <v>343.40160000000003</v>
      </c>
      <c r="T73" s="21">
        <f t="shared" ref="T73:T76" si="29">12*S73-Q73-F73</f>
        <v>437.0500219999999</v>
      </c>
      <c r="U73" s="27">
        <f>T73+$U$1*S73</f>
        <v>660.26106199999992</v>
      </c>
      <c r="V73" s="27"/>
      <c r="W73" s="21"/>
      <c r="X73" s="19"/>
      <c r="Y73" s="1">
        <f t="shared" si="26"/>
        <v>12.649999999999999</v>
      </c>
      <c r="Z73" s="19">
        <f t="shared" si="24"/>
        <v>10.727291829741038</v>
      </c>
      <c r="AA73" s="19">
        <v>412.98379999999997</v>
      </c>
      <c r="AB73" s="19">
        <v>386.63639999999998</v>
      </c>
      <c r="AC73" s="19">
        <v>392.03820000000002</v>
      </c>
      <c r="AD73" s="19">
        <v>395.42540000000002</v>
      </c>
      <c r="AE73" s="19">
        <v>346.87560000000002</v>
      </c>
      <c r="AF73" s="19">
        <v>346.3682</v>
      </c>
      <c r="AG73" s="19">
        <v>308.1386</v>
      </c>
      <c r="AH73" s="19">
        <v>310.0496</v>
      </c>
      <c r="AI73" s="19">
        <v>478.45139999999998</v>
      </c>
      <c r="AJ73" s="19">
        <v>407.53699999999998</v>
      </c>
      <c r="AK73" s="19" t="s">
        <v>53</v>
      </c>
      <c r="AL73" s="1">
        <f t="shared" si="27"/>
        <v>660</v>
      </c>
      <c r="AM73" s="1">
        <f t="shared" si="28"/>
        <v>0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9" t="s">
        <v>118</v>
      </c>
      <c r="B74" s="19" t="s">
        <v>38</v>
      </c>
      <c r="C74" s="19">
        <v>873.23400000000004</v>
      </c>
      <c r="D74" s="19">
        <v>3021.4290000000001</v>
      </c>
      <c r="E74" s="19">
        <v>673.14800000000002</v>
      </c>
      <c r="F74" s="19">
        <v>2230.9180000000001</v>
      </c>
      <c r="G74" s="20">
        <v>1</v>
      </c>
      <c r="H74" s="19">
        <v>60</v>
      </c>
      <c r="I74" s="19" t="s">
        <v>39</v>
      </c>
      <c r="J74" s="19"/>
      <c r="K74" s="19">
        <v>710.27499999999998</v>
      </c>
      <c r="L74" s="19">
        <f t="shared" si="21"/>
        <v>-37.126999999999953</v>
      </c>
      <c r="M74" s="19">
        <f t="shared" si="22"/>
        <v>673.14800000000002</v>
      </c>
      <c r="N74" s="19"/>
      <c r="O74" s="19">
        <v>0</v>
      </c>
      <c r="P74" s="19">
        <f>IFERROR(VLOOKUP(A74,[1]Sheet!$A:$D,4,0),0)</f>
        <v>0</v>
      </c>
      <c r="Q74" s="19">
        <v>969.24144399999932</v>
      </c>
      <c r="R74" s="1">
        <f>IFERROR(VLOOKUP(A74,[2]Sheet!$A:$D,4,0),0)</f>
        <v>0</v>
      </c>
      <c r="S74" s="19">
        <f t="shared" si="23"/>
        <v>134.62960000000001</v>
      </c>
      <c r="T74" s="21"/>
      <c r="U74" s="5">
        <f t="shared" si="25"/>
        <v>0</v>
      </c>
      <c r="V74" s="5"/>
      <c r="W74" s="21"/>
      <c r="X74" s="19"/>
      <c r="Y74" s="1">
        <f t="shared" si="26"/>
        <v>23.770102889706269</v>
      </c>
      <c r="Z74" s="19">
        <f t="shared" si="24"/>
        <v>23.770102889706269</v>
      </c>
      <c r="AA74" s="19">
        <v>306.28980000000001</v>
      </c>
      <c r="AB74" s="19">
        <v>304.8596</v>
      </c>
      <c r="AC74" s="19">
        <v>175.346</v>
      </c>
      <c r="AD74" s="19">
        <v>191.75739999999999</v>
      </c>
      <c r="AE74" s="19">
        <v>246.9264</v>
      </c>
      <c r="AF74" s="19">
        <v>256.30419999999998</v>
      </c>
      <c r="AG74" s="19">
        <v>139.09299999999999</v>
      </c>
      <c r="AH74" s="19">
        <v>128.24379999999999</v>
      </c>
      <c r="AI74" s="19">
        <v>303.46280000000002</v>
      </c>
      <c r="AJ74" s="19">
        <v>144.417</v>
      </c>
      <c r="AK74" s="18" t="s">
        <v>147</v>
      </c>
      <c r="AL74" s="1">
        <f t="shared" si="27"/>
        <v>0</v>
      </c>
      <c r="AM74" s="1">
        <f t="shared" si="28"/>
        <v>0</v>
      </c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19" t="s">
        <v>119</v>
      </c>
      <c r="B75" s="19" t="s">
        <v>38</v>
      </c>
      <c r="C75" s="19">
        <v>1390.39</v>
      </c>
      <c r="D75" s="19">
        <v>4189.2420000000002</v>
      </c>
      <c r="E75" s="19">
        <v>2031.0730000000001</v>
      </c>
      <c r="F75" s="19">
        <v>1358.5509999999999</v>
      </c>
      <c r="G75" s="20">
        <v>1</v>
      </c>
      <c r="H75" s="19">
        <v>60</v>
      </c>
      <c r="I75" s="19" t="s">
        <v>39</v>
      </c>
      <c r="J75" s="19"/>
      <c r="K75" s="19">
        <v>2800.8879999999999</v>
      </c>
      <c r="L75" s="19">
        <f t="shared" si="21"/>
        <v>-769.81499999999983</v>
      </c>
      <c r="M75" s="19">
        <f t="shared" si="22"/>
        <v>2031.0730000000001</v>
      </c>
      <c r="N75" s="19"/>
      <c r="O75" s="19">
        <v>0</v>
      </c>
      <c r="P75" s="19">
        <f>IFERROR(VLOOKUP(A75,[1]Sheet!$A:$D,4,0),0)</f>
        <v>0</v>
      </c>
      <c r="Q75" s="19">
        <v>567.70028400000024</v>
      </c>
      <c r="R75" s="1">
        <f>IFERROR(VLOOKUP(A75,[2]Sheet!$A:$D,4,0),0)</f>
        <v>0</v>
      </c>
      <c r="S75" s="19">
        <f t="shared" si="23"/>
        <v>406.21460000000002</v>
      </c>
      <c r="T75" s="21">
        <f t="shared" si="29"/>
        <v>2948.3239159999998</v>
      </c>
      <c r="U75" s="27">
        <f t="shared" ref="U75:U76" si="30">T75+$U$1*S75</f>
        <v>3212.3634059999999</v>
      </c>
      <c r="V75" s="27"/>
      <c r="W75" s="21"/>
      <c r="X75" s="19"/>
      <c r="Y75" s="1">
        <f t="shared" si="26"/>
        <v>12.65</v>
      </c>
      <c r="Z75" s="19">
        <f t="shared" si="24"/>
        <v>4.7419548288023128</v>
      </c>
      <c r="AA75" s="19">
        <v>283.79160000000002</v>
      </c>
      <c r="AB75" s="19">
        <v>268.4228</v>
      </c>
      <c r="AC75" s="19">
        <v>318.49480000000011</v>
      </c>
      <c r="AD75" s="19">
        <v>349.38139999999999</v>
      </c>
      <c r="AE75" s="19">
        <v>323.6284</v>
      </c>
      <c r="AF75" s="19">
        <v>311.39280000000002</v>
      </c>
      <c r="AG75" s="19">
        <v>334.52359999999999</v>
      </c>
      <c r="AH75" s="19">
        <v>329.06259999999997</v>
      </c>
      <c r="AI75" s="19">
        <v>302.77319999999997</v>
      </c>
      <c r="AJ75" s="19">
        <v>209.83439999999999</v>
      </c>
      <c r="AK75" s="19" t="s">
        <v>120</v>
      </c>
      <c r="AL75" s="1">
        <f t="shared" si="27"/>
        <v>3212</v>
      </c>
      <c r="AM75" s="1">
        <f t="shared" si="28"/>
        <v>0</v>
      </c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9" t="s">
        <v>121</v>
      </c>
      <c r="B76" s="19" t="s">
        <v>38</v>
      </c>
      <c r="C76" s="19">
        <v>2280.317</v>
      </c>
      <c r="D76" s="19">
        <v>7076.3850000000002</v>
      </c>
      <c r="E76" s="19">
        <v>2311.4920000000002</v>
      </c>
      <c r="F76" s="19">
        <v>3467.527</v>
      </c>
      <c r="G76" s="20">
        <v>1</v>
      </c>
      <c r="H76" s="19">
        <v>60</v>
      </c>
      <c r="I76" s="19" t="s">
        <v>39</v>
      </c>
      <c r="J76" s="19"/>
      <c r="K76" s="19">
        <v>3347.8490000000002</v>
      </c>
      <c r="L76" s="19">
        <f t="shared" si="21"/>
        <v>-1036.357</v>
      </c>
      <c r="M76" s="19">
        <f t="shared" si="22"/>
        <v>1891.6760000000004</v>
      </c>
      <c r="N76" s="19">
        <v>164.816</v>
      </c>
      <c r="O76" s="19">
        <v>123</v>
      </c>
      <c r="P76" s="19">
        <f>IFERROR(VLOOKUP(A76,[1]Sheet!$A:$D,4,0),0)</f>
        <v>132</v>
      </c>
      <c r="Q76" s="19">
        <v>489.78489599999989</v>
      </c>
      <c r="R76" s="1">
        <f>IFERROR(VLOOKUP(A76,[2]Sheet!$A:$D,4,0),0)</f>
        <v>136</v>
      </c>
      <c r="S76" s="19">
        <f t="shared" si="23"/>
        <v>378.3352000000001</v>
      </c>
      <c r="T76" s="21">
        <f t="shared" si="29"/>
        <v>582.71050400000149</v>
      </c>
      <c r="U76" s="27">
        <f t="shared" si="30"/>
        <v>828.62838400000157</v>
      </c>
      <c r="V76" s="27"/>
      <c r="W76" s="21"/>
      <c r="X76" s="19"/>
      <c r="Y76" s="1">
        <f t="shared" si="26"/>
        <v>12.65</v>
      </c>
      <c r="Z76" s="19">
        <f t="shared" si="24"/>
        <v>10.459803623876391</v>
      </c>
      <c r="AA76" s="19">
        <v>461.96820000000002</v>
      </c>
      <c r="AB76" s="19">
        <v>457.82499999999999</v>
      </c>
      <c r="AC76" s="19">
        <v>393.80220000000003</v>
      </c>
      <c r="AD76" s="19">
        <v>495.7758</v>
      </c>
      <c r="AE76" s="19">
        <v>491.35600000000011</v>
      </c>
      <c r="AF76" s="19">
        <v>460.30319999999989</v>
      </c>
      <c r="AG76" s="19">
        <v>513.21220000000005</v>
      </c>
      <c r="AH76" s="19">
        <v>374.07400000000001</v>
      </c>
      <c r="AI76" s="19">
        <v>587.20859999999993</v>
      </c>
      <c r="AJ76" s="19">
        <v>581.32740000000001</v>
      </c>
      <c r="AK76" s="19" t="s">
        <v>53</v>
      </c>
      <c r="AL76" s="1">
        <f t="shared" si="27"/>
        <v>829</v>
      </c>
      <c r="AM76" s="1">
        <f t="shared" si="28"/>
        <v>0</v>
      </c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1" t="s">
        <v>122</v>
      </c>
      <c r="B77" s="1" t="s">
        <v>38</v>
      </c>
      <c r="C77" s="1">
        <v>26.818999999999999</v>
      </c>
      <c r="D77" s="1">
        <v>13.494999999999999</v>
      </c>
      <c r="E77" s="1">
        <v>2.66</v>
      </c>
      <c r="F77" s="1">
        <v>24.19</v>
      </c>
      <c r="G77" s="9">
        <v>1</v>
      </c>
      <c r="H77" s="1">
        <v>55</v>
      </c>
      <c r="I77" s="1" t="s">
        <v>39</v>
      </c>
      <c r="J77" s="1"/>
      <c r="K77" s="1">
        <v>2.6</v>
      </c>
      <c r="L77" s="1">
        <f t="shared" si="21"/>
        <v>6.0000000000000053E-2</v>
      </c>
      <c r="M77" s="1">
        <f t="shared" si="22"/>
        <v>2.66</v>
      </c>
      <c r="N77" s="1"/>
      <c r="O77" s="1">
        <v>0</v>
      </c>
      <c r="P77" s="1">
        <f>IFERROR(VLOOKUP(A77,[1]Sheet!$A:$D,4,0),0)</f>
        <v>0</v>
      </c>
      <c r="Q77" s="1">
        <v>0</v>
      </c>
      <c r="R77" s="1">
        <f>IFERROR(VLOOKUP(A77,[2]Sheet!$A:$D,4,0),0)</f>
        <v>0</v>
      </c>
      <c r="S77" s="1">
        <f t="shared" si="23"/>
        <v>0.53200000000000003</v>
      </c>
      <c r="T77" s="5"/>
      <c r="U77" s="5">
        <f t="shared" si="25"/>
        <v>0</v>
      </c>
      <c r="V77" s="5"/>
      <c r="W77" s="5"/>
      <c r="X77" s="1"/>
      <c r="Y77" s="1">
        <f t="shared" si="26"/>
        <v>45.469924812030072</v>
      </c>
      <c r="Z77" s="1">
        <f t="shared" si="24"/>
        <v>45.469924812030072</v>
      </c>
      <c r="AA77" s="1">
        <v>0.53079999999999994</v>
      </c>
      <c r="AB77" s="1">
        <v>0.52939999999999998</v>
      </c>
      <c r="AC77" s="1">
        <v>0.53200000000000003</v>
      </c>
      <c r="AD77" s="1">
        <v>0.26719999999999999</v>
      </c>
      <c r="AE77" s="1">
        <v>0.26840000000000003</v>
      </c>
      <c r="AF77" s="1">
        <v>1.3604000000000001</v>
      </c>
      <c r="AG77" s="1">
        <v>2.1829999999999998</v>
      </c>
      <c r="AH77" s="1">
        <v>1.3653999999999999</v>
      </c>
      <c r="AI77" s="1">
        <v>0.27439999999999998</v>
      </c>
      <c r="AJ77" s="1">
        <v>0.54320000000000002</v>
      </c>
      <c r="AK77" s="18" t="s">
        <v>151</v>
      </c>
      <c r="AL77" s="1">
        <f t="shared" si="27"/>
        <v>0</v>
      </c>
      <c r="AM77" s="1">
        <f t="shared" si="28"/>
        <v>0</v>
      </c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1" t="s">
        <v>123</v>
      </c>
      <c r="B78" s="1" t="s">
        <v>38</v>
      </c>
      <c r="C78" s="1">
        <v>5.3010000000000002</v>
      </c>
      <c r="D78" s="1">
        <v>10.72</v>
      </c>
      <c r="E78" s="1">
        <v>2.6389999999999998</v>
      </c>
      <c r="F78" s="1">
        <v>13.382</v>
      </c>
      <c r="G78" s="9">
        <v>1</v>
      </c>
      <c r="H78" s="1">
        <v>55</v>
      </c>
      <c r="I78" s="1" t="s">
        <v>39</v>
      </c>
      <c r="J78" s="1"/>
      <c r="K78" s="1">
        <v>2.6</v>
      </c>
      <c r="L78" s="1">
        <f t="shared" si="21"/>
        <v>3.8999999999999702E-2</v>
      </c>
      <c r="M78" s="1">
        <f t="shared" si="22"/>
        <v>2.6389999999999998</v>
      </c>
      <c r="N78" s="1"/>
      <c r="O78" s="1">
        <v>0</v>
      </c>
      <c r="P78" s="1">
        <f>IFERROR(VLOOKUP(A78,[1]Sheet!$A:$D,4,0),0)</f>
        <v>0</v>
      </c>
      <c r="Q78" s="1">
        <v>5.0287999999999986</v>
      </c>
      <c r="R78" s="1">
        <f>IFERROR(VLOOKUP(A78,[2]Sheet!$A:$D,4,0),0)</f>
        <v>0</v>
      </c>
      <c r="S78" s="1">
        <f t="shared" si="23"/>
        <v>0.52779999999999994</v>
      </c>
      <c r="T78" s="5"/>
      <c r="U78" s="5">
        <f t="shared" si="25"/>
        <v>0</v>
      </c>
      <c r="V78" s="5"/>
      <c r="W78" s="5"/>
      <c r="X78" s="1"/>
      <c r="Y78" s="1">
        <f t="shared" si="26"/>
        <v>34.882152330428191</v>
      </c>
      <c r="Z78" s="1">
        <f t="shared" si="24"/>
        <v>34.882152330428191</v>
      </c>
      <c r="AA78" s="1">
        <v>1.0728</v>
      </c>
      <c r="AB78" s="1">
        <v>0.8093999999999999</v>
      </c>
      <c r="AC78" s="1">
        <v>0.26840000000000003</v>
      </c>
      <c r="AD78" s="1">
        <v>0.26840000000000003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0.26379999999999998</v>
      </c>
      <c r="AK78" s="18" t="s">
        <v>152</v>
      </c>
      <c r="AL78" s="1">
        <f t="shared" si="27"/>
        <v>0</v>
      </c>
      <c r="AM78" s="1">
        <f t="shared" si="28"/>
        <v>0</v>
      </c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15" t="s">
        <v>124</v>
      </c>
      <c r="B79" s="15" t="s">
        <v>38</v>
      </c>
      <c r="C79" s="15"/>
      <c r="D79" s="15"/>
      <c r="E79" s="15"/>
      <c r="F79" s="15"/>
      <c r="G79" s="16">
        <v>0</v>
      </c>
      <c r="H79" s="15">
        <v>55</v>
      </c>
      <c r="I79" s="15" t="s">
        <v>39</v>
      </c>
      <c r="J79" s="15"/>
      <c r="K79" s="15"/>
      <c r="L79" s="15">
        <f t="shared" si="21"/>
        <v>0</v>
      </c>
      <c r="M79" s="15">
        <f t="shared" si="22"/>
        <v>0</v>
      </c>
      <c r="N79" s="15"/>
      <c r="O79" s="15">
        <v>0</v>
      </c>
      <c r="P79" s="15">
        <f>IFERROR(VLOOKUP(A79,[1]Sheet!$A:$D,4,0),0)</f>
        <v>0</v>
      </c>
      <c r="Q79" s="15">
        <v>0</v>
      </c>
      <c r="R79" s="1">
        <f>IFERROR(VLOOKUP(A79,[2]Sheet!$A:$D,4,0),0)</f>
        <v>0</v>
      </c>
      <c r="S79" s="15">
        <f t="shared" si="23"/>
        <v>0</v>
      </c>
      <c r="T79" s="17"/>
      <c r="U79" s="5">
        <f t="shared" si="25"/>
        <v>0</v>
      </c>
      <c r="V79" s="5"/>
      <c r="W79" s="17"/>
      <c r="X79" s="15"/>
      <c r="Y79" s="1" t="e">
        <f t="shared" si="26"/>
        <v>#DIV/0!</v>
      </c>
      <c r="Z79" s="15" t="e">
        <f t="shared" si="24"/>
        <v>#DIV/0!</v>
      </c>
      <c r="AA79" s="15">
        <v>0</v>
      </c>
      <c r="AB79" s="15">
        <v>0</v>
      </c>
      <c r="AC79" s="15">
        <v>0</v>
      </c>
      <c r="AD79" s="15">
        <v>0</v>
      </c>
      <c r="AE79" s="15">
        <v>0</v>
      </c>
      <c r="AF79" s="15">
        <v>0</v>
      </c>
      <c r="AG79" s="15">
        <v>0</v>
      </c>
      <c r="AH79" s="15">
        <v>0</v>
      </c>
      <c r="AI79" s="15">
        <v>0</v>
      </c>
      <c r="AJ79" s="15">
        <v>0</v>
      </c>
      <c r="AK79" s="15" t="s">
        <v>125</v>
      </c>
      <c r="AL79" s="1">
        <f t="shared" si="27"/>
        <v>0</v>
      </c>
      <c r="AM79" s="1">
        <f t="shared" si="28"/>
        <v>0</v>
      </c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1" t="s">
        <v>126</v>
      </c>
      <c r="B80" s="1" t="s">
        <v>38</v>
      </c>
      <c r="C80" s="1">
        <v>35.92</v>
      </c>
      <c r="D80" s="1">
        <v>122.54300000000001</v>
      </c>
      <c r="E80" s="1">
        <v>11.917999999999999</v>
      </c>
      <c r="F80" s="1">
        <v>94.784999999999997</v>
      </c>
      <c r="G80" s="9">
        <v>1</v>
      </c>
      <c r="H80" s="1">
        <v>60</v>
      </c>
      <c r="I80" s="1" t="s">
        <v>39</v>
      </c>
      <c r="J80" s="1"/>
      <c r="K80" s="1">
        <v>23.917999999999999</v>
      </c>
      <c r="L80" s="1">
        <f t="shared" si="21"/>
        <v>-12</v>
      </c>
      <c r="M80" s="1">
        <f t="shared" si="22"/>
        <v>11.917999999999999</v>
      </c>
      <c r="N80" s="1"/>
      <c r="O80" s="1">
        <v>0</v>
      </c>
      <c r="P80" s="1">
        <f>IFERROR(VLOOKUP(A80,[1]Sheet!$A:$D,4,0),0)</f>
        <v>0</v>
      </c>
      <c r="Q80" s="1">
        <v>0</v>
      </c>
      <c r="R80" s="1">
        <f>IFERROR(VLOOKUP(A80,[2]Sheet!$A:$D,4,0),0)</f>
        <v>0</v>
      </c>
      <c r="S80" s="1">
        <f t="shared" si="23"/>
        <v>2.3835999999999999</v>
      </c>
      <c r="T80" s="5"/>
      <c r="U80" s="5">
        <f t="shared" si="25"/>
        <v>0</v>
      </c>
      <c r="V80" s="5"/>
      <c r="W80" s="5"/>
      <c r="X80" s="1"/>
      <c r="Y80" s="1">
        <f t="shared" si="26"/>
        <v>39.76548078536667</v>
      </c>
      <c r="Z80" s="1">
        <f t="shared" si="24"/>
        <v>39.76548078536667</v>
      </c>
      <c r="AA80" s="1">
        <v>0</v>
      </c>
      <c r="AB80" s="1">
        <v>0</v>
      </c>
      <c r="AC80" s="1">
        <v>7.3477999999999994</v>
      </c>
      <c r="AD80" s="1">
        <v>9.7721999999999998</v>
      </c>
      <c r="AE80" s="1">
        <v>2.4243999999999999</v>
      </c>
      <c r="AF80" s="1">
        <v>0</v>
      </c>
      <c r="AG80" s="1">
        <v>7.2619999999999996</v>
      </c>
      <c r="AH80" s="1">
        <v>7.2619999999999996</v>
      </c>
      <c r="AI80" s="1">
        <v>2.3837999999999999</v>
      </c>
      <c r="AJ80" s="1">
        <v>2.3837999999999999</v>
      </c>
      <c r="AK80" s="25" t="s">
        <v>127</v>
      </c>
      <c r="AL80" s="1">
        <f t="shared" si="27"/>
        <v>0</v>
      </c>
      <c r="AM80" s="1">
        <f t="shared" si="28"/>
        <v>0</v>
      </c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1" t="s">
        <v>128</v>
      </c>
      <c r="B81" s="1" t="s">
        <v>43</v>
      </c>
      <c r="C81" s="1">
        <v>19</v>
      </c>
      <c r="D81" s="1">
        <v>12</v>
      </c>
      <c r="E81" s="1">
        <v>4</v>
      </c>
      <c r="F81" s="1">
        <v>12</v>
      </c>
      <c r="G81" s="9">
        <v>0.3</v>
      </c>
      <c r="H81" s="1">
        <v>40</v>
      </c>
      <c r="I81" s="1" t="s">
        <v>39</v>
      </c>
      <c r="J81" s="1"/>
      <c r="K81" s="1">
        <v>4</v>
      </c>
      <c r="L81" s="1">
        <f t="shared" si="21"/>
        <v>0</v>
      </c>
      <c r="M81" s="1">
        <f t="shared" si="22"/>
        <v>4</v>
      </c>
      <c r="N81" s="1"/>
      <c r="O81" s="1">
        <v>0</v>
      </c>
      <c r="P81" s="1">
        <f>IFERROR(VLOOKUP(A81,[1]Sheet!$A:$D,4,0),0)</f>
        <v>0</v>
      </c>
      <c r="Q81" s="1">
        <v>0</v>
      </c>
      <c r="R81" s="1">
        <f>IFERROR(VLOOKUP(A81,[2]Sheet!$A:$D,4,0),0)</f>
        <v>0</v>
      </c>
      <c r="S81" s="1">
        <f t="shared" si="23"/>
        <v>0.8</v>
      </c>
      <c r="T81" s="5"/>
      <c r="U81" s="5">
        <f t="shared" si="25"/>
        <v>0</v>
      </c>
      <c r="V81" s="5"/>
      <c r="W81" s="5"/>
      <c r="X81" s="1"/>
      <c r="Y81" s="1">
        <f t="shared" si="26"/>
        <v>15</v>
      </c>
      <c r="Z81" s="1">
        <f t="shared" si="24"/>
        <v>15</v>
      </c>
      <c r="AA81" s="1">
        <v>1</v>
      </c>
      <c r="AB81" s="1">
        <v>1.6</v>
      </c>
      <c r="AC81" s="1">
        <v>0.6</v>
      </c>
      <c r="AD81" s="1">
        <v>0</v>
      </c>
      <c r="AE81" s="1">
        <v>1.6</v>
      </c>
      <c r="AF81" s="1">
        <v>1.6</v>
      </c>
      <c r="AG81" s="1">
        <v>1.8</v>
      </c>
      <c r="AH81" s="1">
        <v>1.8</v>
      </c>
      <c r="AI81" s="1">
        <v>1.4</v>
      </c>
      <c r="AJ81" s="1">
        <v>2.4</v>
      </c>
      <c r="AK81" s="1"/>
      <c r="AL81" s="1">
        <f t="shared" si="27"/>
        <v>0</v>
      </c>
      <c r="AM81" s="1">
        <f t="shared" si="28"/>
        <v>0</v>
      </c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" t="s">
        <v>129</v>
      </c>
      <c r="B82" s="1" t="s">
        <v>43</v>
      </c>
      <c r="C82" s="1">
        <v>18</v>
      </c>
      <c r="D82" s="1"/>
      <c r="E82" s="1">
        <v>5</v>
      </c>
      <c r="F82" s="1">
        <v>13</v>
      </c>
      <c r="G82" s="9">
        <v>0.3</v>
      </c>
      <c r="H82" s="1">
        <v>40</v>
      </c>
      <c r="I82" s="1" t="s">
        <v>39</v>
      </c>
      <c r="J82" s="1"/>
      <c r="K82" s="1">
        <v>5</v>
      </c>
      <c r="L82" s="1">
        <f t="shared" si="21"/>
        <v>0</v>
      </c>
      <c r="M82" s="1">
        <f t="shared" si="22"/>
        <v>5</v>
      </c>
      <c r="N82" s="1"/>
      <c r="O82" s="1">
        <v>0</v>
      </c>
      <c r="P82" s="1">
        <f>IFERROR(VLOOKUP(A82,[1]Sheet!$A:$D,4,0),0)</f>
        <v>0</v>
      </c>
      <c r="Q82" s="1">
        <v>0</v>
      </c>
      <c r="R82" s="1">
        <f>IFERROR(VLOOKUP(A82,[2]Sheet!$A:$D,4,0),0)</f>
        <v>0</v>
      </c>
      <c r="S82" s="1">
        <f t="shared" si="23"/>
        <v>1</v>
      </c>
      <c r="T82" s="5"/>
      <c r="U82" s="5">
        <f t="shared" si="25"/>
        <v>0</v>
      </c>
      <c r="V82" s="5"/>
      <c r="W82" s="5"/>
      <c r="X82" s="1"/>
      <c r="Y82" s="1">
        <f t="shared" si="26"/>
        <v>13</v>
      </c>
      <c r="Z82" s="1">
        <f t="shared" si="24"/>
        <v>13</v>
      </c>
      <c r="AA82" s="1">
        <v>1</v>
      </c>
      <c r="AB82" s="1">
        <v>1</v>
      </c>
      <c r="AC82" s="1">
        <v>0.8</v>
      </c>
      <c r="AD82" s="1">
        <v>0.8</v>
      </c>
      <c r="AE82" s="1">
        <v>0.8</v>
      </c>
      <c r="AF82" s="1">
        <v>1.4</v>
      </c>
      <c r="AG82" s="1">
        <v>2.2000000000000002</v>
      </c>
      <c r="AH82" s="1">
        <v>1.8</v>
      </c>
      <c r="AI82" s="1">
        <v>1</v>
      </c>
      <c r="AJ82" s="1">
        <v>2.2000000000000002</v>
      </c>
      <c r="AK82" s="18" t="s">
        <v>130</v>
      </c>
      <c r="AL82" s="1">
        <f t="shared" si="27"/>
        <v>0</v>
      </c>
      <c r="AM82" s="1">
        <f t="shared" si="28"/>
        <v>0</v>
      </c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1" t="s">
        <v>131</v>
      </c>
      <c r="B83" s="1" t="s">
        <v>43</v>
      </c>
      <c r="C83" s="1">
        <v>25</v>
      </c>
      <c r="D83" s="1">
        <v>181</v>
      </c>
      <c r="E83" s="1">
        <v>84</v>
      </c>
      <c r="F83" s="1">
        <v>99</v>
      </c>
      <c r="G83" s="9">
        <v>0.3</v>
      </c>
      <c r="H83" s="1">
        <v>40</v>
      </c>
      <c r="I83" s="1" t="s">
        <v>39</v>
      </c>
      <c r="J83" s="1"/>
      <c r="K83" s="1">
        <v>90</v>
      </c>
      <c r="L83" s="1">
        <f t="shared" si="21"/>
        <v>-6</v>
      </c>
      <c r="M83" s="1">
        <f t="shared" si="22"/>
        <v>84</v>
      </c>
      <c r="N83" s="1"/>
      <c r="O83" s="1">
        <v>0</v>
      </c>
      <c r="P83" s="1">
        <f>IFERROR(VLOOKUP(A83,[1]Sheet!$A:$D,4,0),0)</f>
        <v>0</v>
      </c>
      <c r="Q83" s="1">
        <v>35.600000000000023</v>
      </c>
      <c r="R83" s="1">
        <f>IFERROR(VLOOKUP(A83,[2]Sheet!$A:$D,4,0),0)</f>
        <v>0</v>
      </c>
      <c r="S83" s="1">
        <f t="shared" si="23"/>
        <v>16.8</v>
      </c>
      <c r="T83" s="5">
        <f t="shared" ref="T83:T90" si="31">11*S83-Q83-F83</f>
        <v>50.199999999999989</v>
      </c>
      <c r="U83" s="5">
        <f t="shared" si="25"/>
        <v>50.199999999999989</v>
      </c>
      <c r="V83" s="5"/>
      <c r="W83" s="5"/>
      <c r="X83" s="1"/>
      <c r="Y83" s="1">
        <f t="shared" si="26"/>
        <v>11</v>
      </c>
      <c r="Z83" s="1">
        <f t="shared" si="24"/>
        <v>8.0119047619047628</v>
      </c>
      <c r="AA83" s="1">
        <v>16.8</v>
      </c>
      <c r="AB83" s="1">
        <v>16.600000000000001</v>
      </c>
      <c r="AC83" s="1">
        <v>19.8</v>
      </c>
      <c r="AD83" s="1">
        <v>20.2</v>
      </c>
      <c r="AE83" s="1">
        <v>15.2</v>
      </c>
      <c r="AF83" s="1">
        <v>14.8</v>
      </c>
      <c r="AG83" s="1">
        <v>18.600000000000001</v>
      </c>
      <c r="AH83" s="1">
        <v>17.600000000000001</v>
      </c>
      <c r="AI83" s="1">
        <v>14.2</v>
      </c>
      <c r="AJ83" s="1">
        <v>13.8</v>
      </c>
      <c r="AK83" s="1"/>
      <c r="AL83" s="1">
        <f t="shared" si="27"/>
        <v>15</v>
      </c>
      <c r="AM83" s="1">
        <f t="shared" si="28"/>
        <v>0</v>
      </c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1" t="s">
        <v>132</v>
      </c>
      <c r="B84" s="1" t="s">
        <v>43</v>
      </c>
      <c r="C84" s="1">
        <v>56</v>
      </c>
      <c r="D84" s="1"/>
      <c r="E84" s="1">
        <v>3</v>
      </c>
      <c r="F84" s="1">
        <v>51</v>
      </c>
      <c r="G84" s="9">
        <v>0.05</v>
      </c>
      <c r="H84" s="1">
        <v>120</v>
      </c>
      <c r="I84" s="1" t="s">
        <v>39</v>
      </c>
      <c r="J84" s="1"/>
      <c r="K84" s="1">
        <v>3</v>
      </c>
      <c r="L84" s="1">
        <f t="shared" si="21"/>
        <v>0</v>
      </c>
      <c r="M84" s="1">
        <f t="shared" si="22"/>
        <v>3</v>
      </c>
      <c r="N84" s="1"/>
      <c r="O84" s="1">
        <v>0</v>
      </c>
      <c r="P84" s="1">
        <f>IFERROR(VLOOKUP(A84,[1]Sheet!$A:$D,4,0),0)</f>
        <v>0</v>
      </c>
      <c r="Q84" s="1">
        <v>0</v>
      </c>
      <c r="R84" s="1">
        <f>IFERROR(VLOOKUP(A84,[2]Sheet!$A:$D,4,0),0)</f>
        <v>0</v>
      </c>
      <c r="S84" s="1">
        <f t="shared" si="23"/>
        <v>0.6</v>
      </c>
      <c r="T84" s="5"/>
      <c r="U84" s="5">
        <f t="shared" si="25"/>
        <v>0</v>
      </c>
      <c r="V84" s="5"/>
      <c r="W84" s="5"/>
      <c r="X84" s="1"/>
      <c r="Y84" s="1">
        <f t="shared" si="26"/>
        <v>85</v>
      </c>
      <c r="Z84" s="1">
        <f t="shared" si="24"/>
        <v>85</v>
      </c>
      <c r="AA84" s="1">
        <v>0.2</v>
      </c>
      <c r="AB84" s="1">
        <v>0.2</v>
      </c>
      <c r="AC84" s="1">
        <v>0</v>
      </c>
      <c r="AD84" s="1">
        <v>0</v>
      </c>
      <c r="AE84" s="1">
        <v>1.6</v>
      </c>
      <c r="AF84" s="1">
        <v>1.6</v>
      </c>
      <c r="AG84" s="1">
        <v>0.4</v>
      </c>
      <c r="AH84" s="1">
        <v>0.4</v>
      </c>
      <c r="AI84" s="1">
        <v>0</v>
      </c>
      <c r="AJ84" s="1">
        <v>0</v>
      </c>
      <c r="AK84" s="25" t="s">
        <v>127</v>
      </c>
      <c r="AL84" s="1">
        <f t="shared" si="27"/>
        <v>0</v>
      </c>
      <c r="AM84" s="1">
        <f t="shared" si="28"/>
        <v>0</v>
      </c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19" t="s">
        <v>133</v>
      </c>
      <c r="B85" s="19" t="s">
        <v>38</v>
      </c>
      <c r="C85" s="19">
        <v>4079.915</v>
      </c>
      <c r="D85" s="19">
        <v>11962.049000000001</v>
      </c>
      <c r="E85" s="19">
        <v>5432.491</v>
      </c>
      <c r="F85" s="19">
        <v>6572.8419999999996</v>
      </c>
      <c r="G85" s="20">
        <v>1</v>
      </c>
      <c r="H85" s="19">
        <v>40</v>
      </c>
      <c r="I85" s="19" t="s">
        <v>39</v>
      </c>
      <c r="J85" s="19"/>
      <c r="K85" s="19">
        <v>6636.25</v>
      </c>
      <c r="L85" s="19">
        <f t="shared" si="21"/>
        <v>-1203.759</v>
      </c>
      <c r="M85" s="19">
        <f t="shared" si="22"/>
        <v>5388.0450000000001</v>
      </c>
      <c r="N85" s="19">
        <v>44.445999999999998</v>
      </c>
      <c r="O85" s="19">
        <v>0</v>
      </c>
      <c r="P85" s="19">
        <f>IFERROR(VLOOKUP(A85,[1]Sheet!$A:$D,4,0),0)</f>
        <v>0</v>
      </c>
      <c r="Q85" s="19">
        <v>2869.1783599999972</v>
      </c>
      <c r="R85" s="1">
        <f>IFERROR(VLOOKUP(A85,[2]Sheet!$A:$D,4,0),0)</f>
        <v>0</v>
      </c>
      <c r="S85" s="19">
        <f t="shared" si="23"/>
        <v>1077.6089999999999</v>
      </c>
      <c r="T85" s="21">
        <f>12*S85-Q85-F85</f>
        <v>3489.2876400000032</v>
      </c>
      <c r="U85" s="5">
        <f t="shared" si="25"/>
        <v>3489.2876400000032</v>
      </c>
      <c r="V85" s="5"/>
      <c r="W85" s="21"/>
      <c r="X85" s="19"/>
      <c r="Y85" s="1">
        <f t="shared" si="26"/>
        <v>12.000000000000002</v>
      </c>
      <c r="Z85" s="19">
        <f t="shared" si="24"/>
        <v>8.7620095600537837</v>
      </c>
      <c r="AA85" s="19">
        <v>1057.1020000000001</v>
      </c>
      <c r="AB85" s="19">
        <v>1012.652</v>
      </c>
      <c r="AC85" s="19">
        <v>878.23780000000011</v>
      </c>
      <c r="AD85" s="19">
        <v>956.17820000000006</v>
      </c>
      <c r="AE85" s="19">
        <v>972.19380000000001</v>
      </c>
      <c r="AF85" s="19">
        <v>966.11059999999998</v>
      </c>
      <c r="AG85" s="19">
        <v>760.26580000000001</v>
      </c>
      <c r="AH85" s="19">
        <v>779.92160000000001</v>
      </c>
      <c r="AI85" s="19">
        <v>870.62840000000017</v>
      </c>
      <c r="AJ85" s="19">
        <v>836.98659999999995</v>
      </c>
      <c r="AK85" s="19" t="s">
        <v>53</v>
      </c>
      <c r="AL85" s="1">
        <f t="shared" si="27"/>
        <v>3489</v>
      </c>
      <c r="AM85" s="1">
        <f t="shared" si="28"/>
        <v>0</v>
      </c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" t="s">
        <v>134</v>
      </c>
      <c r="B86" s="1" t="s">
        <v>38</v>
      </c>
      <c r="C86" s="1">
        <v>4.6660000000000004</v>
      </c>
      <c r="D86" s="1">
        <v>39.457000000000001</v>
      </c>
      <c r="E86" s="1">
        <v>17.952000000000002</v>
      </c>
      <c r="F86" s="1">
        <v>21.504999999999999</v>
      </c>
      <c r="G86" s="9">
        <v>1</v>
      </c>
      <c r="H86" s="1">
        <v>60</v>
      </c>
      <c r="I86" s="1" t="s">
        <v>39</v>
      </c>
      <c r="J86" s="1"/>
      <c r="K86" s="1">
        <v>16</v>
      </c>
      <c r="L86" s="1">
        <f t="shared" si="21"/>
        <v>1.9520000000000017</v>
      </c>
      <c r="M86" s="1">
        <f t="shared" si="22"/>
        <v>17.952000000000002</v>
      </c>
      <c r="N86" s="1"/>
      <c r="O86" s="1">
        <v>0</v>
      </c>
      <c r="P86" s="1">
        <f>IFERROR(VLOOKUP(A86,[1]Sheet!$A:$D,4,0),0)</f>
        <v>0</v>
      </c>
      <c r="Q86" s="1">
        <v>6.4440000000000008</v>
      </c>
      <c r="R86" s="1">
        <f>IFERROR(VLOOKUP(A86,[2]Sheet!$A:$D,4,0),0)</f>
        <v>0</v>
      </c>
      <c r="S86" s="1">
        <f t="shared" si="23"/>
        <v>3.5904000000000003</v>
      </c>
      <c r="T86" s="5">
        <f t="shared" si="31"/>
        <v>11.545400000000004</v>
      </c>
      <c r="U86" s="5">
        <f t="shared" si="25"/>
        <v>11.545400000000004</v>
      </c>
      <c r="V86" s="5"/>
      <c r="W86" s="5"/>
      <c r="X86" s="1"/>
      <c r="Y86" s="1">
        <f t="shared" si="26"/>
        <v>10.999999999999998</v>
      </c>
      <c r="Z86" s="1">
        <f t="shared" si="24"/>
        <v>7.7843694295900168</v>
      </c>
      <c r="AA86" s="1">
        <v>3.222</v>
      </c>
      <c r="AB86" s="1">
        <v>3.222</v>
      </c>
      <c r="AC86" s="1">
        <v>1.581</v>
      </c>
      <c r="AD86" s="1">
        <v>1.581</v>
      </c>
      <c r="AE86" s="1">
        <v>0</v>
      </c>
      <c r="AF86" s="1">
        <v>0</v>
      </c>
      <c r="AG86" s="1">
        <v>0.2</v>
      </c>
      <c r="AH86" s="1">
        <v>0</v>
      </c>
      <c r="AI86" s="1">
        <v>0</v>
      </c>
      <c r="AJ86" s="1">
        <v>0</v>
      </c>
      <c r="AK86" s="1" t="s">
        <v>135</v>
      </c>
      <c r="AL86" s="1">
        <f t="shared" si="27"/>
        <v>12</v>
      </c>
      <c r="AM86" s="1">
        <f t="shared" si="28"/>
        <v>0</v>
      </c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1" t="s">
        <v>136</v>
      </c>
      <c r="B87" s="1" t="s">
        <v>43</v>
      </c>
      <c r="C87" s="1">
        <v>55</v>
      </c>
      <c r="D87" s="1">
        <v>546</v>
      </c>
      <c r="E87" s="1">
        <v>174</v>
      </c>
      <c r="F87" s="1">
        <v>402</v>
      </c>
      <c r="G87" s="9">
        <v>0.3</v>
      </c>
      <c r="H87" s="1">
        <v>40</v>
      </c>
      <c r="I87" s="1" t="s">
        <v>39</v>
      </c>
      <c r="J87" s="1"/>
      <c r="K87" s="1">
        <v>176</v>
      </c>
      <c r="L87" s="1">
        <f t="shared" si="21"/>
        <v>-2</v>
      </c>
      <c r="M87" s="1">
        <f t="shared" si="22"/>
        <v>174</v>
      </c>
      <c r="N87" s="1"/>
      <c r="O87" s="1">
        <v>0</v>
      </c>
      <c r="P87" s="1">
        <f>IFERROR(VLOOKUP(A87,[1]Sheet!$A:$D,4,0),0)</f>
        <v>0</v>
      </c>
      <c r="Q87" s="1">
        <v>41.999999999999943</v>
      </c>
      <c r="R87" s="1">
        <f>IFERROR(VLOOKUP(A87,[2]Sheet!$A:$D,4,0),0)</f>
        <v>0</v>
      </c>
      <c r="S87" s="1">
        <f t="shared" si="23"/>
        <v>34.799999999999997</v>
      </c>
      <c r="T87" s="5"/>
      <c r="U87" s="5">
        <f t="shared" si="25"/>
        <v>0</v>
      </c>
      <c r="V87" s="5"/>
      <c r="W87" s="5"/>
      <c r="X87" s="1"/>
      <c r="Y87" s="1">
        <f t="shared" si="26"/>
        <v>12.758620689655173</v>
      </c>
      <c r="Z87" s="1">
        <f t="shared" si="24"/>
        <v>12.758620689655173</v>
      </c>
      <c r="AA87" s="1">
        <v>46.8</v>
      </c>
      <c r="AB87" s="1">
        <v>49.8</v>
      </c>
      <c r="AC87" s="1">
        <v>36.200000000000003</v>
      </c>
      <c r="AD87" s="1">
        <v>33.4</v>
      </c>
      <c r="AE87" s="1">
        <v>33</v>
      </c>
      <c r="AF87" s="1">
        <v>34.200000000000003</v>
      </c>
      <c r="AG87" s="1">
        <v>39.200000000000003</v>
      </c>
      <c r="AH87" s="1">
        <v>36.6</v>
      </c>
      <c r="AI87" s="1">
        <v>33.6</v>
      </c>
      <c r="AJ87" s="1">
        <v>32.799999999999997</v>
      </c>
      <c r="AK87" s="1"/>
      <c r="AL87" s="1">
        <f t="shared" si="27"/>
        <v>0</v>
      </c>
      <c r="AM87" s="1">
        <f t="shared" si="28"/>
        <v>0</v>
      </c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1" t="s">
        <v>137</v>
      </c>
      <c r="B88" s="1" t="s">
        <v>43</v>
      </c>
      <c r="C88" s="1">
        <v>63</v>
      </c>
      <c r="D88" s="1">
        <v>198</v>
      </c>
      <c r="E88" s="1">
        <v>86</v>
      </c>
      <c r="F88" s="1">
        <v>146</v>
      </c>
      <c r="G88" s="9">
        <v>0.3</v>
      </c>
      <c r="H88" s="1">
        <v>40</v>
      </c>
      <c r="I88" s="1" t="s">
        <v>39</v>
      </c>
      <c r="J88" s="1"/>
      <c r="K88" s="1">
        <v>96</v>
      </c>
      <c r="L88" s="1">
        <f t="shared" si="21"/>
        <v>-10</v>
      </c>
      <c r="M88" s="1">
        <f t="shared" si="22"/>
        <v>86</v>
      </c>
      <c r="N88" s="1"/>
      <c r="O88" s="1">
        <v>0</v>
      </c>
      <c r="P88" s="1">
        <f>IFERROR(VLOOKUP(A88,[1]Sheet!$A:$D,4,0),0)</f>
        <v>0</v>
      </c>
      <c r="Q88" s="1">
        <v>24</v>
      </c>
      <c r="R88" s="1">
        <f>IFERROR(VLOOKUP(A88,[2]Sheet!$A:$D,4,0),0)</f>
        <v>0</v>
      </c>
      <c r="S88" s="1">
        <f t="shared" si="23"/>
        <v>17.2</v>
      </c>
      <c r="T88" s="5">
        <f t="shared" si="31"/>
        <v>19.199999999999989</v>
      </c>
      <c r="U88" s="5">
        <f t="shared" si="25"/>
        <v>19.199999999999989</v>
      </c>
      <c r="V88" s="5"/>
      <c r="W88" s="5"/>
      <c r="X88" s="1"/>
      <c r="Y88" s="1">
        <f t="shared" si="26"/>
        <v>11</v>
      </c>
      <c r="Z88" s="1">
        <f t="shared" si="24"/>
        <v>9.8837209302325579</v>
      </c>
      <c r="AA88" s="1">
        <v>20.399999999999999</v>
      </c>
      <c r="AB88" s="1">
        <v>21.2</v>
      </c>
      <c r="AC88" s="1">
        <v>20.6</v>
      </c>
      <c r="AD88" s="1">
        <v>21.2</v>
      </c>
      <c r="AE88" s="1">
        <v>20</v>
      </c>
      <c r="AF88" s="1">
        <v>18.399999999999999</v>
      </c>
      <c r="AG88" s="1">
        <v>19.2</v>
      </c>
      <c r="AH88" s="1">
        <v>19.600000000000001</v>
      </c>
      <c r="AI88" s="1">
        <v>21.4</v>
      </c>
      <c r="AJ88" s="1">
        <v>22.6</v>
      </c>
      <c r="AK88" s="1" t="s">
        <v>138</v>
      </c>
      <c r="AL88" s="1">
        <f t="shared" si="27"/>
        <v>6</v>
      </c>
      <c r="AM88" s="1">
        <f t="shared" si="28"/>
        <v>0</v>
      </c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1" t="s">
        <v>139</v>
      </c>
      <c r="B89" s="1" t="s">
        <v>38</v>
      </c>
      <c r="C89" s="1">
        <v>20.785</v>
      </c>
      <c r="D89" s="1"/>
      <c r="E89" s="1">
        <v>2.778</v>
      </c>
      <c r="F89" s="1">
        <v>18.007000000000001</v>
      </c>
      <c r="G89" s="9">
        <v>1</v>
      </c>
      <c r="H89" s="1">
        <v>45</v>
      </c>
      <c r="I89" s="1" t="s">
        <v>39</v>
      </c>
      <c r="J89" s="1"/>
      <c r="K89" s="1">
        <v>2.6</v>
      </c>
      <c r="L89" s="1">
        <f t="shared" si="21"/>
        <v>0.17799999999999994</v>
      </c>
      <c r="M89" s="1">
        <f t="shared" si="22"/>
        <v>2.778</v>
      </c>
      <c r="N89" s="1"/>
      <c r="O89" s="1">
        <v>0</v>
      </c>
      <c r="P89" s="1">
        <f>IFERROR(VLOOKUP(A89,[1]Sheet!$A:$D,4,0),0)</f>
        <v>0</v>
      </c>
      <c r="Q89" s="1">
        <v>0</v>
      </c>
      <c r="R89" s="1">
        <f>IFERROR(VLOOKUP(A89,[2]Sheet!$A:$D,4,0),0)</f>
        <v>0</v>
      </c>
      <c r="S89" s="1">
        <f t="shared" si="23"/>
        <v>0.55559999999999998</v>
      </c>
      <c r="T89" s="5"/>
      <c r="U89" s="5">
        <f t="shared" si="25"/>
        <v>0</v>
      </c>
      <c r="V89" s="5"/>
      <c r="W89" s="5"/>
      <c r="X89" s="1"/>
      <c r="Y89" s="1">
        <f t="shared" si="26"/>
        <v>32.410007199424051</v>
      </c>
      <c r="Z89" s="1">
        <f t="shared" si="24"/>
        <v>32.410007199424051</v>
      </c>
      <c r="AA89" s="1">
        <v>0.55519999999999992</v>
      </c>
      <c r="AB89" s="1">
        <v>0.81059999999999999</v>
      </c>
      <c r="AC89" s="1">
        <v>1.0646</v>
      </c>
      <c r="AD89" s="1">
        <v>0.80920000000000003</v>
      </c>
      <c r="AE89" s="1">
        <v>0.79180000000000006</v>
      </c>
      <c r="AF89" s="1">
        <v>1.3211999999999999</v>
      </c>
      <c r="AG89" s="1">
        <v>1.8540000000000001</v>
      </c>
      <c r="AH89" s="1">
        <v>1.3246</v>
      </c>
      <c r="AI89" s="1">
        <v>0.79139999999999999</v>
      </c>
      <c r="AJ89" s="1">
        <v>1.3008</v>
      </c>
      <c r="AK89" s="18" t="s">
        <v>153</v>
      </c>
      <c r="AL89" s="1">
        <f t="shared" si="27"/>
        <v>0</v>
      </c>
      <c r="AM89" s="1">
        <f t="shared" si="28"/>
        <v>0</v>
      </c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" t="s">
        <v>140</v>
      </c>
      <c r="B90" s="1" t="s">
        <v>38</v>
      </c>
      <c r="C90" s="1">
        <v>108.065</v>
      </c>
      <c r="D90" s="1">
        <v>4.1849999999999996</v>
      </c>
      <c r="E90" s="1">
        <v>43.524999999999999</v>
      </c>
      <c r="F90" s="1">
        <v>60.029000000000003</v>
      </c>
      <c r="G90" s="9">
        <v>1</v>
      </c>
      <c r="H90" s="1">
        <v>50</v>
      </c>
      <c r="I90" s="1" t="s">
        <v>39</v>
      </c>
      <c r="J90" s="1"/>
      <c r="K90" s="1">
        <v>46.118000000000002</v>
      </c>
      <c r="L90" s="1">
        <f t="shared" si="21"/>
        <v>-2.5930000000000035</v>
      </c>
      <c r="M90" s="1">
        <f t="shared" si="22"/>
        <v>43.524999999999999</v>
      </c>
      <c r="N90" s="1"/>
      <c r="O90" s="1">
        <v>0</v>
      </c>
      <c r="P90" s="1">
        <f>IFERROR(VLOOKUP(A90,[1]Sheet!$A:$D,4,0),0)</f>
        <v>0</v>
      </c>
      <c r="Q90" s="1">
        <v>0</v>
      </c>
      <c r="R90" s="1">
        <f>IFERROR(VLOOKUP(A90,[2]Sheet!$A:$D,4,0),0)</f>
        <v>0</v>
      </c>
      <c r="S90" s="1">
        <f t="shared" si="23"/>
        <v>8.7050000000000001</v>
      </c>
      <c r="T90" s="5">
        <f t="shared" si="31"/>
        <v>35.725999999999992</v>
      </c>
      <c r="U90" s="5">
        <f t="shared" si="25"/>
        <v>35.725999999999992</v>
      </c>
      <c r="V90" s="5"/>
      <c r="W90" s="5"/>
      <c r="X90" s="1"/>
      <c r="Y90" s="1">
        <f t="shared" si="26"/>
        <v>11</v>
      </c>
      <c r="Z90" s="1">
        <f t="shared" si="24"/>
        <v>6.8959218839747276</v>
      </c>
      <c r="AA90" s="1">
        <v>7.3334000000000001</v>
      </c>
      <c r="AB90" s="1">
        <v>8.4169999999999998</v>
      </c>
      <c r="AC90" s="1">
        <v>10.3742</v>
      </c>
      <c r="AD90" s="1">
        <v>7.6686000000000014</v>
      </c>
      <c r="AE90" s="1">
        <v>15.5464</v>
      </c>
      <c r="AF90" s="1">
        <v>16.6416</v>
      </c>
      <c r="AG90" s="1">
        <v>12.266400000000001</v>
      </c>
      <c r="AH90" s="1">
        <v>11.7498</v>
      </c>
      <c r="AI90" s="1">
        <v>11.598599999999999</v>
      </c>
      <c r="AJ90" s="1">
        <v>13.3978</v>
      </c>
      <c r="AK90" s="1"/>
      <c r="AL90" s="1">
        <f t="shared" si="27"/>
        <v>36</v>
      </c>
      <c r="AM90" s="1">
        <f t="shared" si="28"/>
        <v>0</v>
      </c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" t="s">
        <v>141</v>
      </c>
      <c r="B91" s="1" t="s">
        <v>43</v>
      </c>
      <c r="C91" s="1">
        <v>11</v>
      </c>
      <c r="D91" s="1">
        <v>18</v>
      </c>
      <c r="E91" s="1">
        <v>2</v>
      </c>
      <c r="F91" s="1">
        <v>24</v>
      </c>
      <c r="G91" s="9">
        <v>0.33</v>
      </c>
      <c r="H91" s="1">
        <v>40</v>
      </c>
      <c r="I91" s="1" t="s">
        <v>39</v>
      </c>
      <c r="J91" s="1"/>
      <c r="K91" s="1">
        <v>2</v>
      </c>
      <c r="L91" s="1">
        <f t="shared" si="21"/>
        <v>0</v>
      </c>
      <c r="M91" s="1">
        <f t="shared" si="22"/>
        <v>2</v>
      </c>
      <c r="N91" s="1"/>
      <c r="O91" s="1">
        <v>0</v>
      </c>
      <c r="P91" s="1">
        <f>IFERROR(VLOOKUP(A91,[1]Sheet!$A:$D,4,0),0)</f>
        <v>0</v>
      </c>
      <c r="Q91" s="1">
        <v>0</v>
      </c>
      <c r="R91" s="1">
        <f>IFERROR(VLOOKUP(A91,[2]Sheet!$A:$D,4,0),0)</f>
        <v>0</v>
      </c>
      <c r="S91" s="1">
        <f t="shared" si="23"/>
        <v>0.4</v>
      </c>
      <c r="T91" s="5"/>
      <c r="U91" s="5">
        <f t="shared" si="25"/>
        <v>0</v>
      </c>
      <c r="V91" s="5"/>
      <c r="W91" s="5"/>
      <c r="X91" s="1"/>
      <c r="Y91" s="1">
        <f t="shared" si="26"/>
        <v>60</v>
      </c>
      <c r="Z91" s="1">
        <f t="shared" si="24"/>
        <v>60</v>
      </c>
      <c r="AA91" s="1">
        <v>0.4</v>
      </c>
      <c r="AB91" s="1">
        <v>0.8</v>
      </c>
      <c r="AC91" s="1">
        <v>1.8</v>
      </c>
      <c r="AD91" s="1">
        <v>1.4</v>
      </c>
      <c r="AE91" s="1">
        <v>1.4</v>
      </c>
      <c r="AF91" s="1">
        <v>1</v>
      </c>
      <c r="AG91" s="1">
        <v>0</v>
      </c>
      <c r="AH91" s="1">
        <v>0.2</v>
      </c>
      <c r="AI91" s="1">
        <v>0.2</v>
      </c>
      <c r="AJ91" s="1">
        <v>0.2</v>
      </c>
      <c r="AK91" s="25" t="s">
        <v>127</v>
      </c>
      <c r="AL91" s="1">
        <f t="shared" si="27"/>
        <v>0</v>
      </c>
      <c r="AM91" s="1">
        <f t="shared" si="28"/>
        <v>0</v>
      </c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1" t="s">
        <v>142</v>
      </c>
      <c r="B92" s="1" t="s">
        <v>43</v>
      </c>
      <c r="C92" s="1">
        <v>27</v>
      </c>
      <c r="D92" s="1"/>
      <c r="E92" s="1">
        <v>2</v>
      </c>
      <c r="F92" s="1">
        <v>24</v>
      </c>
      <c r="G92" s="9">
        <v>0.3</v>
      </c>
      <c r="H92" s="1">
        <v>40</v>
      </c>
      <c r="I92" s="1" t="s">
        <v>39</v>
      </c>
      <c r="J92" s="1"/>
      <c r="K92" s="1">
        <v>2</v>
      </c>
      <c r="L92" s="1">
        <f t="shared" si="21"/>
        <v>0</v>
      </c>
      <c r="M92" s="1">
        <f t="shared" si="22"/>
        <v>2</v>
      </c>
      <c r="N92" s="1"/>
      <c r="O92" s="1">
        <v>0</v>
      </c>
      <c r="P92" s="1">
        <f>IFERROR(VLOOKUP(A92,[1]Sheet!$A:$D,4,0),0)</f>
        <v>0</v>
      </c>
      <c r="Q92" s="1">
        <v>0</v>
      </c>
      <c r="R92" s="1">
        <f>IFERROR(VLOOKUP(A92,[2]Sheet!$A:$D,4,0),0)</f>
        <v>0</v>
      </c>
      <c r="S92" s="1">
        <f t="shared" si="23"/>
        <v>0.4</v>
      </c>
      <c r="T92" s="5"/>
      <c r="U92" s="5">
        <f t="shared" si="25"/>
        <v>0</v>
      </c>
      <c r="V92" s="5"/>
      <c r="W92" s="5"/>
      <c r="X92" s="1"/>
      <c r="Y92" s="1">
        <f t="shared" si="26"/>
        <v>60</v>
      </c>
      <c r="Z92" s="1">
        <f t="shared" si="24"/>
        <v>60</v>
      </c>
      <c r="AA92" s="1">
        <v>0.8</v>
      </c>
      <c r="AB92" s="1">
        <v>0.8</v>
      </c>
      <c r="AC92" s="1">
        <v>1.6</v>
      </c>
      <c r="AD92" s="1">
        <v>1.8</v>
      </c>
      <c r="AE92" s="1">
        <v>0.6</v>
      </c>
      <c r="AF92" s="1">
        <v>2</v>
      </c>
      <c r="AG92" s="1">
        <v>3.4</v>
      </c>
      <c r="AH92" s="1">
        <v>1.8</v>
      </c>
      <c r="AI92" s="1">
        <v>1.8</v>
      </c>
      <c r="AJ92" s="1">
        <v>2</v>
      </c>
      <c r="AK92" s="25" t="s">
        <v>127</v>
      </c>
      <c r="AL92" s="1">
        <f t="shared" si="27"/>
        <v>0</v>
      </c>
      <c r="AM92" s="1">
        <f t="shared" si="28"/>
        <v>0</v>
      </c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1" t="s">
        <v>143</v>
      </c>
      <c r="B93" s="1" t="s">
        <v>43</v>
      </c>
      <c r="C93" s="1">
        <v>60</v>
      </c>
      <c r="D93" s="1"/>
      <c r="E93" s="1">
        <v>3</v>
      </c>
      <c r="F93" s="1">
        <v>47</v>
      </c>
      <c r="G93" s="9">
        <v>0.12</v>
      </c>
      <c r="H93" s="1">
        <v>45</v>
      </c>
      <c r="I93" s="1" t="s">
        <v>39</v>
      </c>
      <c r="J93" s="1"/>
      <c r="K93" s="1">
        <v>3</v>
      </c>
      <c r="L93" s="1">
        <f t="shared" si="21"/>
        <v>0</v>
      </c>
      <c r="M93" s="1">
        <f t="shared" si="22"/>
        <v>3</v>
      </c>
      <c r="N93" s="1"/>
      <c r="O93" s="1">
        <v>0</v>
      </c>
      <c r="P93" s="1">
        <f>IFERROR(VLOOKUP(A93,[1]Sheet!$A:$D,4,0),0)</f>
        <v>0</v>
      </c>
      <c r="Q93" s="1">
        <v>0</v>
      </c>
      <c r="R93" s="1">
        <f>IFERROR(VLOOKUP(A93,[2]Sheet!$A:$D,4,0),0)</f>
        <v>0</v>
      </c>
      <c r="S93" s="1">
        <f t="shared" si="23"/>
        <v>0.6</v>
      </c>
      <c r="T93" s="5"/>
      <c r="U93" s="5">
        <f t="shared" si="25"/>
        <v>0</v>
      </c>
      <c r="V93" s="5"/>
      <c r="W93" s="5"/>
      <c r="X93" s="1"/>
      <c r="Y93" s="1">
        <f t="shared" si="26"/>
        <v>78.333333333333343</v>
      </c>
      <c r="Z93" s="1">
        <f t="shared" si="24"/>
        <v>78.333333333333343</v>
      </c>
      <c r="AA93" s="1">
        <v>0.2</v>
      </c>
      <c r="AB93" s="1">
        <v>0.2</v>
      </c>
      <c r="AC93" s="1">
        <v>0.8</v>
      </c>
      <c r="AD93" s="1">
        <v>0.8</v>
      </c>
      <c r="AE93" s="1">
        <v>4</v>
      </c>
      <c r="AF93" s="1">
        <v>4.4000000000000004</v>
      </c>
      <c r="AG93" s="1">
        <v>3.6</v>
      </c>
      <c r="AH93" s="1">
        <v>3.2</v>
      </c>
      <c r="AI93" s="1">
        <v>0</v>
      </c>
      <c r="AJ93" s="1">
        <v>0</v>
      </c>
      <c r="AK93" s="18" t="s">
        <v>154</v>
      </c>
      <c r="AL93" s="1">
        <f t="shared" si="27"/>
        <v>0</v>
      </c>
      <c r="AM93" s="1">
        <f t="shared" si="28"/>
        <v>0</v>
      </c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1" t="s">
        <v>144</v>
      </c>
      <c r="B94" s="1" t="s">
        <v>38</v>
      </c>
      <c r="C94" s="1">
        <v>22.699000000000002</v>
      </c>
      <c r="D94" s="1"/>
      <c r="E94" s="1">
        <v>1.1240000000000001</v>
      </c>
      <c r="F94" s="1">
        <v>21.574999999999999</v>
      </c>
      <c r="G94" s="9">
        <v>1</v>
      </c>
      <c r="H94" s="1">
        <v>180</v>
      </c>
      <c r="I94" s="1" t="s">
        <v>39</v>
      </c>
      <c r="J94" s="1"/>
      <c r="K94" s="1">
        <v>1</v>
      </c>
      <c r="L94" s="1">
        <f t="shared" si="21"/>
        <v>0.12400000000000011</v>
      </c>
      <c r="M94" s="1">
        <f t="shared" si="22"/>
        <v>1.1240000000000001</v>
      </c>
      <c r="N94" s="1"/>
      <c r="O94" s="1">
        <v>0</v>
      </c>
      <c r="P94" s="1">
        <f>IFERROR(VLOOKUP(A94,[1]Sheet!$A:$D,4,0),0)</f>
        <v>0</v>
      </c>
      <c r="Q94" s="1">
        <v>0</v>
      </c>
      <c r="R94" s="1">
        <f>IFERROR(VLOOKUP(A94,[2]Sheet!$A:$D,4,0),0)</f>
        <v>0</v>
      </c>
      <c r="S94" s="1">
        <f t="shared" si="23"/>
        <v>0.22480000000000003</v>
      </c>
      <c r="T94" s="5"/>
      <c r="U94" s="5">
        <f t="shared" si="25"/>
        <v>0</v>
      </c>
      <c r="V94" s="5"/>
      <c r="W94" s="5"/>
      <c r="X94" s="1"/>
      <c r="Y94" s="1">
        <f t="shared" si="26"/>
        <v>95.974199288256216</v>
      </c>
      <c r="Z94" s="1">
        <f t="shared" si="24"/>
        <v>95.974199288256216</v>
      </c>
      <c r="AA94" s="1">
        <v>0</v>
      </c>
      <c r="AB94" s="1">
        <v>0</v>
      </c>
      <c r="AC94" s="1">
        <v>7.3800000000000004E-2</v>
      </c>
      <c r="AD94" s="1">
        <v>7.3800000000000004E-2</v>
      </c>
      <c r="AE94" s="1">
        <v>0.15060000000000001</v>
      </c>
      <c r="AF94" s="1">
        <v>0.15060000000000001</v>
      </c>
      <c r="AG94" s="1">
        <v>0.14799999999999999</v>
      </c>
      <c r="AH94" s="1">
        <v>0.14799999999999999</v>
      </c>
      <c r="AI94" s="1">
        <v>0</v>
      </c>
      <c r="AJ94" s="1">
        <v>0</v>
      </c>
      <c r="AK94" s="18" t="s">
        <v>146</v>
      </c>
      <c r="AL94" s="1">
        <f t="shared" si="27"/>
        <v>0</v>
      </c>
      <c r="AM94" s="1">
        <f t="shared" si="28"/>
        <v>0</v>
      </c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1"/>
      <c r="B95" s="1"/>
      <c r="C95" s="1"/>
      <c r="D95" s="1"/>
      <c r="E95" s="1"/>
      <c r="F95" s="1"/>
      <c r="G95" s="9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1"/>
      <c r="B96" s="1"/>
      <c r="C96" s="1"/>
      <c r="D96" s="1"/>
      <c r="E96" s="1"/>
      <c r="F96" s="1"/>
      <c r="G96" s="9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1"/>
      <c r="B97" s="1"/>
      <c r="C97" s="1"/>
      <c r="D97" s="1"/>
      <c r="E97" s="1"/>
      <c r="F97" s="1"/>
      <c r="G97" s="9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"/>
      <c r="B98" s="1"/>
      <c r="C98" s="1"/>
      <c r="D98" s="1"/>
      <c r="E98" s="1"/>
      <c r="F98" s="1"/>
      <c r="G98" s="9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1"/>
      <c r="B99" s="1"/>
      <c r="C99" s="1"/>
      <c r="D99" s="1"/>
      <c r="E99" s="1"/>
      <c r="F99" s="1"/>
      <c r="G99" s="9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"/>
      <c r="B100" s="1"/>
      <c r="C100" s="1"/>
      <c r="D100" s="1"/>
      <c r="E100" s="1"/>
      <c r="F100" s="1"/>
      <c r="G100" s="9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"/>
      <c r="B101" s="1"/>
      <c r="C101" s="1"/>
      <c r="D101" s="1"/>
      <c r="E101" s="1"/>
      <c r="F101" s="1"/>
      <c r="G101" s="9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"/>
      <c r="B102" s="1"/>
      <c r="C102" s="1"/>
      <c r="D102" s="1"/>
      <c r="E102" s="1"/>
      <c r="F102" s="1"/>
      <c r="G102" s="9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"/>
      <c r="B103" s="1"/>
      <c r="C103" s="1"/>
      <c r="D103" s="1"/>
      <c r="E103" s="1"/>
      <c r="F103" s="1"/>
      <c r="G103" s="9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"/>
      <c r="B104" s="1"/>
      <c r="C104" s="1"/>
      <c r="D104" s="1"/>
      <c r="E104" s="1"/>
      <c r="F104" s="1"/>
      <c r="G104" s="9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"/>
      <c r="B105" s="1"/>
      <c r="C105" s="1"/>
      <c r="D105" s="1"/>
      <c r="E105" s="1"/>
      <c r="F105" s="1"/>
      <c r="G105" s="9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"/>
      <c r="B106" s="1"/>
      <c r="C106" s="1"/>
      <c r="D106" s="1"/>
      <c r="E106" s="1"/>
      <c r="F106" s="1"/>
      <c r="G106" s="9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"/>
      <c r="B107" s="1"/>
      <c r="C107" s="1"/>
      <c r="D107" s="1"/>
      <c r="E107" s="1"/>
      <c r="F107" s="1"/>
      <c r="G107" s="9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"/>
      <c r="B108" s="1"/>
      <c r="C108" s="1"/>
      <c r="D108" s="1"/>
      <c r="E108" s="1"/>
      <c r="F108" s="1"/>
      <c r="G108" s="9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/>
      <c r="B109" s="1"/>
      <c r="C109" s="1"/>
      <c r="D109" s="1"/>
      <c r="E109" s="1"/>
      <c r="F109" s="1"/>
      <c r="G109" s="9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"/>
      <c r="B110" s="1"/>
      <c r="C110" s="1"/>
      <c r="D110" s="1"/>
      <c r="E110" s="1"/>
      <c r="F110" s="1"/>
      <c r="G110" s="9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"/>
      <c r="B111" s="1"/>
      <c r="C111" s="1"/>
      <c r="D111" s="1"/>
      <c r="E111" s="1"/>
      <c r="F111" s="1"/>
      <c r="G111" s="9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"/>
      <c r="B112" s="1"/>
      <c r="C112" s="1"/>
      <c r="D112" s="1"/>
      <c r="E112" s="1"/>
      <c r="F112" s="1"/>
      <c r="G112" s="9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"/>
      <c r="B113" s="1"/>
      <c r="C113" s="1"/>
      <c r="D113" s="1"/>
      <c r="E113" s="1"/>
      <c r="F113" s="1"/>
      <c r="G113" s="9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"/>
      <c r="B114" s="1"/>
      <c r="C114" s="1"/>
      <c r="D114" s="1"/>
      <c r="E114" s="1"/>
      <c r="F114" s="1"/>
      <c r="G114" s="9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9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9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9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9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9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9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9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9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9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9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9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9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9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9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9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9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9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9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9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9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9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9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9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9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9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9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9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9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9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9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9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9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9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9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9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9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9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9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9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9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9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9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9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9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9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9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9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9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9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9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9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9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9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9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9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9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9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9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9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9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9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9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9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9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9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9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9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9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9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9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9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9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9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9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9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9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9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9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9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9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9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9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9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9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9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9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9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9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9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9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9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9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9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9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9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9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9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9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9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9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9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9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9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9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9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9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9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9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9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9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9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9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9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9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9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9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9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9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9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9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9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9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9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9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9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9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9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9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9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9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9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9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9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9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9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9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9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9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9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9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9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9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9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9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9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9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9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9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9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9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9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9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9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9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9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9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9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9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9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9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9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9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9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9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9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9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9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9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9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9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9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9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9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9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9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9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9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9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9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9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9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9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9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9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9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9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9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9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9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9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9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9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9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9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9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9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9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9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9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9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9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9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9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9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9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9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9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9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9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9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9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9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9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9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9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9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9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9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9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9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9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9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9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9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9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9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9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9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9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9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9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9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9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9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9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9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9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9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9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9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9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9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9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9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9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9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9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9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9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9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9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9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9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9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9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9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9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9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9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9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9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9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9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9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9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9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9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9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9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9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9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9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9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9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9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9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9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9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9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9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9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9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9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9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9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9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9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9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9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9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9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9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9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9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9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9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9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9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9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9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9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9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9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9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9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9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9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9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9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9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9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9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9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9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9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9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9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9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9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9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9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9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9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9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9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9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9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9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9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9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9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x14ac:dyDescent="0.25">
      <c r="A450" s="1"/>
      <c r="B450" s="1"/>
      <c r="C450" s="1"/>
      <c r="D450" s="1"/>
      <c r="E450" s="1"/>
      <c r="F450" s="1"/>
      <c r="G450" s="9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x14ac:dyDescent="0.25">
      <c r="A451" s="1"/>
      <c r="B451" s="1"/>
      <c r="C451" s="1"/>
      <c r="D451" s="1"/>
      <c r="E451" s="1"/>
      <c r="F451" s="1"/>
      <c r="G451" s="9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x14ac:dyDescent="0.25">
      <c r="A452" s="1"/>
      <c r="B452" s="1"/>
      <c r="C452" s="1"/>
      <c r="D452" s="1"/>
      <c r="E452" s="1"/>
      <c r="F452" s="1"/>
      <c r="G452" s="9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x14ac:dyDescent="0.25">
      <c r="A453" s="1"/>
      <c r="B453" s="1"/>
      <c r="C453" s="1"/>
      <c r="D453" s="1"/>
      <c r="E453" s="1"/>
      <c r="F453" s="1"/>
      <c r="G453" s="9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x14ac:dyDescent="0.25">
      <c r="A454" s="1"/>
      <c r="B454" s="1"/>
      <c r="C454" s="1"/>
      <c r="D454" s="1"/>
      <c r="E454" s="1"/>
      <c r="F454" s="1"/>
      <c r="G454" s="9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x14ac:dyDescent="0.25">
      <c r="A455" s="1"/>
      <c r="B455" s="1"/>
      <c r="C455" s="1"/>
      <c r="D455" s="1"/>
      <c r="E455" s="1"/>
      <c r="F455" s="1"/>
      <c r="G455" s="9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x14ac:dyDescent="0.25">
      <c r="A456" s="1"/>
      <c r="B456" s="1"/>
      <c r="C456" s="1"/>
      <c r="D456" s="1"/>
      <c r="E456" s="1"/>
      <c r="F456" s="1"/>
      <c r="G456" s="9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x14ac:dyDescent="0.25">
      <c r="A457" s="1"/>
      <c r="B457" s="1"/>
      <c r="C457" s="1"/>
      <c r="D457" s="1"/>
      <c r="E457" s="1"/>
      <c r="F457" s="1"/>
      <c r="G457" s="9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x14ac:dyDescent="0.25">
      <c r="A458" s="1"/>
      <c r="B458" s="1"/>
      <c r="C458" s="1"/>
      <c r="D458" s="1"/>
      <c r="E458" s="1"/>
      <c r="F458" s="1"/>
      <c r="G458" s="9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x14ac:dyDescent="0.25">
      <c r="A459" s="1"/>
      <c r="B459" s="1"/>
      <c r="C459" s="1"/>
      <c r="D459" s="1"/>
      <c r="E459" s="1"/>
      <c r="F459" s="1"/>
      <c r="G459" s="9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x14ac:dyDescent="0.25">
      <c r="A460" s="1"/>
      <c r="B460" s="1"/>
      <c r="C460" s="1"/>
      <c r="D460" s="1"/>
      <c r="E460" s="1"/>
      <c r="F460" s="1"/>
      <c r="G460" s="9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x14ac:dyDescent="0.25">
      <c r="A461" s="1"/>
      <c r="B461" s="1"/>
      <c r="C461" s="1"/>
      <c r="D461" s="1"/>
      <c r="E461" s="1"/>
      <c r="F461" s="1"/>
      <c r="G461" s="9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x14ac:dyDescent="0.25">
      <c r="A462" s="1"/>
      <c r="B462" s="1"/>
      <c r="C462" s="1"/>
      <c r="D462" s="1"/>
      <c r="E462" s="1"/>
      <c r="F462" s="1"/>
      <c r="G462" s="9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x14ac:dyDescent="0.25">
      <c r="A463" s="1"/>
      <c r="B463" s="1"/>
      <c r="C463" s="1"/>
      <c r="D463" s="1"/>
      <c r="E463" s="1"/>
      <c r="F463" s="1"/>
      <c r="G463" s="9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x14ac:dyDescent="0.25">
      <c r="A464" s="1"/>
      <c r="B464" s="1"/>
      <c r="C464" s="1"/>
      <c r="D464" s="1"/>
      <c r="E464" s="1"/>
      <c r="F464" s="1"/>
      <c r="G464" s="9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x14ac:dyDescent="0.25">
      <c r="A465" s="1"/>
      <c r="B465" s="1"/>
      <c r="C465" s="1"/>
      <c r="D465" s="1"/>
      <c r="E465" s="1"/>
      <c r="F465" s="1"/>
      <c r="G465" s="9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x14ac:dyDescent="0.25">
      <c r="A466" s="1"/>
      <c r="B466" s="1"/>
      <c r="C466" s="1"/>
      <c r="D466" s="1"/>
      <c r="E466" s="1"/>
      <c r="F466" s="1"/>
      <c r="G466" s="9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x14ac:dyDescent="0.25">
      <c r="A467" s="1"/>
      <c r="B467" s="1"/>
      <c r="C467" s="1"/>
      <c r="D467" s="1"/>
      <c r="E467" s="1"/>
      <c r="F467" s="1"/>
      <c r="G467" s="9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x14ac:dyDescent="0.25">
      <c r="A468" s="1"/>
      <c r="B468" s="1"/>
      <c r="C468" s="1"/>
      <c r="D468" s="1"/>
      <c r="E468" s="1"/>
      <c r="F468" s="1"/>
      <c r="G468" s="9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x14ac:dyDescent="0.25">
      <c r="A469" s="1"/>
      <c r="B469" s="1"/>
      <c r="C469" s="1"/>
      <c r="D469" s="1"/>
      <c r="E469" s="1"/>
      <c r="F469" s="1"/>
      <c r="G469" s="9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x14ac:dyDescent="0.25">
      <c r="A470" s="1"/>
      <c r="B470" s="1"/>
      <c r="C470" s="1"/>
      <c r="D470" s="1"/>
      <c r="E470" s="1"/>
      <c r="F470" s="1"/>
      <c r="G470" s="9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x14ac:dyDescent="0.25">
      <c r="A471" s="1"/>
      <c r="B471" s="1"/>
      <c r="C471" s="1"/>
      <c r="D471" s="1"/>
      <c r="E471" s="1"/>
      <c r="F471" s="1"/>
      <c r="G471" s="9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x14ac:dyDescent="0.25">
      <c r="A472" s="1"/>
      <c r="B472" s="1"/>
      <c r="C472" s="1"/>
      <c r="D472" s="1"/>
      <c r="E472" s="1"/>
      <c r="F472" s="1"/>
      <c r="G472" s="9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x14ac:dyDescent="0.25">
      <c r="A473" s="1"/>
      <c r="B473" s="1"/>
      <c r="C473" s="1"/>
      <c r="D473" s="1"/>
      <c r="E473" s="1"/>
      <c r="F473" s="1"/>
      <c r="G473" s="9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x14ac:dyDescent="0.25">
      <c r="A474" s="1"/>
      <c r="B474" s="1"/>
      <c r="C474" s="1"/>
      <c r="D474" s="1"/>
      <c r="E474" s="1"/>
      <c r="F474" s="1"/>
      <c r="G474" s="9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x14ac:dyDescent="0.25">
      <c r="A475" s="1"/>
      <c r="B475" s="1"/>
      <c r="C475" s="1"/>
      <c r="D475" s="1"/>
      <c r="E475" s="1"/>
      <c r="F475" s="1"/>
      <c r="G475" s="9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x14ac:dyDescent="0.25">
      <c r="A476" s="1"/>
      <c r="B476" s="1"/>
      <c r="C476" s="1"/>
      <c r="D476" s="1"/>
      <c r="E476" s="1"/>
      <c r="F476" s="1"/>
      <c r="G476" s="9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x14ac:dyDescent="0.25">
      <c r="A477" s="1"/>
      <c r="B477" s="1"/>
      <c r="C477" s="1"/>
      <c r="D477" s="1"/>
      <c r="E477" s="1"/>
      <c r="F477" s="1"/>
      <c r="G477" s="9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x14ac:dyDescent="0.25">
      <c r="A478" s="1"/>
      <c r="B478" s="1"/>
      <c r="C478" s="1"/>
      <c r="D478" s="1"/>
      <c r="E478" s="1"/>
      <c r="F478" s="1"/>
      <c r="G478" s="9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x14ac:dyDescent="0.25">
      <c r="A479" s="1"/>
      <c r="B479" s="1"/>
      <c r="C479" s="1"/>
      <c r="D479" s="1"/>
      <c r="E479" s="1"/>
      <c r="F479" s="1"/>
      <c r="G479" s="9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x14ac:dyDescent="0.25">
      <c r="A480" s="1"/>
      <c r="B480" s="1"/>
      <c r="C480" s="1"/>
      <c r="D480" s="1"/>
      <c r="E480" s="1"/>
      <c r="F480" s="1"/>
      <c r="G480" s="9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x14ac:dyDescent="0.25">
      <c r="A481" s="1"/>
      <c r="B481" s="1"/>
      <c r="C481" s="1"/>
      <c r="D481" s="1"/>
      <c r="E481" s="1"/>
      <c r="F481" s="1"/>
      <c r="G481" s="9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x14ac:dyDescent="0.25">
      <c r="A482" s="1"/>
      <c r="B482" s="1"/>
      <c r="C482" s="1"/>
      <c r="D482" s="1"/>
      <c r="E482" s="1"/>
      <c r="F482" s="1"/>
      <c r="G482" s="9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x14ac:dyDescent="0.25">
      <c r="A483" s="1"/>
      <c r="B483" s="1"/>
      <c r="C483" s="1"/>
      <c r="D483" s="1"/>
      <c r="E483" s="1"/>
      <c r="F483" s="1"/>
      <c r="G483" s="9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x14ac:dyDescent="0.25">
      <c r="A484" s="1"/>
      <c r="B484" s="1"/>
      <c r="C484" s="1"/>
      <c r="D484" s="1"/>
      <c r="E484" s="1"/>
      <c r="F484" s="1"/>
      <c r="G484" s="9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x14ac:dyDescent="0.25">
      <c r="A485" s="1"/>
      <c r="B485" s="1"/>
      <c r="C485" s="1"/>
      <c r="D485" s="1"/>
      <c r="E485" s="1"/>
      <c r="F485" s="1"/>
      <c r="G485" s="9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x14ac:dyDescent="0.25">
      <c r="A486" s="1"/>
      <c r="B486" s="1"/>
      <c r="C486" s="1"/>
      <c r="D486" s="1"/>
      <c r="E486" s="1"/>
      <c r="F486" s="1"/>
      <c r="G486" s="9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x14ac:dyDescent="0.25">
      <c r="A487" s="1"/>
      <c r="B487" s="1"/>
      <c r="C487" s="1"/>
      <c r="D487" s="1"/>
      <c r="E487" s="1"/>
      <c r="F487" s="1"/>
      <c r="G487" s="9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x14ac:dyDescent="0.25">
      <c r="A488" s="1"/>
      <c r="B488" s="1"/>
      <c r="C488" s="1"/>
      <c r="D488" s="1"/>
      <c r="E488" s="1"/>
      <c r="F488" s="1"/>
      <c r="G488" s="9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x14ac:dyDescent="0.25">
      <c r="A489" s="1"/>
      <c r="B489" s="1"/>
      <c r="C489" s="1"/>
      <c r="D489" s="1"/>
      <c r="E489" s="1"/>
      <c r="F489" s="1"/>
      <c r="G489" s="9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x14ac:dyDescent="0.25">
      <c r="A490" s="1"/>
      <c r="B490" s="1"/>
      <c r="C490" s="1"/>
      <c r="D490" s="1"/>
      <c r="E490" s="1"/>
      <c r="F490" s="1"/>
      <c r="G490" s="9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x14ac:dyDescent="0.25">
      <c r="A491" s="1"/>
      <c r="B491" s="1"/>
      <c r="C491" s="1"/>
      <c r="D491" s="1"/>
      <c r="E491" s="1"/>
      <c r="F491" s="1"/>
      <c r="G491" s="9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x14ac:dyDescent="0.25">
      <c r="A492" s="1"/>
      <c r="B492" s="1"/>
      <c r="C492" s="1"/>
      <c r="D492" s="1"/>
      <c r="E492" s="1"/>
      <c r="F492" s="1"/>
      <c r="G492" s="9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x14ac:dyDescent="0.25">
      <c r="A493" s="1"/>
      <c r="B493" s="1"/>
      <c r="C493" s="1"/>
      <c r="D493" s="1"/>
      <c r="E493" s="1"/>
      <c r="F493" s="1"/>
      <c r="G493" s="9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x14ac:dyDescent="0.25">
      <c r="A494" s="1"/>
      <c r="B494" s="1"/>
      <c r="C494" s="1"/>
      <c r="D494" s="1"/>
      <c r="E494" s="1"/>
      <c r="F494" s="1"/>
      <c r="G494" s="9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 x14ac:dyDescent="0.25">
      <c r="A495" s="1"/>
      <c r="B495" s="1"/>
      <c r="C495" s="1"/>
      <c r="D495" s="1"/>
      <c r="E495" s="1"/>
      <c r="F495" s="1"/>
      <c r="G495" s="9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spans="1:53" x14ac:dyDescent="0.25">
      <c r="A496" s="1"/>
      <c r="B496" s="1"/>
      <c r="C496" s="1"/>
      <c r="D496" s="1"/>
      <c r="E496" s="1"/>
      <c r="F496" s="1"/>
      <c r="G496" s="9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spans="1:53" x14ac:dyDescent="0.25">
      <c r="A497" s="1"/>
      <c r="B497" s="1"/>
      <c r="C497" s="1"/>
      <c r="D497" s="1"/>
      <c r="E497" s="1"/>
      <c r="F497" s="1"/>
      <c r="G497" s="9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spans="1:53" x14ac:dyDescent="0.25">
      <c r="A498" s="1"/>
      <c r="B498" s="1"/>
      <c r="C498" s="1"/>
      <c r="D498" s="1"/>
      <c r="E498" s="1"/>
      <c r="F498" s="1"/>
      <c r="G498" s="9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spans="1:53" x14ac:dyDescent="0.25">
      <c r="A499" s="1"/>
      <c r="B499" s="1"/>
      <c r="C499" s="1"/>
      <c r="D499" s="1"/>
      <c r="E499" s="1"/>
      <c r="F499" s="1"/>
      <c r="G499" s="9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</sheetData>
  <autoFilter ref="A3:AL94" xr:uid="{1E31A42C-C87F-4794-A7DF-C440978AE96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2025-09-02T11:47:19Z</dcterms:created>
  <dcterms:modified xsi:type="dcterms:W3CDTF">2025-09-03T11:41:46Z</dcterms:modified>
</cp:coreProperties>
</file>