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BA91789-B23B-44B1-9C54-5D51600D51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6" i="1" s="1"/>
  <c r="BO22" i="1"/>
  <c r="X504" i="1" s="1"/>
  <c r="BM22" i="1"/>
  <c r="X503" i="1" s="1"/>
  <c r="X505" i="1" s="1"/>
  <c r="Y22" i="1"/>
  <c r="B512" i="1" s="1"/>
  <c r="P22" i="1"/>
  <c r="H10" i="1"/>
  <c r="A9" i="1"/>
  <c r="F10" i="1" s="1"/>
  <c r="D7" i="1"/>
  <c r="Q6" i="1"/>
  <c r="P2" i="1"/>
  <c r="Z139" i="1" l="1"/>
  <c r="Z217" i="1"/>
  <c r="Z83" i="1"/>
  <c r="H9" i="1"/>
  <c r="A10" i="1"/>
  <c r="Y24" i="1"/>
  <c r="Y32" i="1"/>
  <c r="Y44" i="1"/>
  <c r="Y59" i="1"/>
  <c r="Y65" i="1"/>
  <c r="Y71" i="1"/>
  <c r="Y78" i="1"/>
  <c r="BP82" i="1"/>
  <c r="BN82" i="1"/>
  <c r="Z82" i="1"/>
  <c r="Y84" i="1"/>
  <c r="E512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BP194" i="1"/>
  <c r="BN194" i="1"/>
  <c r="Z194" i="1"/>
  <c r="BP198" i="1"/>
  <c r="BN198" i="1"/>
  <c r="Z198" i="1"/>
  <c r="BP289" i="1"/>
  <c r="BN289" i="1"/>
  <c r="Z289" i="1"/>
  <c r="BP293" i="1"/>
  <c r="BN293" i="1"/>
  <c r="Z293" i="1"/>
  <c r="Z294" i="1" s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F9" i="1"/>
  <c r="J9" i="1"/>
  <c r="Z22" i="1"/>
  <c r="Z23" i="1" s="1"/>
  <c r="BN22" i="1"/>
  <c r="BP22" i="1"/>
  <c r="Y23" i="1"/>
  <c r="X502" i="1"/>
  <c r="Z26" i="1"/>
  <c r="Z32" i="1" s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Z212" i="1" s="1"/>
  <c r="BP208" i="1"/>
  <c r="BN208" i="1"/>
  <c r="Z208" i="1"/>
  <c r="Y212" i="1"/>
  <c r="BP216" i="1"/>
  <c r="BN216" i="1"/>
  <c r="Z216" i="1"/>
  <c r="Y218" i="1"/>
  <c r="K512" i="1"/>
  <c r="Y230" i="1"/>
  <c r="BP221" i="1"/>
  <c r="BN221" i="1"/>
  <c r="Z221" i="1"/>
  <c r="BP224" i="1"/>
  <c r="BN224" i="1"/>
  <c r="Z224" i="1"/>
  <c r="BP229" i="1"/>
  <c r="BN229" i="1"/>
  <c r="Z229" i="1"/>
  <c r="Y231" i="1"/>
  <c r="Y234" i="1"/>
  <c r="BP233" i="1"/>
  <c r="BN233" i="1"/>
  <c r="Z233" i="1"/>
  <c r="Z234" i="1" s="1"/>
  <c r="Y235" i="1"/>
  <c r="Z246" i="1"/>
  <c r="BP243" i="1"/>
  <c r="BN243" i="1"/>
  <c r="Z243" i="1"/>
  <c r="Y247" i="1"/>
  <c r="BP252" i="1"/>
  <c r="BN252" i="1"/>
  <c r="Z252" i="1"/>
  <c r="BP260" i="1"/>
  <c r="BN260" i="1"/>
  <c r="Z260" i="1"/>
  <c r="BP336" i="1"/>
  <c r="BN336" i="1"/>
  <c r="Z336" i="1"/>
  <c r="Z338" i="1" s="1"/>
  <c r="Y338" i="1"/>
  <c r="AB512" i="1"/>
  <c r="Y500" i="1"/>
  <c r="BP499" i="1"/>
  <c r="BN499" i="1"/>
  <c r="Z499" i="1"/>
  <c r="Z500" i="1" s="1"/>
  <c r="Y501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Z255" i="1" s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Z350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Z444" i="1" s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Z490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168" i="1" l="1"/>
  <c r="Y506" i="1"/>
  <c r="Z474" i="1"/>
  <c r="Z399" i="1"/>
  <c r="Z312" i="1"/>
  <c r="Z263" i="1"/>
  <c r="Z230" i="1"/>
  <c r="Z78" i="1"/>
  <c r="Z507" i="1" s="1"/>
  <c r="Z64" i="1"/>
  <c r="Y504" i="1"/>
  <c r="Z304" i="1"/>
  <c r="Z105" i="1"/>
  <c r="Z90" i="1"/>
  <c r="Y503" i="1"/>
  <c r="Y502" i="1"/>
  <c r="Y505" i="1" l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<sst xmlns="http://schemas.openxmlformats.org/spreadsheetml/2006/main" count="2217" uniqueCount="793">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</sst>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4" customWidth="1"/>
    <col min="19" max="19" width="6.140625" style="54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4" customWidth="1"/>
    <col min="25" max="25" width="11" style="544" customWidth="1"/>
    <col min="26" max="26" width="10" style="544" customWidth="1"/>
    <col min="27" max="27" width="11.5703125" style="544" customWidth="1"/>
    <col min="28" max="28" width="10.42578125" style="544" customWidth="1"/>
    <col min="29" max="29" width="30" style="54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4" customWidth="1"/>
    <col min="34" max="34" width="9.140625" style="544" customWidth="1"/>
    <col min="35" max="16384" width="9.140625" style="544"/>
  </cols>
  <sheetData>
    <row r="1" spans="1:32" s="548" customFormat="1" ht="45" customHeight="1" x14ac:dyDescent="0.2">
      <c r="A1" s="41"/>
      <c r="B1" s="41"/>
      <c r="C1" s="41"/>
      <c r="D1" s="630" t="s">
        <v>0</v>
      </c>
      <c r="E1" s="582"/>
      <c r="F1" s="582"/>
      <c r="G1" s="12" t="s">
        <v>1</v>
      </c>
      <c r="H1" s="63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8" customFormat="1" ht="23.45" customHeight="1" x14ac:dyDescent="0.2">
      <c r="A5" s="671" t="s">
        <v>8</v>
      </c>
      <c r="B5" s="595"/>
      <c r="C5" s="596"/>
      <c r="D5" s="634"/>
      <c r="E5" s="635"/>
      <c r="F5" s="843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69"/>
      <c r="T5" s="712" t="s">
        <v>11</v>
      </c>
      <c r="U5" s="702"/>
      <c r="V5" s="714" t="s">
        <v>12</v>
      </c>
      <c r="W5" s="669"/>
      <c r="AB5" s="51"/>
      <c r="AC5" s="51"/>
      <c r="AD5" s="51"/>
      <c r="AE5" s="51"/>
    </row>
    <row r="6" spans="1:32" s="548" customFormat="1" ht="24" customHeight="1" x14ac:dyDescent="0.2">
      <c r="A6" s="671" t="s">
        <v>13</v>
      </c>
      <c r="B6" s="595"/>
      <c r="C6" s="596"/>
      <c r="D6" s="787" t="s">
        <v>14</v>
      </c>
      <c r="E6" s="788"/>
      <c r="F6" s="788"/>
      <c r="G6" s="788"/>
      <c r="H6" s="788"/>
      <c r="I6" s="788"/>
      <c r="J6" s="788"/>
      <c r="K6" s="788"/>
      <c r="L6" s="788"/>
      <c r="M6" s="669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2" t="s">
        <v>16</v>
      </c>
      <c r="U6" s="702"/>
      <c r="V6" s="772" t="s">
        <v>17</v>
      </c>
      <c r="W6" s="603"/>
      <c r="AB6" s="51"/>
      <c r="AC6" s="51"/>
      <c r="AD6" s="51"/>
      <c r="AE6" s="51"/>
    </row>
    <row r="7" spans="1:32" s="548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2"/>
      <c r="V7" s="773"/>
      <c r="W7" s="774"/>
      <c r="AB7" s="51"/>
      <c r="AC7" s="51"/>
      <c r="AD7" s="51"/>
      <c r="AE7" s="51"/>
    </row>
    <row r="8" spans="1:32" s="548" customFormat="1" ht="25.5" customHeight="1" x14ac:dyDescent="0.2">
      <c r="A8" s="879" t="s">
        <v>18</v>
      </c>
      <c r="B8" s="567"/>
      <c r="C8" s="568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8">
        <v>0.41666666666666669</v>
      </c>
      <c r="R8" s="616"/>
      <c r="T8" s="565"/>
      <c r="U8" s="702"/>
      <c r="V8" s="773"/>
      <c r="W8" s="774"/>
      <c r="AB8" s="51"/>
      <c r="AC8" s="51"/>
      <c r="AD8" s="51"/>
      <c r="AE8" s="51"/>
    </row>
    <row r="9" spans="1:32" s="548" customFormat="1" ht="39.950000000000003" customHeight="1" x14ac:dyDescent="0.2">
      <c r="A9" s="6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6"/>
      <c r="E9" s="570"/>
      <c r="F9" s="6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9"/>
      <c r="P9" s="26" t="s">
        <v>21</v>
      </c>
      <c r="Q9" s="665"/>
      <c r="R9" s="666"/>
      <c r="T9" s="565"/>
      <c r="U9" s="702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8" customFormat="1" ht="26.45" customHeight="1" x14ac:dyDescent="0.2">
      <c r="A10" s="6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6"/>
      <c r="E10" s="570"/>
      <c r="F10" s="6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7"/>
      <c r="P10" s="26" t="s">
        <v>22</v>
      </c>
      <c r="Q10" s="723"/>
      <c r="R10" s="724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9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48" customFormat="1" ht="18.600000000000001" customHeight="1" x14ac:dyDescent="0.2">
      <c r="A12" s="706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8"/>
      <c r="R12" s="616"/>
      <c r="S12" s="23"/>
      <c r="U12" s="24"/>
      <c r="V12" s="582"/>
      <c r="W12" s="565"/>
      <c r="AB12" s="51"/>
      <c r="AC12" s="51"/>
      <c r="AD12" s="51"/>
      <c r="AE12" s="51"/>
    </row>
    <row r="13" spans="1:32" s="548" customFormat="1" ht="23.25" customHeight="1" x14ac:dyDescent="0.2">
      <c r="A13" s="706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9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8" customFormat="1" ht="18.600000000000001" customHeight="1" x14ac:dyDescent="0.2">
      <c r="A14" s="706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8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7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8"/>
      <c r="Q16" s="698"/>
      <c r="R16" s="698"/>
      <c r="S16" s="698"/>
      <c r="T16" s="6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1" t="s">
        <v>38</v>
      </c>
      <c r="D17" s="598" t="s">
        <v>39</v>
      </c>
      <c r="E17" s="651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0"/>
      <c r="R17" s="650"/>
      <c r="S17" s="650"/>
      <c r="T17" s="651"/>
      <c r="U17" s="876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5" t="s">
        <v>56</v>
      </c>
      <c r="AB17" s="765" t="s">
        <v>57</v>
      </c>
      <c r="AC17" s="765" t="s">
        <v>58</v>
      </c>
      <c r="AD17" s="765" t="s">
        <v>59</v>
      </c>
      <c r="AE17" s="838"/>
      <c r="AF17" s="839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2"/>
      <c r="E18" s="654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2"/>
      <c r="Q18" s="653"/>
      <c r="R18" s="653"/>
      <c r="S18" s="653"/>
      <c r="T18" s="654"/>
      <c r="U18" s="67" t="s">
        <v>61</v>
      </c>
      <c r="V18" s="67" t="s">
        <v>62</v>
      </c>
      <c r="W18" s="599"/>
      <c r="X18" s="599"/>
      <c r="Y18" s="878"/>
      <c r="Z18" s="784"/>
      <c r="AA18" s="766"/>
      <c r="AB18" s="766"/>
      <c r="AC18" s="766"/>
      <c r="AD18" s="840"/>
      <c r="AE18" s="841"/>
      <c r="AF18" s="842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5"/>
      <c r="AB20" s="545"/>
      <c r="AC20" s="545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6"/>
      <c r="AB21" s="546"/>
      <c r="AC21" s="546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6"/>
      <c r="AB25" s="546"/>
      <c r="AC25" s="546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6"/>
      <c r="AB34" s="546"/>
      <c r="AC34" s="546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5"/>
      <c r="AB39" s="545"/>
      <c r="AC39" s="545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6"/>
      <c r="AB40" s="546"/>
      <c r="AC40" s="546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305</v>
      </c>
      <c r="Y41" s="552">
        <f>IFERROR(IF(X41="",0,CEILING((X41/$H41),1)*$H41),"")</f>
        <v>313.20000000000005</v>
      </c>
      <c r="Z41" s="36">
        <f>IFERROR(IF(Y41=0,"",ROUNDUP(Y41/H41,0)*0.01898),"")</f>
        <v>0.55042000000000002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317.28472222222217</v>
      </c>
      <c r="BN41" s="64">
        <f>IFERROR(Y41*I41/H41,"0")</f>
        <v>325.815</v>
      </c>
      <c r="BO41" s="64">
        <f>IFERROR(1/J41*(X41/H41),"0")</f>
        <v>0.44126157407407407</v>
      </c>
      <c r="BP41" s="64">
        <f>IFERROR(1/J41*(Y41/H41),"0")</f>
        <v>0.45312500000000006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220</v>
      </c>
      <c r="Y42" s="552">
        <f>IFERROR(IF(X42="",0,CEILING((X42/$H42),1)*$H42),"")</f>
        <v>220</v>
      </c>
      <c r="Z42" s="36">
        <f>IFERROR(IF(Y42=0,"",ROUNDUP(Y42/H42,0)*0.00902),"")</f>
        <v>0.49609999999999999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231.55</v>
      </c>
      <c r="BN42" s="64">
        <f>IFERROR(Y42*I42/H42,"0")</f>
        <v>231.55</v>
      </c>
      <c r="BO42" s="64">
        <f>IFERROR(1/J42*(X42/H42),"0")</f>
        <v>0.41666666666666669</v>
      </c>
      <c r="BP42" s="64">
        <f>IFERROR(1/J42*(Y42/H42),"0")</f>
        <v>0.41666666666666669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83.240740740740733</v>
      </c>
      <c r="Y44" s="553">
        <f>IFERROR(Y41/H41,"0")+IFERROR(Y42/H42,"0")+IFERROR(Y43/H43,"0")</f>
        <v>84</v>
      </c>
      <c r="Z44" s="553">
        <f>IFERROR(IF(Z41="",0,Z41),"0")+IFERROR(IF(Z42="",0,Z42),"0")+IFERROR(IF(Z43="",0,Z43),"0")</f>
        <v>1.0465200000000001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525</v>
      </c>
      <c r="Y45" s="553">
        <f>IFERROR(SUM(Y41:Y43),"0")</f>
        <v>533.20000000000005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6"/>
      <c r="AB46" s="546"/>
      <c r="AC46" s="546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5"/>
      <c r="AB50" s="545"/>
      <c r="AC50" s="545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6"/>
      <c r="AB51" s="546"/>
      <c r="AC51" s="546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210</v>
      </c>
      <c r="Y53" s="552">
        <f t="shared" si="6"/>
        <v>216</v>
      </c>
      <c r="Z53" s="36">
        <f>IFERROR(IF(Y53=0,"",ROUNDUP(Y53/H53,0)*0.01898),"")</f>
        <v>0.37959999999999999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218.45833333333331</v>
      </c>
      <c r="BN53" s="64">
        <f t="shared" si="8"/>
        <v>224.69999999999996</v>
      </c>
      <c r="BO53" s="64">
        <f t="shared" si="9"/>
        <v>0.30381944444444442</v>
      </c>
      <c r="BP53" s="64">
        <f t="shared" si="10"/>
        <v>0.3125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382</v>
      </c>
      <c r="Y57" s="552">
        <f t="shared" si="6"/>
        <v>382.5</v>
      </c>
      <c r="Z57" s="36">
        <f>IFERROR(IF(Y57=0,"",ROUNDUP(Y57/H57,0)*0.00902),"")</f>
        <v>0.76670000000000005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399.82666666666665</v>
      </c>
      <c r="BN57" s="64">
        <f t="shared" si="8"/>
        <v>400.35</v>
      </c>
      <c r="BO57" s="64">
        <f t="shared" si="9"/>
        <v>0.64309764309764306</v>
      </c>
      <c r="BP57" s="64">
        <f t="shared" si="10"/>
        <v>0.64393939393939392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104.33333333333333</v>
      </c>
      <c r="Y58" s="553">
        <f>IFERROR(Y52/H52,"0")+IFERROR(Y53/H53,"0")+IFERROR(Y54/H54,"0")+IFERROR(Y55/H55,"0")+IFERROR(Y56/H56,"0")+IFERROR(Y57/H57,"0")</f>
        <v>105</v>
      </c>
      <c r="Z58" s="553">
        <f>IFERROR(IF(Z52="",0,Z52),"0")+IFERROR(IF(Z53="",0,Z53),"0")+IFERROR(IF(Z54="",0,Z54),"0")+IFERROR(IF(Z55="",0,Z55),"0")+IFERROR(IF(Z56="",0,Z56),"0")+IFERROR(IF(Z57="",0,Z57),"0")</f>
        <v>1.1463000000000001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592</v>
      </c>
      <c r="Y59" s="553">
        <f>IFERROR(SUM(Y52:Y57),"0")</f>
        <v>598.5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6"/>
      <c r="AB60" s="546"/>
      <c r="AC60" s="546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1259</v>
      </c>
      <c r="Y61" s="552">
        <f>IFERROR(IF(X61="",0,CEILING((X61/$H61),1)*$H61),"")</f>
        <v>1263.6000000000001</v>
      </c>
      <c r="Z61" s="36">
        <f>IFERROR(IF(Y61=0,"",ROUNDUP(Y61/H61,0)*0.01898),"")</f>
        <v>2.2206600000000001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1309.7097222222221</v>
      </c>
      <c r="BN61" s="64">
        <f>IFERROR(Y61*I61/H61,"0")</f>
        <v>1314.4949999999999</v>
      </c>
      <c r="BO61" s="64">
        <f>IFERROR(1/J61*(X61/H61),"0")</f>
        <v>1.8214699074074072</v>
      </c>
      <c r="BP61" s="64">
        <f>IFERROR(1/J61*(Y61/H61),"0")</f>
        <v>1.828125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104</v>
      </c>
      <c r="Y63" s="552">
        <f>IFERROR(IF(X63="",0,CEILING((X63/$H63),1)*$H63),"")</f>
        <v>105.30000000000001</v>
      </c>
      <c r="Z63" s="36">
        <f>IFERROR(IF(Y63=0,"",ROUNDUP(Y63/H63,0)*0.00651),"")</f>
        <v>0.25389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110.93333333333332</v>
      </c>
      <c r="BN63" s="64">
        <f>IFERROR(Y63*I63/H63,"0")</f>
        <v>112.32</v>
      </c>
      <c r="BO63" s="64">
        <f>IFERROR(1/J63*(X63/H63),"0")</f>
        <v>0.21164021164021166</v>
      </c>
      <c r="BP63" s="64">
        <f>IFERROR(1/J63*(Y63/H63),"0")</f>
        <v>0.2142857142857143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155.09259259259258</v>
      </c>
      <c r="Y64" s="553">
        <f>IFERROR(Y61/H61,"0")+IFERROR(Y62/H62,"0")+IFERROR(Y63/H63,"0")</f>
        <v>156</v>
      </c>
      <c r="Z64" s="553">
        <f>IFERROR(IF(Z61="",0,Z61),"0")+IFERROR(IF(Z62="",0,Z62),"0")+IFERROR(IF(Z63="",0,Z63),"0")</f>
        <v>2.4745500000000002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1363</v>
      </c>
      <c r="Y65" s="553">
        <f>IFERROR(SUM(Y61:Y63),"0")</f>
        <v>1368.9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6"/>
      <c r="AB66" s="546"/>
      <c r="AC66" s="546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6"/>
      <c r="AB72" s="546"/>
      <c r="AC72" s="546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6"/>
      <c r="AB80" s="546"/>
      <c r="AC80" s="546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5"/>
      <c r="AB85" s="545"/>
      <c r="AC85" s="545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6"/>
      <c r="AB86" s="546"/>
      <c r="AC86" s="546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82</v>
      </c>
      <c r="Y87" s="552">
        <f>IFERROR(IF(X87="",0,CEILING((X87/$H87),1)*$H87),"")</f>
        <v>86.4</v>
      </c>
      <c r="Z87" s="36">
        <f>IFERROR(IF(Y87=0,"",ROUNDUP(Y87/H87,0)*0.01898),"")</f>
        <v>0.15184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85.302777777777777</v>
      </c>
      <c r="BN87" s="64">
        <f>IFERROR(Y87*I87/H87,"0")</f>
        <v>89.88</v>
      </c>
      <c r="BO87" s="64">
        <f>IFERROR(1/J87*(X87/H87),"0")</f>
        <v>0.11863425925925924</v>
      </c>
      <c r="BP87" s="64">
        <f>IFERROR(1/J87*(Y87/H87),"0")</f>
        <v>0.125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208</v>
      </c>
      <c r="Y89" s="552">
        <f>IFERROR(IF(X89="",0,CEILING((X89/$H89),1)*$H89),"")</f>
        <v>211.5</v>
      </c>
      <c r="Z89" s="36">
        <f>IFERROR(IF(Y89=0,"",ROUNDUP(Y89/H89,0)*0.00902),"")</f>
        <v>0.42393999999999998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217.70666666666665</v>
      </c>
      <c r="BN89" s="64">
        <f>IFERROR(Y89*I89/H89,"0")</f>
        <v>221.37</v>
      </c>
      <c r="BO89" s="64">
        <f>IFERROR(1/J89*(X89/H89),"0")</f>
        <v>0.35016835016835018</v>
      </c>
      <c r="BP89" s="64">
        <f>IFERROR(1/J89*(Y89/H89),"0")</f>
        <v>0.35606060606060608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53.81481481481481</v>
      </c>
      <c r="Y90" s="553">
        <f>IFERROR(Y87/H87,"0")+IFERROR(Y88/H88,"0")+IFERROR(Y89/H89,"0")</f>
        <v>55</v>
      </c>
      <c r="Z90" s="553">
        <f>IFERROR(IF(Z87="",0,Z87),"0")+IFERROR(IF(Z88="",0,Z88),"0")+IFERROR(IF(Z89="",0,Z89),"0")</f>
        <v>0.57577999999999996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290</v>
      </c>
      <c r="Y91" s="553">
        <f>IFERROR(SUM(Y87:Y89),"0")</f>
        <v>297.89999999999998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6"/>
      <c r="AB92" s="546"/>
      <c r="AC92" s="546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794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186</v>
      </c>
      <c r="Y93" s="552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197.91777777777779</v>
      </c>
      <c r="BN93" s="64">
        <f>IFERROR(Y93*I93/H93,"0")</f>
        <v>198.23699999999999</v>
      </c>
      <c r="BO93" s="64">
        <f>IFERROR(1/J93*(X93/H93),"0")</f>
        <v>0.35879629629629634</v>
      </c>
      <c r="BP93" s="64">
        <f>IFERROR(1/J93*(Y93/H93),"0")</f>
        <v>0.359375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95</v>
      </c>
      <c r="Y95" s="552">
        <f>IFERROR(IF(X95="",0,CEILING((X95/$H95),1)*$H95),"")</f>
        <v>97.2</v>
      </c>
      <c r="Z95" s="36">
        <f>IFERROR(IF(Y95=0,"",ROUNDUP(Y95/H95,0)*0.00651),"")</f>
        <v>0.23436000000000001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103.86666666666666</v>
      </c>
      <c r="BN95" s="64">
        <f>IFERROR(Y95*I95/H95,"0")</f>
        <v>106.27199999999999</v>
      </c>
      <c r="BO95" s="64">
        <f>IFERROR(1/J95*(X95/H95),"0")</f>
        <v>0.19332519332519332</v>
      </c>
      <c r="BP95" s="64">
        <f>IFERROR(1/J95*(Y95/H95),"0")</f>
        <v>0.19780219780219782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34</v>
      </c>
      <c r="Y96" s="552">
        <f>IFERROR(IF(X96="",0,CEILING((X96/$H96),1)*$H96),"")</f>
        <v>35.64</v>
      </c>
      <c r="Z96" s="36">
        <f>IFERROR(IF(Y96=0,"",ROUNDUP(Y96/H96,0)*0.00651),"")</f>
        <v>0.11718000000000001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38.43030303030303</v>
      </c>
      <c r="BN96" s="64">
        <f>IFERROR(Y96*I96/H96,"0")</f>
        <v>40.283999999999999</v>
      </c>
      <c r="BO96" s="64">
        <f>IFERROR(1/J96*(X96/H96),"0")</f>
        <v>9.4350094350094366E-2</v>
      </c>
      <c r="BP96" s="64">
        <f>IFERROR(1/J96*(Y96/H96),"0")</f>
        <v>9.8901098901098911E-2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75.319865319865329</v>
      </c>
      <c r="Y97" s="553">
        <f>IFERROR(Y93/H93,"0")+IFERROR(Y94/H94,"0")+IFERROR(Y95/H95,"0")+IFERROR(Y96/H96,"0")</f>
        <v>77</v>
      </c>
      <c r="Z97" s="553">
        <f>IFERROR(IF(Z93="",0,Z93),"0")+IFERROR(IF(Z94="",0,Z94),"0")+IFERROR(IF(Z95="",0,Z95),"0")+IFERROR(IF(Z96="",0,Z96),"0")</f>
        <v>0.78808000000000011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315</v>
      </c>
      <c r="Y98" s="553">
        <f>IFERROR(SUM(Y93:Y96),"0")</f>
        <v>319.14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5"/>
      <c r="AB99" s="545"/>
      <c r="AC99" s="545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7</v>
      </c>
      <c r="Y101" s="552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7.2819444444444432</v>
      </c>
      <c r="BN101" s="64">
        <f>IFERROR(Y101*I101/H101,"0")</f>
        <v>11.234999999999999</v>
      </c>
      <c r="BO101" s="64">
        <f>IFERROR(1/J101*(X101/H101),"0")</f>
        <v>1.0127314814814815E-2</v>
      </c>
      <c r="BP101" s="64">
        <f>IFERROR(1/J101*(Y101/H101),"0")</f>
        <v>1.5625E-2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119</v>
      </c>
      <c r="Y102" s="552">
        <f>IFERROR(IF(X102="",0,CEILING((X102/$H102),1)*$H102),"")</f>
        <v>120</v>
      </c>
      <c r="Z102" s="36">
        <f>IFERROR(IF(Y102=0,"",ROUNDUP(Y102/H102,0)*0.00902),"")</f>
        <v>0.28864000000000001</v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125.664</v>
      </c>
      <c r="BN102" s="64">
        <f>IFERROR(Y102*I102/H102,"0")</f>
        <v>126.72</v>
      </c>
      <c r="BO102" s="64">
        <f>IFERROR(1/J102*(X102/H102),"0")</f>
        <v>0.24040404040404043</v>
      </c>
      <c r="BP102" s="64">
        <f>IFERROR(1/J102*(Y102/H102),"0")</f>
        <v>0.24242424242424243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12</v>
      </c>
      <c r="Y103" s="552">
        <f>IFERROR(IF(X103="",0,CEILING((X103/$H103),1)*$H103),"")</f>
        <v>13.5</v>
      </c>
      <c r="Z103" s="36">
        <f>IFERROR(IF(Y103=0,"",ROUNDUP(Y103/H103,0)*0.00902),"")</f>
        <v>2.7060000000000001E-2</v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12.559999999999999</v>
      </c>
      <c r="BN103" s="64">
        <f>IFERROR(Y103*I103/H103,"0")</f>
        <v>14.13</v>
      </c>
      <c r="BO103" s="64">
        <f>IFERROR(1/J103*(X103/H103),"0")</f>
        <v>2.02020202020202E-2</v>
      </c>
      <c r="BP103" s="64">
        <f>IFERROR(1/J103*(Y103/H103),"0")</f>
        <v>2.2727272727272728E-2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35.048148148148144</v>
      </c>
      <c r="Y105" s="553">
        <f>IFERROR(Y101/H101,"0")+IFERROR(Y102/H102,"0")+IFERROR(Y103/H103,"0")+IFERROR(Y104/H104,"0")</f>
        <v>36</v>
      </c>
      <c r="Z105" s="553">
        <f>IFERROR(IF(Z101="",0,Z101),"0")+IFERROR(IF(Z102="",0,Z102),"0")+IFERROR(IF(Z103="",0,Z103),"0")+IFERROR(IF(Z104="",0,Z104),"0")</f>
        <v>0.33467999999999998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138</v>
      </c>
      <c r="Y106" s="553">
        <f>IFERROR(SUM(Y101:Y104),"0")</f>
        <v>144.30000000000001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6"/>
      <c r="AB107" s="546"/>
      <c r="AC107" s="546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6"/>
      <c r="AB113" s="546"/>
      <c r="AC113" s="546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80</v>
      </c>
      <c r="Y114" s="552">
        <f>IFERROR(IF(X114="",0,CEILING((X114/$H114),1)*$H114),"")</f>
        <v>81</v>
      </c>
      <c r="Z114" s="36">
        <f>IFERROR(IF(Y114=0,"",ROUNDUP(Y114/H114,0)*0.01898),"")</f>
        <v>0.1898</v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85.066666666666663</v>
      </c>
      <c r="BN114" s="64">
        <f>IFERROR(Y114*I114/H114,"0")</f>
        <v>86.13000000000001</v>
      </c>
      <c r="BO114" s="64">
        <f>IFERROR(1/J114*(X114/H114),"0")</f>
        <v>0.15432098765432101</v>
      </c>
      <c r="BP114" s="64">
        <f>IFERROR(1/J114*(Y114/H114),"0")</f>
        <v>0.15625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150</v>
      </c>
      <c r="Y115" s="552">
        <f>IFERROR(IF(X115="",0,CEILING((X115/$H115),1)*$H115),"")</f>
        <v>150.47999999999999</v>
      </c>
      <c r="Z115" s="36">
        <f>IFERROR(IF(Y115=0,"",ROUNDUP(Y115/H115,0)*0.00651),"")</f>
        <v>0.49476000000000003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168.63636363636363</v>
      </c>
      <c r="BN115" s="64">
        <f>IFERROR(Y115*I115/H115,"0")</f>
        <v>169.17599999999999</v>
      </c>
      <c r="BO115" s="64">
        <f>IFERROR(1/J115*(X115/H115),"0")</f>
        <v>0.41625041625041631</v>
      </c>
      <c r="BP115" s="64">
        <f>IFERROR(1/J115*(Y115/H115),"0")</f>
        <v>0.4175824175824176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24</v>
      </c>
      <c r="Y116" s="552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26.24</v>
      </c>
      <c r="BN116" s="64">
        <f>IFERROR(Y116*I116/H116,"0")</f>
        <v>26.567999999999998</v>
      </c>
      <c r="BO116" s="64">
        <f>IFERROR(1/J116*(X116/H116),"0")</f>
        <v>4.8840048840048833E-2</v>
      </c>
      <c r="BP116" s="64">
        <f>IFERROR(1/J116*(Y116/H116),"0")</f>
        <v>4.9450549450549455E-2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94.523007856341195</v>
      </c>
      <c r="Y118" s="553">
        <f>IFERROR(Y114/H114,"0")+IFERROR(Y115/H115,"0")+IFERROR(Y116/H116,"0")+IFERROR(Y117/H117,"0")</f>
        <v>95</v>
      </c>
      <c r="Z118" s="553">
        <f>IFERROR(IF(Z114="",0,Z114),"0")+IFERROR(IF(Z115="",0,Z115),"0")+IFERROR(IF(Z116="",0,Z116),"0")+IFERROR(IF(Z117="",0,Z117),"0")</f>
        <v>0.74315000000000009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254</v>
      </c>
      <c r="Y119" s="553">
        <f>IFERROR(SUM(Y114:Y117),"0")</f>
        <v>255.78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6"/>
      <c r="AB120" s="546"/>
      <c r="AC120" s="546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0</v>
      </c>
      <c r="Y123" s="553">
        <f>IFERROR(Y121/H121,"0")+IFERROR(Y122/H122,"0")</f>
        <v>0</v>
      </c>
      <c r="Z123" s="553">
        <f>IFERROR(IF(Z121="",0,Z121),"0")+IFERROR(IF(Z122="",0,Z122),"0")</f>
        <v>0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0</v>
      </c>
      <c r="Y124" s="553">
        <f>IFERROR(SUM(Y121:Y122),"0")</f>
        <v>0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5"/>
      <c r="AB125" s="545"/>
      <c r="AC125" s="545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6"/>
      <c r="AB131" s="546"/>
      <c r="AC131" s="546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56</v>
      </c>
      <c r="Y133" s="552">
        <f>IFERROR(IF(X133="",0,CEILING((X133/$H133),1)*$H133),"")</f>
        <v>56</v>
      </c>
      <c r="Z133" s="36">
        <f>IFERROR(IF(Y133=0,"",ROUNDUP(Y133/H133,0)*0.00651),"")</f>
        <v>0.13020000000000001</v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61.36</v>
      </c>
      <c r="BN133" s="64">
        <f>IFERROR(Y133*I133/H133,"0")</f>
        <v>61.36</v>
      </c>
      <c r="BO133" s="64">
        <f>IFERROR(1/J133*(X133/H133),"0")</f>
        <v>0.1098901098901099</v>
      </c>
      <c r="BP133" s="64">
        <f>IFERROR(1/J133*(Y133/H133),"0")</f>
        <v>0.1098901098901099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20</v>
      </c>
      <c r="Y134" s="553">
        <f>IFERROR(Y132/H132,"0")+IFERROR(Y133/H133,"0")</f>
        <v>20</v>
      </c>
      <c r="Z134" s="553">
        <f>IFERROR(IF(Z132="",0,Z132),"0")+IFERROR(IF(Z133="",0,Z133),"0")</f>
        <v>0.13020000000000001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56</v>
      </c>
      <c r="Y135" s="553">
        <f>IFERROR(SUM(Y132:Y133),"0")</f>
        <v>56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6"/>
      <c r="AB136" s="546"/>
      <c r="AC136" s="546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52</v>
      </c>
      <c r="Y138" s="552">
        <f>IFERROR(IF(X138="",0,CEILING((X138/$H138),1)*$H138),"")</f>
        <v>52.800000000000004</v>
      </c>
      <c r="Z138" s="36">
        <f>IFERROR(IF(Y138=0,"",ROUNDUP(Y138/H138,0)*0.00651),"")</f>
        <v>0.13020000000000001</v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57.278787878787881</v>
      </c>
      <c r="BN138" s="64">
        <f>IFERROR(Y138*I138/H138,"0")</f>
        <v>58.160000000000004</v>
      </c>
      <c r="BO138" s="64">
        <f>IFERROR(1/J138*(X138/H138),"0")</f>
        <v>0.10822510822510822</v>
      </c>
      <c r="BP138" s="64">
        <f>IFERROR(1/J138*(Y138/H138),"0")</f>
        <v>0.1098901098901099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19.696969696969695</v>
      </c>
      <c r="Y139" s="553">
        <f>IFERROR(Y137/H137,"0")+IFERROR(Y138/H138,"0")</f>
        <v>20</v>
      </c>
      <c r="Z139" s="553">
        <f>IFERROR(IF(Z137="",0,Z137),"0")+IFERROR(IF(Z138="",0,Z138),"0")</f>
        <v>0.13020000000000001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52</v>
      </c>
      <c r="Y140" s="553">
        <f>IFERROR(SUM(Y137:Y138),"0")</f>
        <v>52.800000000000004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5"/>
      <c r="AB141" s="545"/>
      <c r="AC141" s="545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58</v>
      </c>
      <c r="Y143" s="552">
        <f>IFERROR(IF(X143="",0,CEILING((X143/$H143),1)*$H143),"")</f>
        <v>60</v>
      </c>
      <c r="Z143" s="36">
        <f>IFERROR(IF(Y143=0,"",ROUNDUP(Y143/H143,0)*0.00902),"")</f>
        <v>0.1353</v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61.045000000000002</v>
      </c>
      <c r="BN143" s="64">
        <f>IFERROR(Y143*I143/H143,"0")</f>
        <v>63.15</v>
      </c>
      <c r="BO143" s="64">
        <f>IFERROR(1/J143*(X143/H143),"0")</f>
        <v>0.10984848484848485</v>
      </c>
      <c r="BP143" s="64">
        <f>IFERROR(1/J143*(Y143/H143),"0")</f>
        <v>0.11363636363636365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14.5</v>
      </c>
      <c r="Y144" s="553">
        <f>IFERROR(Y143/H143,"0")</f>
        <v>15</v>
      </c>
      <c r="Z144" s="553">
        <f>IFERROR(IF(Z143="",0,Z143),"0")</f>
        <v>0.1353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58</v>
      </c>
      <c r="Y145" s="553">
        <f>IFERROR(SUM(Y143:Y143),"0")</f>
        <v>60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6"/>
      <c r="AB146" s="546"/>
      <c r="AC146" s="546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5"/>
      <c r="AB153" s="545"/>
      <c r="AC153" s="545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6"/>
      <c r="AB158" s="546"/>
      <c r="AC158" s="546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208</v>
      </c>
      <c r="Y161" s="552">
        <f t="shared" si="11"/>
        <v>210</v>
      </c>
      <c r="Z161" s="36">
        <f>IFERROR(IF(Y161=0,"",ROUNDUP(Y161/H161,0)*0.00902),"")</f>
        <v>0.45100000000000001</v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218.39999999999998</v>
      </c>
      <c r="BN161" s="64">
        <f t="shared" si="13"/>
        <v>220.5</v>
      </c>
      <c r="BO161" s="64">
        <f t="shared" si="14"/>
        <v>0.37518037518037517</v>
      </c>
      <c r="BP161" s="64">
        <f t="shared" si="15"/>
        <v>0.37878787878787878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80</v>
      </c>
      <c r="Y162" s="552">
        <f t="shared" si="11"/>
        <v>81.900000000000006</v>
      </c>
      <c r="Z162" s="36">
        <f>IFERROR(IF(Y162=0,"",ROUNDUP(Y162/H162,0)*0.00502),"")</f>
        <v>0.19578000000000001</v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84.952380952380949</v>
      </c>
      <c r="BN162" s="64">
        <f t="shared" si="13"/>
        <v>86.97</v>
      </c>
      <c r="BO162" s="64">
        <f t="shared" si="14"/>
        <v>0.16280016280016282</v>
      </c>
      <c r="BP162" s="64">
        <f t="shared" si="15"/>
        <v>0.16666666666666669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90</v>
      </c>
      <c r="Y163" s="552">
        <f t="shared" si="11"/>
        <v>90.3</v>
      </c>
      <c r="Z163" s="36">
        <f>IFERROR(IF(Y163=0,"",ROUNDUP(Y163/H163,0)*0.00502),"")</f>
        <v>0.21586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95.571428571428555</v>
      </c>
      <c r="BN163" s="64">
        <f t="shared" si="13"/>
        <v>95.89</v>
      </c>
      <c r="BO163" s="64">
        <f t="shared" si="14"/>
        <v>0.18315018315018317</v>
      </c>
      <c r="BP163" s="64">
        <f t="shared" si="15"/>
        <v>0.18376068376068377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124</v>
      </c>
      <c r="Y165" s="552">
        <f t="shared" si="11"/>
        <v>126</v>
      </c>
      <c r="Z165" s="36">
        <f>IFERROR(IF(Y165=0,"",ROUNDUP(Y165/H165,0)*0.00502),"")</f>
        <v>0.30120000000000002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129.9047619047619</v>
      </c>
      <c r="BN165" s="64">
        <f t="shared" si="13"/>
        <v>132.00000000000003</v>
      </c>
      <c r="BO165" s="64">
        <f t="shared" si="14"/>
        <v>0.25234025234025237</v>
      </c>
      <c r="BP165" s="64">
        <f t="shared" si="15"/>
        <v>0.25641025641025644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189.52380952380952</v>
      </c>
      <c r="Y168" s="553">
        <f>IFERROR(Y159/H159,"0")+IFERROR(Y160/H160,"0")+IFERROR(Y161/H161,"0")+IFERROR(Y162/H162,"0")+IFERROR(Y163/H163,"0")+IFERROR(Y164/H164,"0")+IFERROR(Y165/H165,"0")+IFERROR(Y166/H166,"0")+IFERROR(Y167/H167,"0")</f>
        <v>192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1.16384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502</v>
      </c>
      <c r="Y169" s="553">
        <f>IFERROR(SUM(Y159:Y167),"0")</f>
        <v>508.2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6"/>
      <c r="AB170" s="546"/>
      <c r="AC170" s="546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2</v>
      </c>
      <c r="Y171" s="552">
        <f>IFERROR(IF(X171="",0,CEILING((X171/$H171),1)*$H171),"")</f>
        <v>2.52</v>
      </c>
      <c r="Z171" s="36">
        <f>IFERROR(IF(Y171=0,"",ROUNDUP(Y171/H171,0)*0.0059),"")</f>
        <v>1.18E-2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2.3015873015873014</v>
      </c>
      <c r="BN171" s="64">
        <f>IFERROR(Y171*I171/H171,"0")</f>
        <v>2.9</v>
      </c>
      <c r="BO171" s="64">
        <f>IFERROR(1/J171*(X171/H171),"0")</f>
        <v>7.3486184597295699E-3</v>
      </c>
      <c r="BP171" s="64">
        <f>IFERROR(1/J171*(Y171/H171),"0")</f>
        <v>9.2592592592592587E-3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36</v>
      </c>
      <c r="Y172" s="552">
        <f>IFERROR(IF(X172="",0,CEILING((X172/$H172),1)*$H172),"")</f>
        <v>36.54</v>
      </c>
      <c r="Z172" s="36">
        <f>IFERROR(IF(Y172=0,"",ROUNDUP(Y172/H172,0)*0.0059),"")</f>
        <v>0.1711</v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41.428571428571423</v>
      </c>
      <c r="BN172" s="64">
        <f>IFERROR(Y172*I172/H172,"0")</f>
        <v>42.05</v>
      </c>
      <c r="BO172" s="64">
        <f>IFERROR(1/J172*(X172/H172),"0")</f>
        <v>0.13227513227513227</v>
      </c>
      <c r="BP172" s="64">
        <f>IFERROR(1/J172*(Y172/H172),"0")</f>
        <v>0.13425925925925924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18</v>
      </c>
      <c r="Y173" s="552">
        <f>IFERROR(IF(X173="",0,CEILING((X173/$H173),1)*$H173),"")</f>
        <v>18.899999999999999</v>
      </c>
      <c r="Z173" s="36">
        <f>IFERROR(IF(Y173=0,"",ROUNDUP(Y173/H173,0)*0.0059),"")</f>
        <v>8.8499999999999995E-2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20.714285714285712</v>
      </c>
      <c r="BN173" s="64">
        <f>IFERROR(Y173*I173/H173,"0")</f>
        <v>21.749999999999996</v>
      </c>
      <c r="BO173" s="64">
        <f>IFERROR(1/J173*(X173/H173),"0")</f>
        <v>6.6137566137566134E-2</v>
      </c>
      <c r="BP173" s="64">
        <f>IFERROR(1/J173*(Y173/H173),"0")</f>
        <v>6.9444444444444434E-2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44.44444444444445</v>
      </c>
      <c r="Y174" s="553">
        <f>IFERROR(Y171/H171,"0")+IFERROR(Y172/H172,"0")+IFERROR(Y173/H173,"0")</f>
        <v>46</v>
      </c>
      <c r="Z174" s="553">
        <f>IFERROR(IF(Z171="",0,Z171),"0")+IFERROR(IF(Z172="",0,Z172),"0")+IFERROR(IF(Z173="",0,Z173),"0")</f>
        <v>0.27139999999999997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56</v>
      </c>
      <c r="Y175" s="553">
        <f>IFERROR(SUM(Y171:Y173),"0")</f>
        <v>57.96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6"/>
      <c r="AB176" s="546"/>
      <c r="AC176" s="546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4</v>
      </c>
      <c r="Y177" s="552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3.1746031746031744</v>
      </c>
      <c r="Y178" s="553">
        <f>IFERROR(Y177/H177,"0")</f>
        <v>4</v>
      </c>
      <c r="Z178" s="553">
        <f>IFERROR(IF(Z177="",0,Z177),"0")</f>
        <v>2.3599999999999999E-2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4</v>
      </c>
      <c r="Y179" s="553">
        <f>IFERROR(SUM(Y177:Y177),"0")</f>
        <v>5.04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5"/>
      <c r="AB180" s="545"/>
      <c r="AC180" s="545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6"/>
      <c r="AB186" s="546"/>
      <c r="AC186" s="546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6"/>
      <c r="AB191" s="546"/>
      <c r="AC191" s="546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174</v>
      </c>
      <c r="Y194" s="552">
        <f t="shared" si="16"/>
        <v>178.20000000000002</v>
      </c>
      <c r="Z194" s="36">
        <f>IFERROR(IF(Y194=0,"",ROUNDUP(Y194/H194,0)*0.00902),"")</f>
        <v>0.29766000000000004</v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180.76666666666668</v>
      </c>
      <c r="BN194" s="64">
        <f t="shared" si="18"/>
        <v>185.13</v>
      </c>
      <c r="BO194" s="64">
        <f t="shared" si="19"/>
        <v>0.24410774410774411</v>
      </c>
      <c r="BP194" s="64">
        <f t="shared" si="20"/>
        <v>0.25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92</v>
      </c>
      <c r="Y196" s="552">
        <f t="shared" si="16"/>
        <v>93.600000000000009</v>
      </c>
      <c r="Z196" s="36">
        <f>IFERROR(IF(Y196=0,"",ROUNDUP(Y196/H196,0)*0.00502),"")</f>
        <v>0.26103999999999999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98.644444444444446</v>
      </c>
      <c r="BN196" s="64">
        <f t="shared" si="18"/>
        <v>100.36000000000001</v>
      </c>
      <c r="BO196" s="64">
        <f t="shared" si="19"/>
        <v>0.2184235517568851</v>
      </c>
      <c r="BP196" s="64">
        <f t="shared" si="20"/>
        <v>0.22222222222222224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56</v>
      </c>
      <c r="Y197" s="552">
        <f t="shared" si="16"/>
        <v>57.6</v>
      </c>
      <c r="Z197" s="36">
        <f>IFERROR(IF(Y197=0,"",ROUNDUP(Y197/H197,0)*0.00502),"")</f>
        <v>0.16064000000000001</v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59.111111111111107</v>
      </c>
      <c r="BN197" s="64">
        <f t="shared" si="18"/>
        <v>60.8</v>
      </c>
      <c r="BO197" s="64">
        <f t="shared" si="19"/>
        <v>0.13295346628679963</v>
      </c>
      <c r="BP197" s="64">
        <f t="shared" si="20"/>
        <v>0.13675213675213677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1</v>
      </c>
      <c r="Y199" s="552">
        <f t="shared" si="16"/>
        <v>1.8</v>
      </c>
      <c r="Z199" s="36">
        <f>IFERROR(IF(Y199=0,"",ROUNDUP(Y199/H199,0)*0.00502),"")</f>
        <v>5.0200000000000002E-3</v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1.0555555555555556</v>
      </c>
      <c r="BN199" s="64">
        <f t="shared" si="18"/>
        <v>1.9</v>
      </c>
      <c r="BO199" s="64">
        <f t="shared" si="19"/>
        <v>2.3741690408357078E-3</v>
      </c>
      <c r="BP199" s="64">
        <f t="shared" si="20"/>
        <v>4.2735042735042739E-3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115</v>
      </c>
      <c r="Y200" s="553">
        <f>IFERROR(Y192/H192,"0")+IFERROR(Y193/H193,"0")+IFERROR(Y194/H194,"0")+IFERROR(Y195/H195,"0")+IFERROR(Y196/H196,"0")+IFERROR(Y197/H197,"0")+IFERROR(Y198/H198,"0")+IFERROR(Y199/H199,"0")</f>
        <v>118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0.72436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323</v>
      </c>
      <c r="Y201" s="553">
        <f>IFERROR(SUM(Y192:Y199),"0")</f>
        <v>331.20000000000005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6"/>
      <c r="AB202" s="546"/>
      <c r="AC202" s="546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151</v>
      </c>
      <c r="Y206" s="552">
        <f t="shared" si="21"/>
        <v>151.19999999999999</v>
      </c>
      <c r="Z206" s="36">
        <f t="shared" ref="Z206:Z211" si="26">IFERROR(IF(Y206=0,"",ROUNDUP(Y206/H206,0)*0.00651),"")</f>
        <v>0.41012999999999999</v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167.98750000000001</v>
      </c>
      <c r="BN206" s="64">
        <f t="shared" si="23"/>
        <v>168.20999999999998</v>
      </c>
      <c r="BO206" s="64">
        <f t="shared" si="24"/>
        <v>0.34569597069597074</v>
      </c>
      <c r="BP206" s="64">
        <f t="shared" si="25"/>
        <v>0.3461538461538462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173</v>
      </c>
      <c r="Y208" s="552">
        <f t="shared" si="21"/>
        <v>175.2</v>
      </c>
      <c r="Z208" s="36">
        <f t="shared" si="26"/>
        <v>0.47522999999999999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191.16500000000002</v>
      </c>
      <c r="BN208" s="64">
        <f t="shared" si="23"/>
        <v>193.596</v>
      </c>
      <c r="BO208" s="64">
        <f t="shared" si="24"/>
        <v>0.39606227106227115</v>
      </c>
      <c r="BP208" s="64">
        <f t="shared" si="25"/>
        <v>0.40109890109890112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124</v>
      </c>
      <c r="Y209" s="552">
        <f t="shared" si="21"/>
        <v>124.8</v>
      </c>
      <c r="Z209" s="36">
        <f t="shared" si="26"/>
        <v>0.33851999999999999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137.02000000000001</v>
      </c>
      <c r="BN209" s="64">
        <f t="shared" si="23"/>
        <v>137.90400000000002</v>
      </c>
      <c r="BO209" s="64">
        <f t="shared" si="24"/>
        <v>0.28388278388278393</v>
      </c>
      <c r="BP209" s="64">
        <f t="shared" si="25"/>
        <v>0.28571428571428575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6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121</v>
      </c>
      <c r="Y211" s="552">
        <f t="shared" si="21"/>
        <v>122.39999999999999</v>
      </c>
      <c r="Z211" s="36">
        <f t="shared" si="26"/>
        <v>0.33201000000000003</v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134.00749999999999</v>
      </c>
      <c r="BN211" s="64">
        <f t="shared" si="23"/>
        <v>135.55799999999999</v>
      </c>
      <c r="BO211" s="64">
        <f t="shared" si="24"/>
        <v>0.27701465201465209</v>
      </c>
      <c r="BP211" s="64">
        <f t="shared" si="25"/>
        <v>0.28021978021978022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237.08333333333337</v>
      </c>
      <c r="Y212" s="553">
        <f>IFERROR(Y203/H203,"0")+IFERROR(Y204/H204,"0")+IFERROR(Y205/H205,"0")+IFERROR(Y206/H206,"0")+IFERROR(Y207/H207,"0")+IFERROR(Y208/H208,"0")+IFERROR(Y209/H209,"0")+IFERROR(Y210/H210,"0")+IFERROR(Y211/H211,"0")</f>
        <v>239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1.5558899999999998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569</v>
      </c>
      <c r="Y213" s="553">
        <f>IFERROR(SUM(Y203:Y211),"0")</f>
        <v>573.6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6"/>
      <c r="AB214" s="546"/>
      <c r="AC214" s="546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36</v>
      </c>
      <c r="Y216" s="552">
        <f>IFERROR(IF(X216="",0,CEILING((X216/$H216),1)*$H216),"")</f>
        <v>36</v>
      </c>
      <c r="Z216" s="36">
        <f>IFERROR(IF(Y216=0,"",ROUNDUP(Y216/H216,0)*0.00651),"")</f>
        <v>9.7650000000000001E-2</v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39.780000000000008</v>
      </c>
      <c r="BN216" s="64">
        <f>IFERROR(Y216*I216/H216,"0")</f>
        <v>39.780000000000008</v>
      </c>
      <c r="BO216" s="64">
        <f>IFERROR(1/J216*(X216/H216),"0")</f>
        <v>8.241758241758243E-2</v>
      </c>
      <c r="BP216" s="64">
        <f>IFERROR(1/J216*(Y216/H216),"0")</f>
        <v>8.241758241758243E-2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15</v>
      </c>
      <c r="Y217" s="553">
        <f>IFERROR(Y215/H215,"0")+IFERROR(Y216/H216,"0")</f>
        <v>15</v>
      </c>
      <c r="Z217" s="553">
        <f>IFERROR(IF(Z215="",0,Z215),"0")+IFERROR(IF(Z216="",0,Z216),"0")</f>
        <v>9.7650000000000001E-2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36</v>
      </c>
      <c r="Y218" s="553">
        <f>IFERROR(SUM(Y215:Y216),"0")</f>
        <v>36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5"/>
      <c r="AB219" s="545"/>
      <c r="AC219" s="545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si="32"/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0</v>
      </c>
      <c r="Y230" s="553">
        <f>IFERROR(Y221/H221,"0")+IFERROR(Y222/H222,"0")+IFERROR(Y223/H223,"0")+IFERROR(Y224/H224,"0")+IFERROR(Y225/H225,"0")+IFERROR(Y226/H226,"0")+IFERROR(Y227/H227,"0")+IFERROR(Y228/H228,"0")+IFERROR(Y229/H229,"0")</f>
        <v>0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0</v>
      </c>
      <c r="Y231" s="553">
        <f>IFERROR(SUM(Y221:Y229),"0")</f>
        <v>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6"/>
      <c r="AB232" s="546"/>
      <c r="AC232" s="546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6"/>
      <c r="AB236" s="546"/>
      <c r="AC236" s="546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8</v>
      </c>
      <c r="Y237" s="552">
        <f>IFERROR(IF(X237="",0,CEILING((X237/$H237),1)*$H237),"")</f>
        <v>9</v>
      </c>
      <c r="Z237" s="36">
        <f>IFERROR(IF(Y237=0,"",ROUNDUP(Y237/H237,0)*0.0059),"")</f>
        <v>2.9499999999999998E-2</v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8.7777777777777786</v>
      </c>
      <c r="BN237" s="64">
        <f>IFERROR(Y237*I237/H237,"0")</f>
        <v>9.8750000000000018</v>
      </c>
      <c r="BO237" s="64">
        <f>IFERROR(1/J237*(X237/H237),"0")</f>
        <v>2.0576131687242798E-2</v>
      </c>
      <c r="BP237" s="64">
        <f>IFERROR(1/J237*(Y237/H237),"0")</f>
        <v>2.3148148148148147E-2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4.4444444444444446</v>
      </c>
      <c r="Y238" s="553">
        <f>IFERROR(Y237/H237,"0")</f>
        <v>5</v>
      </c>
      <c r="Z238" s="553">
        <f>IFERROR(IF(Z237="",0,Z237),"0")</f>
        <v>2.9499999999999998E-2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8</v>
      </c>
      <c r="Y239" s="553">
        <f>IFERROR(SUM(Y237:Y237),"0")</f>
        <v>9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6"/>
      <c r="AB240" s="546"/>
      <c r="AC240" s="546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1</v>
      </c>
      <c r="Y243" s="552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6</v>
      </c>
      <c r="Y244" s="552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7.1717171717171713</v>
      </c>
      <c r="Y246" s="553">
        <f>IFERROR(Y241/H241,"0")+IFERROR(Y242/H242,"0")+IFERROR(Y243/H243,"0")+IFERROR(Y244/H244,"0")+IFERROR(Y245/H245,"0")</f>
        <v>9</v>
      </c>
      <c r="Z246" s="553">
        <f>IFERROR(IF(Z241="",0,Z241),"0")+IFERROR(IF(Z242="",0,Z242),"0")+IFERROR(IF(Z243="",0,Z243),"0")+IFERROR(IF(Z244="",0,Z244),"0")+IFERROR(IF(Z245="",0,Z245),"0")</f>
        <v>5.3099999999999994E-2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7</v>
      </c>
      <c r="Y247" s="553">
        <f>IFERROR(SUM(Y241:Y245),"0")</f>
        <v>8.73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5"/>
      <c r="AB248" s="545"/>
      <c r="AC248" s="545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6"/>
      <c r="AB249" s="546"/>
      <c r="AC249" s="546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5"/>
      <c r="AB257" s="545"/>
      <c r="AC257" s="545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6"/>
      <c r="AB258" s="546"/>
      <c r="AC258" s="546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4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5"/>
      <c r="AB265" s="545"/>
      <c r="AC265" s="545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6"/>
      <c r="AB266" s="546"/>
      <c r="AC266" s="546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4</v>
      </c>
      <c r="Y269" s="552">
        <f>IFERROR(IF(X269="",0,CEILING((X269/$H269),1)*$H269),"")</f>
        <v>4.8</v>
      </c>
      <c r="Z269" s="36">
        <f>IFERROR(IF(Y269=0,"",ROUNDUP(Y269/H269,0)*0.00651),"")</f>
        <v>1.302E-2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4.3000000000000007</v>
      </c>
      <c r="BN269" s="64">
        <f>IFERROR(Y269*I269/H269,"0")</f>
        <v>5.16</v>
      </c>
      <c r="BO269" s="64">
        <f>IFERROR(1/J269*(X269/H269),"0")</f>
        <v>9.1575091575091579E-3</v>
      </c>
      <c r="BP269" s="64">
        <f>IFERROR(1/J269*(Y269/H269),"0")</f>
        <v>1.098901098901099E-2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1.6666666666666667</v>
      </c>
      <c r="Y270" s="553">
        <f>IFERROR(Y267/H267,"0")+IFERROR(Y268/H268,"0")+IFERROR(Y269/H269,"0")</f>
        <v>2</v>
      </c>
      <c r="Z270" s="553">
        <f>IFERROR(IF(Z267="",0,Z267),"0")+IFERROR(IF(Z268="",0,Z268),"0")+IFERROR(IF(Z269="",0,Z269),"0")</f>
        <v>1.302E-2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4</v>
      </c>
      <c r="Y271" s="553">
        <f>IFERROR(SUM(Y267:Y269),"0")</f>
        <v>4.8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5"/>
      <c r="AB272" s="545"/>
      <c r="AC272" s="545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6"/>
      <c r="AB273" s="546"/>
      <c r="AC273" s="546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6"/>
      <c r="AB277" s="546"/>
      <c r="AC277" s="546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5"/>
      <c r="AB281" s="545"/>
      <c r="AC281" s="545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6"/>
      <c r="AB282" s="546"/>
      <c r="AC282" s="546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5"/>
      <c r="AB286" s="545"/>
      <c r="AC286" s="545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6"/>
      <c r="AB287" s="546"/>
      <c r="AC287" s="546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42</v>
      </c>
      <c r="Y290" s="552">
        <f t="shared" si="33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43.691666666666663</v>
      </c>
      <c r="BN290" s="64">
        <f t="shared" si="35"/>
        <v>44.94</v>
      </c>
      <c r="BO290" s="64">
        <f t="shared" si="36"/>
        <v>6.0763888888888888E-2</v>
      </c>
      <c r="BP290" s="64">
        <f t="shared" si="37"/>
        <v>6.25E-2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1397</v>
      </c>
      <c r="Y291" s="552">
        <f t="shared" si="33"/>
        <v>1404</v>
      </c>
      <c r="Z291" s="36">
        <f>IFERROR(IF(Y291=0,"",ROUNDUP(Y291/H291,0)*0.01898),"")</f>
        <v>2.4674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1453.2680555555555</v>
      </c>
      <c r="BN291" s="64">
        <f t="shared" si="35"/>
        <v>1460.5499999999997</v>
      </c>
      <c r="BO291" s="64">
        <f t="shared" si="36"/>
        <v>2.0211226851851851</v>
      </c>
      <c r="BP291" s="64">
        <f t="shared" si="37"/>
        <v>2.03125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37</v>
      </c>
      <c r="Y292" s="552">
        <f t="shared" si="33"/>
        <v>40</v>
      </c>
      <c r="Z292" s="36">
        <f>IFERROR(IF(Y292=0,"",ROUNDUP(Y292/H292,0)*0.00902),"")</f>
        <v>9.0200000000000002E-2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38.942500000000003</v>
      </c>
      <c r="BN292" s="64">
        <f t="shared" si="35"/>
        <v>42.1</v>
      </c>
      <c r="BO292" s="64">
        <f t="shared" si="36"/>
        <v>7.0075757575757583E-2</v>
      </c>
      <c r="BP292" s="64">
        <f t="shared" si="37"/>
        <v>7.575757575757576E-2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41</v>
      </c>
      <c r="Y293" s="552">
        <f t="shared" si="33"/>
        <v>44</v>
      </c>
      <c r="Z293" s="36">
        <f>IFERROR(IF(Y293=0,"",ROUNDUP(Y293/H293,0)*0.00902),"")</f>
        <v>9.9220000000000003E-2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43.152499999999996</v>
      </c>
      <c r="BN293" s="64">
        <f t="shared" si="35"/>
        <v>46.31</v>
      </c>
      <c r="BO293" s="64">
        <f t="shared" si="36"/>
        <v>7.7651515151515152E-2</v>
      </c>
      <c r="BP293" s="64">
        <f t="shared" si="37"/>
        <v>8.3333333333333343E-2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152.74074074074073</v>
      </c>
      <c r="Y294" s="553">
        <f>IFERROR(Y288/H288,"0")+IFERROR(Y289/H289,"0")+IFERROR(Y290/H290,"0")+IFERROR(Y291/H291,"0")+IFERROR(Y292/H292,"0")+IFERROR(Y293/H293,"0")</f>
        <v>155</v>
      </c>
      <c r="Z294" s="553">
        <f>IFERROR(IF(Z288="",0,Z288),"0")+IFERROR(IF(Z289="",0,Z289),"0")+IFERROR(IF(Z290="",0,Z290),"0")+IFERROR(IF(Z291="",0,Z291),"0")+IFERROR(IF(Z292="",0,Z292),"0")+IFERROR(IF(Z293="",0,Z293),"0")</f>
        <v>2.7327399999999997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1517</v>
      </c>
      <c r="Y295" s="553">
        <f>IFERROR(SUM(Y288:Y293),"0")</f>
        <v>1531.2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6"/>
      <c r="AB296" s="546"/>
      <c r="AC296" s="546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266</v>
      </c>
      <c r="Y297" s="552">
        <f t="shared" ref="Y297:Y303" si="38">IFERROR(IF(X297="",0,CEILING((X297/$H297),1)*$H297),"")</f>
        <v>268.8</v>
      </c>
      <c r="Z297" s="36">
        <f>IFERROR(IF(Y297=0,"",ROUNDUP(Y297/H297,0)*0.00902),"")</f>
        <v>0.57728000000000002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283.09999999999997</v>
      </c>
      <c r="BN297" s="64">
        <f t="shared" ref="BN297:BN303" si="40">IFERROR(Y297*I297/H297,"0")</f>
        <v>286.08</v>
      </c>
      <c r="BO297" s="64">
        <f t="shared" ref="BO297:BO303" si="41">IFERROR(1/J297*(X297/H297),"0")</f>
        <v>0.47979797979797978</v>
      </c>
      <c r="BP297" s="64">
        <f t="shared" ref="BP297:BP303" si="42">IFERROR(1/J297*(Y297/H297),"0")</f>
        <v>0.48484848484848486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1013</v>
      </c>
      <c r="Y298" s="552">
        <f t="shared" si="38"/>
        <v>1016.4000000000001</v>
      </c>
      <c r="Z298" s="36">
        <f>IFERROR(IF(Y298=0,"",ROUNDUP(Y298/H298,0)*0.00902),"")</f>
        <v>2.1828400000000001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1078.1214285714284</v>
      </c>
      <c r="BN298" s="64">
        <f t="shared" si="40"/>
        <v>1081.74</v>
      </c>
      <c r="BO298" s="64">
        <f t="shared" si="41"/>
        <v>1.827200577200577</v>
      </c>
      <c r="BP298" s="64">
        <f t="shared" si="42"/>
        <v>1.8333333333333335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6</v>
      </c>
      <c r="Y300" s="552">
        <f t="shared" si="38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6.371428571428571</v>
      </c>
      <c r="BN300" s="64">
        <f t="shared" si="40"/>
        <v>6.69</v>
      </c>
      <c r="BO300" s="64">
        <f t="shared" si="41"/>
        <v>1.2210012210012212E-2</v>
      </c>
      <c r="BP300" s="64">
        <f t="shared" si="42"/>
        <v>1.2820512820512822E-2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78</v>
      </c>
      <c r="Y301" s="552">
        <f t="shared" si="38"/>
        <v>79.8</v>
      </c>
      <c r="Z301" s="36">
        <f>IFERROR(IF(Y301=0,"",ROUNDUP(Y301/H301,0)*0.00502),"")</f>
        <v>0.19076000000000001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81.714285714285722</v>
      </c>
      <c r="BN301" s="64">
        <f t="shared" si="40"/>
        <v>83.6</v>
      </c>
      <c r="BO301" s="64">
        <f t="shared" si="41"/>
        <v>0.15873015873015872</v>
      </c>
      <c r="BP301" s="64">
        <f t="shared" si="42"/>
        <v>0.1623931623931624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85</v>
      </c>
      <c r="Y303" s="552">
        <f t="shared" si="38"/>
        <v>86.4</v>
      </c>
      <c r="Z303" s="36">
        <f>IFERROR(IF(Y303=0,"",ROUNDUP(Y303/H303,0)*0.00651),"")</f>
        <v>0.31247999999999998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95.766666666666666</v>
      </c>
      <c r="BN303" s="64">
        <f t="shared" si="40"/>
        <v>97.343999999999994</v>
      </c>
      <c r="BO303" s="64">
        <f t="shared" si="41"/>
        <v>0.25946275946275948</v>
      </c>
      <c r="BP303" s="64">
        <f t="shared" si="42"/>
        <v>0.26373626373626374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391.74603174603175</v>
      </c>
      <c r="Y304" s="553">
        <f>IFERROR(Y297/H297,"0")+IFERROR(Y298/H298,"0")+IFERROR(Y299/H299,"0")+IFERROR(Y300/H300,"0")+IFERROR(Y301/H301,"0")+IFERROR(Y302/H302,"0")+IFERROR(Y303/H303,"0")</f>
        <v>395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3.2784200000000001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1448</v>
      </c>
      <c r="Y305" s="553">
        <f>IFERROR(SUM(Y297:Y303),"0")</f>
        <v>1457.7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6"/>
      <c r="AB306" s="546"/>
      <c r="AC306" s="546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3000</v>
      </c>
      <c r="Y307" s="552">
        <f>IFERROR(IF(X307="",0,CEILING((X307/$H307),1)*$H307),"")</f>
        <v>3003</v>
      </c>
      <c r="Z307" s="36">
        <f>IFERROR(IF(Y307=0,"",ROUNDUP(Y307/H307,0)*0.01898),"")</f>
        <v>7.3073000000000006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3197.3076923076928</v>
      </c>
      <c r="BN307" s="64">
        <f>IFERROR(Y307*I307/H307,"0")</f>
        <v>3200.5050000000006</v>
      </c>
      <c r="BO307" s="64">
        <f>IFERROR(1/J307*(X307/H307),"0")</f>
        <v>6.009615384615385</v>
      </c>
      <c r="BP307" s="64">
        <f>IFERROR(1/J307*(Y307/H307),"0")</f>
        <v>6.015625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133</v>
      </c>
      <c r="Y310" s="552">
        <f>IFERROR(IF(X310="",0,CEILING((X310/$H310),1)*$H310),"")</f>
        <v>135</v>
      </c>
      <c r="Z310" s="36">
        <f>IFERROR(IF(Y310=0,"",ROUNDUP(Y310/H310,0)*0.00651),"")</f>
        <v>0.29294999999999999</v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143.90600000000001</v>
      </c>
      <c r="BN310" s="64">
        <f>IFERROR(Y310*I310/H310,"0")</f>
        <v>146.07</v>
      </c>
      <c r="BO310" s="64">
        <f>IFERROR(1/J310*(X310/H310),"0")</f>
        <v>0.24358974358974361</v>
      </c>
      <c r="BP310" s="64">
        <f>IFERROR(1/J310*(Y310/H310),"0")</f>
        <v>0.24725274725274726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428.94871794871796</v>
      </c>
      <c r="Y312" s="553">
        <f>IFERROR(Y307/H307,"0")+IFERROR(Y308/H308,"0")+IFERROR(Y309/H309,"0")+IFERROR(Y310/H310,"0")+IFERROR(Y311/H311,"0")</f>
        <v>430</v>
      </c>
      <c r="Z312" s="553">
        <f>IFERROR(IF(Z307="",0,Z307),"0")+IFERROR(IF(Z308="",0,Z308),"0")+IFERROR(IF(Z309="",0,Z309),"0")+IFERROR(IF(Z310="",0,Z310),"0")+IFERROR(IF(Z311="",0,Z311),"0")</f>
        <v>7.6002500000000008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3133</v>
      </c>
      <c r="Y313" s="553">
        <f>IFERROR(SUM(Y307:Y311),"0")</f>
        <v>3138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6"/>
      <c r="AB314" s="546"/>
      <c r="AC314" s="546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352</v>
      </c>
      <c r="Y315" s="552">
        <f>IFERROR(IF(X315="",0,CEILING((X315/$H315),1)*$H315),"")</f>
        <v>352.8</v>
      </c>
      <c r="Z315" s="36">
        <f>IFERROR(IF(Y315=0,"",ROUNDUP(Y315/H315,0)*0.01898),"")</f>
        <v>0.79715999999999998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373.74857142857144</v>
      </c>
      <c r="BN315" s="64">
        <f>IFERROR(Y315*I315/H315,"0")</f>
        <v>374.59800000000001</v>
      </c>
      <c r="BO315" s="64">
        <f>IFERROR(1/J315*(X315/H315),"0")</f>
        <v>0.65476190476190477</v>
      </c>
      <c r="BP315" s="64">
        <f>IFERROR(1/J315*(Y315/H315),"0")</f>
        <v>0.65625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61</v>
      </c>
      <c r="Y316" s="552">
        <f>IFERROR(IF(X316="",0,CEILING((X316/$H316),1)*$H316),"")</f>
        <v>62.4</v>
      </c>
      <c r="Z316" s="36">
        <f>IFERROR(IF(Y316=0,"",ROUNDUP(Y316/H316,0)*0.01898),"")</f>
        <v>0.15184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65.058846153846162</v>
      </c>
      <c r="BN316" s="64">
        <f>IFERROR(Y316*I316/H316,"0")</f>
        <v>66.552000000000007</v>
      </c>
      <c r="BO316" s="64">
        <f>IFERROR(1/J316*(X316/H316),"0")</f>
        <v>0.12219551282051282</v>
      </c>
      <c r="BP316" s="64">
        <f>IFERROR(1/J316*(Y316/H316),"0")</f>
        <v>0.125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90</v>
      </c>
      <c r="Y317" s="552">
        <f>IFERROR(IF(X317="",0,CEILING((X317/$H317),1)*$H317),"")</f>
        <v>92.4</v>
      </c>
      <c r="Z317" s="36">
        <f>IFERROR(IF(Y317=0,"",ROUNDUP(Y317/H317,0)*0.01898),"")</f>
        <v>0.20877999999999999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95.560714285714283</v>
      </c>
      <c r="BN317" s="64">
        <f>IFERROR(Y317*I317/H317,"0")</f>
        <v>98.109000000000009</v>
      </c>
      <c r="BO317" s="64">
        <f>IFERROR(1/J317*(X317/H317),"0")</f>
        <v>0.16741071428571427</v>
      </c>
      <c r="BP317" s="64">
        <f>IFERROR(1/J317*(Y317/H317),"0")</f>
        <v>0.171875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60.439560439560438</v>
      </c>
      <c r="Y318" s="553">
        <f>IFERROR(Y315/H315,"0")+IFERROR(Y316/H316,"0")+IFERROR(Y317/H317,"0")</f>
        <v>61</v>
      </c>
      <c r="Z318" s="553">
        <f>IFERROR(IF(Z315="",0,Z315),"0")+IFERROR(IF(Z316="",0,Z316),"0")+IFERROR(IF(Z317="",0,Z317),"0")</f>
        <v>1.15778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503</v>
      </c>
      <c r="Y319" s="553">
        <f>IFERROR(SUM(Y315:Y317),"0")</f>
        <v>507.6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6"/>
      <c r="AB320" s="546"/>
      <c r="AC320" s="546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6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12</v>
      </c>
      <c r="Y323" s="552">
        <f>IFERROR(IF(X323="",0,CEILING((X323/$H323),1)*$H323),"")</f>
        <v>12.75</v>
      </c>
      <c r="Z323" s="36">
        <f>IFERROR(IF(Y323=0,"",ROUNDUP(Y323/H323,0)*0.00651),"")</f>
        <v>3.2550000000000003E-2</v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13.905882352941179</v>
      </c>
      <c r="BN323" s="64">
        <f>IFERROR(Y323*I323/H323,"0")</f>
        <v>14.775000000000002</v>
      </c>
      <c r="BO323" s="64">
        <f>IFERROR(1/J323*(X323/H323),"0")</f>
        <v>2.5856496444731741E-2</v>
      </c>
      <c r="BP323" s="64">
        <f>IFERROR(1/J323*(Y323/H323),"0")</f>
        <v>2.7472527472527476E-2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32</v>
      </c>
      <c r="Y324" s="552">
        <f>IFERROR(IF(X324="",0,CEILING((X324/$H324),1)*$H324),"")</f>
        <v>33.15</v>
      </c>
      <c r="Z324" s="36">
        <f>IFERROR(IF(Y324=0,"",ROUNDUP(Y324/H324,0)*0.00651),"")</f>
        <v>8.4629999999999997E-2</v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36.141176470588235</v>
      </c>
      <c r="BN324" s="64">
        <f>IFERROR(Y324*I324/H324,"0")</f>
        <v>37.44</v>
      </c>
      <c r="BO324" s="64">
        <f>IFERROR(1/J324*(X324/H324),"0")</f>
        <v>6.8950657185951322E-2</v>
      </c>
      <c r="BP324" s="64">
        <f>IFERROR(1/J324*(Y324/H324),"0")</f>
        <v>7.1428571428571438E-2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17.254901960784316</v>
      </c>
      <c r="Y325" s="553">
        <f>IFERROR(Y321/H321,"0")+IFERROR(Y322/H322,"0")+IFERROR(Y323/H323,"0")+IFERROR(Y324/H324,"0")</f>
        <v>18</v>
      </c>
      <c r="Z325" s="553">
        <f>IFERROR(IF(Z321="",0,Z321),"0")+IFERROR(IF(Z322="",0,Z322),"0")+IFERROR(IF(Z323="",0,Z323),"0")+IFERROR(IF(Z324="",0,Z324),"0")</f>
        <v>0.11718000000000001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44</v>
      </c>
      <c r="Y326" s="553">
        <f>IFERROR(SUM(Y321:Y324),"0")</f>
        <v>45.9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6"/>
      <c r="AB327" s="546"/>
      <c r="AC327" s="546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16</v>
      </c>
      <c r="Y328" s="552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17.920000000000002</v>
      </c>
      <c r="BN328" s="64">
        <f>IFERROR(Y328*I328/H328,"0")</f>
        <v>17.920000000000002</v>
      </c>
      <c r="BO328" s="64">
        <f>IFERROR(1/J328*(X328/H328),"0")</f>
        <v>3.3613445378151259E-2</v>
      </c>
      <c r="BP328" s="64">
        <f>IFERROR(1/J328*(Y328/H328),"0")</f>
        <v>3.3613445378151259E-2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30</v>
      </c>
      <c r="Y329" s="552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122</v>
      </c>
      <c r="Y330" s="552">
        <f>IFERROR(IF(X330="",0,CEILING((X330/$H330),1)*$H330),"")</f>
        <v>122</v>
      </c>
      <c r="Z330" s="36">
        <f>IFERROR(IF(Y330=0,"",ROUNDUP(Y330/H330,0)*0.00474),"")</f>
        <v>0.28914000000000001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136.64000000000001</v>
      </c>
      <c r="BN330" s="64">
        <f>IFERROR(Y330*I330/H330,"0")</f>
        <v>136.64000000000001</v>
      </c>
      <c r="BO330" s="64">
        <f>IFERROR(1/J330*(X330/H330),"0")</f>
        <v>0.25630252100840334</v>
      </c>
      <c r="BP330" s="64">
        <f>IFERROR(1/J330*(Y330/H330),"0")</f>
        <v>0.25630252100840334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84</v>
      </c>
      <c r="Y331" s="553">
        <f>IFERROR(Y328/H328,"0")+IFERROR(Y329/H329,"0")+IFERROR(Y330/H330,"0")</f>
        <v>84</v>
      </c>
      <c r="Z331" s="553">
        <f>IFERROR(IF(Z328="",0,Z328),"0")+IFERROR(IF(Z329="",0,Z329),"0")+IFERROR(IF(Z330="",0,Z330),"0")</f>
        <v>0.39816000000000001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168</v>
      </c>
      <c r="Y332" s="553">
        <f>IFERROR(SUM(Y328:Y330),"0")</f>
        <v>168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5"/>
      <c r="AB333" s="545"/>
      <c r="AC333" s="545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6"/>
      <c r="AB334" s="546"/>
      <c r="AC334" s="546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620</v>
      </c>
      <c r="Y336" s="552">
        <f>IFERROR(IF(X336="",0,CEILING((X336/$H336),1)*$H336),"")</f>
        <v>621.6</v>
      </c>
      <c r="Z336" s="36">
        <f>IFERROR(IF(Y336=0,"",ROUNDUP(Y336/H336,0)*0.00651),"")</f>
        <v>1.92696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694.4</v>
      </c>
      <c r="BN336" s="64">
        <f>IFERROR(Y336*I336/H336,"0")</f>
        <v>696.19199999999989</v>
      </c>
      <c r="BO336" s="64">
        <f>IFERROR(1/J336*(X336/H336),"0")</f>
        <v>1.6221873364730508</v>
      </c>
      <c r="BP336" s="64">
        <f>IFERROR(1/J336*(Y336/H336),"0")</f>
        <v>1.6263736263736266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68</v>
      </c>
      <c r="Y337" s="552">
        <f>IFERROR(IF(X337="",0,CEILING((X337/$H337),1)*$H337),"")</f>
        <v>69.3</v>
      </c>
      <c r="Z337" s="36">
        <f>IFERROR(IF(Y337=0,"",ROUNDUP(Y337/H337,0)*0.00651),"")</f>
        <v>0.21482999999999999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75.771428571428572</v>
      </c>
      <c r="BN337" s="64">
        <f>IFERROR(Y337*I337/H337,"0")</f>
        <v>77.219999999999985</v>
      </c>
      <c r="BO337" s="64">
        <f>IFERROR(1/J337*(X337/H337),"0")</f>
        <v>0.17791732077446365</v>
      </c>
      <c r="BP337" s="64">
        <f>IFERROR(1/J337*(Y337/H337),"0")</f>
        <v>0.18131868131868134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327.61904761904759</v>
      </c>
      <c r="Y338" s="553">
        <f>IFERROR(Y335/H335,"0")+IFERROR(Y336/H336,"0")+IFERROR(Y337/H337,"0")</f>
        <v>329</v>
      </c>
      <c r="Z338" s="553">
        <f>IFERROR(IF(Z335="",0,Z335),"0")+IFERROR(IF(Z336="",0,Z336),"0")+IFERROR(IF(Z337="",0,Z337),"0")</f>
        <v>2.1417899999999999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688</v>
      </c>
      <c r="Y339" s="553">
        <f>IFERROR(SUM(Y335:Y337),"0")</f>
        <v>690.9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5"/>
      <c r="AB341" s="545"/>
      <c r="AC341" s="545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6"/>
      <c r="AB342" s="546"/>
      <c r="AC342" s="546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204</v>
      </c>
      <c r="Y343" s="552">
        <f t="shared" ref="Y343:Y349" si="43">IFERROR(IF(X343="",0,CEILING((X343/$H343),1)*$H343),"")</f>
        <v>210</v>
      </c>
      <c r="Z343" s="36">
        <f>IFERROR(IF(Y343=0,"",ROUNDUP(Y343/H343,0)*0.02175),"")</f>
        <v>0.30449999999999999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210.52799999999999</v>
      </c>
      <c r="BN343" s="64">
        <f t="shared" ref="BN343:BN349" si="45">IFERROR(Y343*I343/H343,"0")</f>
        <v>216.72</v>
      </c>
      <c r="BO343" s="64">
        <f t="shared" ref="BO343:BO349" si="46">IFERROR(1/J343*(X343/H343),"0")</f>
        <v>0.28333333333333333</v>
      </c>
      <c r="BP343" s="64">
        <f t="shared" ref="BP343:BP349" si="47">IFERROR(1/J343*(Y343/H343),"0")</f>
        <v>0.29166666666666663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215</v>
      </c>
      <c r="Y344" s="552">
        <f t="shared" si="43"/>
        <v>225</v>
      </c>
      <c r="Z344" s="36">
        <f>IFERROR(IF(Y344=0,"",ROUNDUP(Y344/H344,0)*0.02175),"")</f>
        <v>0.32624999999999998</v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221.88000000000002</v>
      </c>
      <c r="BN344" s="64">
        <f t="shared" si="45"/>
        <v>232.2</v>
      </c>
      <c r="BO344" s="64">
        <f t="shared" si="46"/>
        <v>0.2986111111111111</v>
      </c>
      <c r="BP344" s="64">
        <f t="shared" si="47"/>
        <v>0.3125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254</v>
      </c>
      <c r="Y345" s="552">
        <f t="shared" si="43"/>
        <v>255</v>
      </c>
      <c r="Z345" s="36">
        <f>IFERROR(IF(Y345=0,"",ROUNDUP(Y345/H345,0)*0.02175),"")</f>
        <v>0.36974999999999997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262.12799999999999</v>
      </c>
      <c r="BN345" s="64">
        <f t="shared" si="45"/>
        <v>263.16000000000003</v>
      </c>
      <c r="BO345" s="64">
        <f t="shared" si="46"/>
        <v>0.35277777777777775</v>
      </c>
      <c r="BP345" s="64">
        <f t="shared" si="47"/>
        <v>0.35416666666666663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600</v>
      </c>
      <c r="Y346" s="552">
        <f t="shared" si="43"/>
        <v>600</v>
      </c>
      <c r="Z346" s="36">
        <f>IFERROR(IF(Y346=0,"",ROUNDUP(Y346/H346,0)*0.02175),"")</f>
        <v>0.86999999999999988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619.20000000000005</v>
      </c>
      <c r="BN346" s="64">
        <f t="shared" si="45"/>
        <v>619.20000000000005</v>
      </c>
      <c r="BO346" s="64">
        <f t="shared" si="46"/>
        <v>0.83333333333333326</v>
      </c>
      <c r="BP346" s="64">
        <f t="shared" si="47"/>
        <v>0.83333333333333326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48</v>
      </c>
      <c r="Y348" s="552">
        <f t="shared" si="43"/>
        <v>50</v>
      </c>
      <c r="Z348" s="36">
        <f>IFERROR(IF(Y348=0,"",ROUNDUP(Y348/H348,0)*0.00902),"")</f>
        <v>9.0200000000000002E-2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50.015999999999998</v>
      </c>
      <c r="BN348" s="64">
        <f t="shared" si="45"/>
        <v>52.1</v>
      </c>
      <c r="BO348" s="64">
        <f t="shared" si="46"/>
        <v>7.2727272727272724E-2</v>
      </c>
      <c r="BP348" s="64">
        <f t="shared" si="47"/>
        <v>7.575757575757576E-2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32</v>
      </c>
      <c r="Y349" s="552">
        <f t="shared" si="43"/>
        <v>35</v>
      </c>
      <c r="Z349" s="36">
        <f>IFERROR(IF(Y349=0,"",ROUNDUP(Y349/H349,0)*0.00902),"")</f>
        <v>6.3140000000000002E-2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33.344000000000001</v>
      </c>
      <c r="BN349" s="64">
        <f t="shared" si="45"/>
        <v>36.47</v>
      </c>
      <c r="BO349" s="64">
        <f t="shared" si="46"/>
        <v>4.8484848484848492E-2</v>
      </c>
      <c r="BP349" s="64">
        <f t="shared" si="47"/>
        <v>5.3030303030303032E-2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100.86666666666667</v>
      </c>
      <c r="Y350" s="553">
        <f>IFERROR(Y343/H343,"0")+IFERROR(Y344/H344,"0")+IFERROR(Y345/H345,"0")+IFERROR(Y346/H346,"0")+IFERROR(Y347/H347,"0")+IFERROR(Y348/H348,"0")+IFERROR(Y349/H349,"0")</f>
        <v>103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2.0238399999999999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1353</v>
      </c>
      <c r="Y351" s="553">
        <f>IFERROR(SUM(Y343:Y349),"0")</f>
        <v>1375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6"/>
      <c r="AB352" s="546"/>
      <c r="AC352" s="546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1257</v>
      </c>
      <c r="Y353" s="552">
        <f>IFERROR(IF(X353="",0,CEILING((X353/$H353),1)*$H353),"")</f>
        <v>1260</v>
      </c>
      <c r="Z353" s="36">
        <f>IFERROR(IF(Y353=0,"",ROUNDUP(Y353/H353,0)*0.02175),"")</f>
        <v>1.827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1297.2239999999999</v>
      </c>
      <c r="BN353" s="64">
        <f>IFERROR(Y353*I353/H353,"0")</f>
        <v>1300.32</v>
      </c>
      <c r="BO353" s="64">
        <f>IFERROR(1/J353*(X353/H353),"0")</f>
        <v>1.7458333333333331</v>
      </c>
      <c r="BP353" s="64">
        <f>IFERROR(1/J353*(Y353/H353),"0")</f>
        <v>1.75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21</v>
      </c>
      <c r="Y354" s="552">
        <f>IFERROR(IF(X354="",0,CEILING((X354/$H354),1)*$H354),"")</f>
        <v>24</v>
      </c>
      <c r="Z354" s="36">
        <f>IFERROR(IF(Y354=0,"",ROUNDUP(Y354/H354,0)*0.00902),"")</f>
        <v>5.4120000000000001E-2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22.102499999999999</v>
      </c>
      <c r="BN354" s="64">
        <f>IFERROR(Y354*I354/H354,"0")</f>
        <v>25.259999999999998</v>
      </c>
      <c r="BO354" s="64">
        <f>IFERROR(1/J354*(X354/H354),"0")</f>
        <v>3.9772727272727272E-2</v>
      </c>
      <c r="BP354" s="64">
        <f>IFERROR(1/J354*(Y354/H354),"0")</f>
        <v>4.5454545454545456E-2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89.05</v>
      </c>
      <c r="Y355" s="553">
        <f>IFERROR(Y353/H353,"0")+IFERROR(Y354/H354,"0")</f>
        <v>90</v>
      </c>
      <c r="Z355" s="553">
        <f>IFERROR(IF(Z353="",0,Z353),"0")+IFERROR(IF(Z354="",0,Z354),"0")</f>
        <v>1.8811199999999999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1278</v>
      </c>
      <c r="Y356" s="553">
        <f>IFERROR(SUM(Y353:Y354),"0")</f>
        <v>1284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6"/>
      <c r="AB357" s="546"/>
      <c r="AC357" s="546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6"/>
      <c r="AB362" s="546"/>
      <c r="AC362" s="546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5"/>
      <c r="AB366" s="545"/>
      <c r="AC366" s="545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6"/>
      <c r="AB367" s="546"/>
      <c r="AC367" s="546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6"/>
      <c r="AB373" s="546"/>
      <c r="AC373" s="546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6"/>
      <c r="AB377" s="546"/>
      <c r="AC377" s="546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17</v>
      </c>
      <c r="Y378" s="552">
        <f>IFERROR(IF(X378="",0,CEILING((X378/$H378),1)*$H378),"")</f>
        <v>18</v>
      </c>
      <c r="Z378" s="36">
        <f>IFERROR(IF(Y378=0,"",ROUNDUP(Y378/H378,0)*0.01898),"")</f>
        <v>3.7960000000000001E-2</v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17.980333333333334</v>
      </c>
      <c r="BN378" s="64">
        <f>IFERROR(Y378*I378/H378,"0")</f>
        <v>19.038</v>
      </c>
      <c r="BO378" s="64">
        <f>IFERROR(1/J378*(X378/H378),"0")</f>
        <v>2.9513888888888888E-2</v>
      </c>
      <c r="BP378" s="64">
        <f>IFERROR(1/J378*(Y378/H378),"0")</f>
        <v>3.125E-2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1.8888888888888888</v>
      </c>
      <c r="Y380" s="553">
        <f>IFERROR(Y378/H378,"0")+IFERROR(Y379/H379,"0")</f>
        <v>2</v>
      </c>
      <c r="Z380" s="553">
        <f>IFERROR(IF(Z378="",0,Z378),"0")+IFERROR(IF(Z379="",0,Z379),"0")</f>
        <v>3.7960000000000001E-2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17</v>
      </c>
      <c r="Y381" s="553">
        <f>IFERROR(SUM(Y378:Y379),"0")</f>
        <v>18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6"/>
      <c r="AB382" s="546"/>
      <c r="AC382" s="546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5"/>
      <c r="AB387" s="545"/>
      <c r="AC387" s="545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6"/>
      <c r="AB388" s="546"/>
      <c r="AC388" s="546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12</v>
      </c>
      <c r="Y394" s="552">
        <f t="shared" si="48"/>
        <v>12.600000000000001</v>
      </c>
      <c r="Z394" s="36">
        <f t="shared" si="53"/>
        <v>3.0120000000000001E-2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12.742857142857142</v>
      </c>
      <c r="BN394" s="64">
        <f t="shared" si="50"/>
        <v>13.38</v>
      </c>
      <c r="BO394" s="64">
        <f t="shared" si="51"/>
        <v>2.4420024420024423E-2</v>
      </c>
      <c r="BP394" s="64">
        <f t="shared" si="52"/>
        <v>2.5641025641025644E-2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5.7142857142857144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6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3.0120000000000001E-2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12</v>
      </c>
      <c r="Y400" s="553">
        <f>IFERROR(SUM(Y389:Y398),"0")</f>
        <v>12.600000000000001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6"/>
      <c r="AB401" s="546"/>
      <c r="AC401" s="546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5"/>
      <c r="AB406" s="545"/>
      <c r="AC406" s="545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6"/>
      <c r="AB407" s="546"/>
      <c r="AC407" s="546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6"/>
      <c r="AB411" s="546"/>
      <c r="AC411" s="546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5"/>
      <c r="AB418" s="545"/>
      <c r="AC418" s="545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6"/>
      <c r="AB419" s="546"/>
      <c r="AC419" s="546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5"/>
      <c r="AB423" s="545"/>
      <c r="AC423" s="545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6"/>
      <c r="AB424" s="546"/>
      <c r="AC424" s="546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5"/>
      <c r="AB429" s="545"/>
      <c r="AC429" s="545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6"/>
      <c r="AB430" s="546"/>
      <c r="AC430" s="546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16</v>
      </c>
      <c r="Y431" s="552">
        <f t="shared" ref="Y431:Y443" si="54">IFERROR(IF(X431="",0,CEILING((X431/$H431),1)*$H431),"")</f>
        <v>21.12</v>
      </c>
      <c r="Z431" s="36">
        <f t="shared" ref="Z431:Z437" si="55">IFERROR(IF(Y431=0,"",ROUNDUP(Y431/H431,0)*0.01196),"")</f>
        <v>4.7840000000000001E-2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17.09090909090909</v>
      </c>
      <c r="BN431" s="64">
        <f t="shared" ref="BN431:BN443" si="57">IFERROR(Y431*I431/H431,"0")</f>
        <v>22.56</v>
      </c>
      <c r="BO431" s="64">
        <f t="shared" ref="BO431:BO443" si="58">IFERROR(1/J431*(X431/H431),"0")</f>
        <v>2.913752913752914E-2</v>
      </c>
      <c r="BP431" s="64">
        <f t="shared" ref="BP431:BP443" si="59">IFERROR(1/J431*(Y431/H431),"0")</f>
        <v>3.8461538461538464E-2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13</v>
      </c>
      <c r="Y442" s="552">
        <f t="shared" si="54"/>
        <v>14.399999999999999</v>
      </c>
      <c r="Z442" s="36">
        <f>IFERROR(IF(Y442=0,"",ROUNDUP(Y442/H442,0)*0.00651),"")</f>
        <v>3.9059999999999997E-2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13.975</v>
      </c>
      <c r="BN442" s="64">
        <f t="shared" si="57"/>
        <v>15.479999999999999</v>
      </c>
      <c r="BO442" s="64">
        <f t="shared" si="58"/>
        <v>2.9761904761904767E-2</v>
      </c>
      <c r="BP442" s="64">
        <f t="shared" si="59"/>
        <v>3.2967032967032968E-2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8.4469696969696972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8.6900000000000005E-2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29</v>
      </c>
      <c r="Y445" s="553">
        <f>IFERROR(SUM(Y431:Y443),"0")</f>
        <v>35.519999999999996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6"/>
      <c r="AB446" s="546"/>
      <c r="AC446" s="546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19</v>
      </c>
      <c r="Y447" s="552">
        <f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20.295454545454543</v>
      </c>
      <c r="BN447" s="64">
        <f>IFERROR(Y447*I447/H447,"0")</f>
        <v>22.56</v>
      </c>
      <c r="BO447" s="64">
        <f>IFERROR(1/J447*(X447/H447),"0")</f>
        <v>3.4600815850815848E-2</v>
      </c>
      <c r="BP447" s="64">
        <f>IFERROR(1/J447*(Y447/H447),"0")</f>
        <v>3.8461538461538464E-2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3.5984848484848482</v>
      </c>
      <c r="Y450" s="553">
        <f>IFERROR(Y447/H447,"0")+IFERROR(Y448/H448,"0")+IFERROR(Y449/H449,"0")</f>
        <v>4</v>
      </c>
      <c r="Z450" s="553">
        <f>IFERROR(IF(Z447="",0,Z447),"0")+IFERROR(IF(Z448="",0,Z448),"0")+IFERROR(IF(Z449="",0,Z449),"0")</f>
        <v>4.7840000000000001E-2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19</v>
      </c>
      <c r="Y451" s="553">
        <f>IFERROR(SUM(Y447:Y449),"0")</f>
        <v>21.12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6"/>
      <c r="AB452" s="546"/>
      <c r="AC452" s="546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52</v>
      </c>
      <c r="Y455" s="552">
        <f t="shared" si="60"/>
        <v>52.800000000000004</v>
      </c>
      <c r="Z455" s="36">
        <f>IFERROR(IF(Y455=0,"",ROUNDUP(Y455/H455,0)*0.01196),"")</f>
        <v>0.1196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55.54545454545454</v>
      </c>
      <c r="BN455" s="64">
        <f t="shared" si="62"/>
        <v>56.400000000000006</v>
      </c>
      <c r="BO455" s="64">
        <f t="shared" si="63"/>
        <v>9.4696969696969696E-2</v>
      </c>
      <c r="BP455" s="64">
        <f t="shared" si="64"/>
        <v>9.6153846153846159E-2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9.8484848484848477</v>
      </c>
      <c r="Y459" s="553">
        <f>IFERROR(Y453/H453,"0")+IFERROR(Y454/H454,"0")+IFERROR(Y455/H455,"0")+IFERROR(Y456/H456,"0")+IFERROR(Y457/H457,"0")+IFERROR(Y458/H458,"0")</f>
        <v>10</v>
      </c>
      <c r="Z459" s="553">
        <f>IFERROR(IF(Z453="",0,Z453),"0")+IFERROR(IF(Z454="",0,Z454),"0")+IFERROR(IF(Z455="",0,Z455),"0")+IFERROR(IF(Z456="",0,Z456),"0")+IFERROR(IF(Z457="",0,Z457),"0")+IFERROR(IF(Z458="",0,Z458),"0")</f>
        <v>0.1196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52</v>
      </c>
      <c r="Y460" s="553">
        <f>IFERROR(SUM(Y453:Y458),"0")</f>
        <v>52.800000000000004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6"/>
      <c r="AB461" s="546"/>
      <c r="AC461" s="546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5"/>
      <c r="AB468" s="545"/>
      <c r="AC468" s="545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6"/>
      <c r="AB469" s="546"/>
      <c r="AC469" s="546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161</v>
      </c>
      <c r="Y472" s="552">
        <f>IFERROR(IF(X472="",0,CEILING((X472/$H472),1)*$H472),"")</f>
        <v>168</v>
      </c>
      <c r="Z472" s="36">
        <f>IFERROR(IF(Y472=0,"",ROUNDUP(Y472/H472,0)*0.01898),"")</f>
        <v>0.26572000000000001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166.83625000000001</v>
      </c>
      <c r="BN472" s="64">
        <f>IFERROR(Y472*I472/H472,"0")</f>
        <v>174.09</v>
      </c>
      <c r="BO472" s="64">
        <f>IFERROR(1/J472*(X472/H472),"0")</f>
        <v>0.20963541666666666</v>
      </c>
      <c r="BP472" s="64">
        <f>IFERROR(1/J472*(Y472/H472),"0")</f>
        <v>0.21875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13.416666666666666</v>
      </c>
      <c r="Y474" s="553">
        <f>IFERROR(Y470/H470,"0")+IFERROR(Y471/H471,"0")+IFERROR(Y472/H472,"0")+IFERROR(Y473/H473,"0")</f>
        <v>14</v>
      </c>
      <c r="Z474" s="553">
        <f>IFERROR(IF(Z470="",0,Z470),"0")+IFERROR(IF(Z471="",0,Z471),"0")+IFERROR(IF(Z472="",0,Z472),"0")+IFERROR(IF(Z473="",0,Z473),"0")</f>
        <v>0.26572000000000001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161</v>
      </c>
      <c r="Y475" s="553">
        <f>IFERROR(SUM(Y470:Y473),"0")</f>
        <v>168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6"/>
      <c r="AB476" s="546"/>
      <c r="AC476" s="546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7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6"/>
      <c r="AB482" s="546"/>
      <c r="AC482" s="546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418</v>
      </c>
      <c r="Y483" s="552">
        <f>IFERROR(IF(X483="",0,CEILING((X483/$H483),1)*$H483),"")</f>
        <v>420</v>
      </c>
      <c r="Z483" s="36">
        <f>IFERROR(IF(Y483=0,"",ROUNDUP(Y483/H483,0)*0.00902),"")</f>
        <v>0.90200000000000002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444.87142857142851</v>
      </c>
      <c r="BN483" s="64">
        <f>IFERROR(Y483*I483/H483,"0")</f>
        <v>446.99999999999994</v>
      </c>
      <c r="BO483" s="64">
        <f>IFERROR(1/J483*(X483/H483),"0")</f>
        <v>0.75396825396825395</v>
      </c>
      <c r="BP483" s="64">
        <f>IFERROR(1/J483*(Y483/H483),"0")</f>
        <v>0.75757575757575757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500</v>
      </c>
      <c r="Y484" s="552">
        <f>IFERROR(IF(X484="",0,CEILING((X484/$H484),1)*$H484),"")</f>
        <v>504</v>
      </c>
      <c r="Z484" s="36">
        <f>IFERROR(IF(Y484=0,"",ROUNDUP(Y484/H484,0)*0.00902),"")</f>
        <v>1.0824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532.14285714285711</v>
      </c>
      <c r="BN484" s="64">
        <f>IFERROR(Y484*I484/H484,"0")</f>
        <v>536.39999999999986</v>
      </c>
      <c r="BO484" s="64">
        <f>IFERROR(1/J484*(X484/H484),"0")</f>
        <v>0.90187590187590183</v>
      </c>
      <c r="BP484" s="64">
        <f>IFERROR(1/J484*(Y484/H484),"0")</f>
        <v>0.90909090909090917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218.57142857142856</v>
      </c>
      <c r="Y485" s="553">
        <f>IFERROR(Y483/H483,"0")+IFERROR(Y484/H484,"0")</f>
        <v>220</v>
      </c>
      <c r="Z485" s="553">
        <f>IFERROR(IF(Z483="",0,Z483),"0")+IFERROR(IF(Z484="",0,Z484),"0")</f>
        <v>1.9843999999999999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918</v>
      </c>
      <c r="Y486" s="553">
        <f>IFERROR(SUM(Y483:Y484),"0")</f>
        <v>924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6"/>
      <c r="AB487" s="546"/>
      <c r="AC487" s="546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6"/>
      <c r="AB492" s="546"/>
      <c r="AC492" s="546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5"/>
      <c r="AB497" s="545"/>
      <c r="AC497" s="545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6"/>
      <c r="AB498" s="546"/>
      <c r="AC498" s="546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1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2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16492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16651.39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2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17470.965992306712</v>
      </c>
      <c r="Y503" s="553">
        <f>IFERROR(SUM(BN22:BN499),"0")</f>
        <v>17639.788000000004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2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30</v>
      </c>
      <c r="Y504" s="38">
        <f>ROUNDUP(SUM(BP22:BP499),0)</f>
        <v>30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2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18220.965992306712</v>
      </c>
      <c r="Y505" s="553">
        <f>GrossWeightTotalR+PalletQtyTotalR*25</f>
        <v>18389.788000000004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2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3187.2293676185836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3224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2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35.340939999999996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3" t="s">
        <v>63</v>
      </c>
      <c r="C509" s="573" t="s">
        <v>101</v>
      </c>
      <c r="D509" s="648"/>
      <c r="E509" s="648"/>
      <c r="F509" s="648"/>
      <c r="G509" s="648"/>
      <c r="H509" s="592"/>
      <c r="I509" s="573" t="s">
        <v>253</v>
      </c>
      <c r="J509" s="648"/>
      <c r="K509" s="648"/>
      <c r="L509" s="648"/>
      <c r="M509" s="648"/>
      <c r="N509" s="648"/>
      <c r="O509" s="648"/>
      <c r="P509" s="648"/>
      <c r="Q509" s="648"/>
      <c r="R509" s="648"/>
      <c r="S509" s="592"/>
      <c r="T509" s="573" t="s">
        <v>544</v>
      </c>
      <c r="U509" s="592"/>
      <c r="V509" s="573" t="s">
        <v>600</v>
      </c>
      <c r="W509" s="648"/>
      <c r="X509" s="648"/>
      <c r="Y509" s="592"/>
      <c r="Z509" s="543" t="s">
        <v>656</v>
      </c>
      <c r="AA509" s="573" t="s">
        <v>723</v>
      </c>
      <c r="AB509" s="592"/>
      <c r="AC509" s="52"/>
      <c r="AF509" s="544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4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4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4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4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533.20000000000005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1967.4</v>
      </c>
      <c r="E512" s="46">
        <f>IFERROR(Y87*1,"0")+IFERROR(Y88*1,"0")+IFERROR(Y89*1,"0")+IFERROR(Y93*1,"0")+IFERROR(Y94*1,"0")+IFERROR(Y95*1,"0")+IFERROR(Y96*1,"0")</f>
        <v>617.04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400.08</v>
      </c>
      <c r="G512" s="46">
        <f>IFERROR(Y127*1,"0")+IFERROR(Y128*1,"0")+IFERROR(Y132*1,"0")+IFERROR(Y133*1,"0")+IFERROR(Y137*1,"0")+IFERROR(Y138*1,"0")</f>
        <v>108.80000000000001</v>
      </c>
      <c r="H512" s="46">
        <f>IFERROR(Y143*1,"0")+IFERROR(Y147*1,"0")+IFERROR(Y148*1,"0")+IFERROR(Y149*1,"0")</f>
        <v>60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571.19999999999993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940.8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17.73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4"/>
      <c r="O512" s="46">
        <f>IFERROR(Y267*1,"0")+IFERROR(Y268*1,"0")+IFERROR(Y269*1,"0")</f>
        <v>4.8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6848.4</v>
      </c>
      <c r="S512" s="46">
        <f>IFERROR(Y335*1,"0")+IFERROR(Y336*1,"0")+IFERROR(Y337*1,"0")</f>
        <v>690.9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2659</v>
      </c>
      <c r="U512" s="46">
        <f>IFERROR(Y368*1,"0")+IFERROR(Y369*1,"0")+IFERROR(Y370*1,"0")+IFERROR(Y374*1,"0")+IFERROR(Y378*1,"0")+IFERROR(Y379*1,"0")+IFERROR(Y383*1,"0")</f>
        <v>18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12.600000000000001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109.44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1092</v>
      </c>
      <c r="AB512" s="46">
        <f>IFERROR(Y499*1,"0")</f>
        <v>0</v>
      </c>
      <c r="AC512" s="52"/>
      <c r="AF512" s="544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X17:X18"/>
    <mergeCell ref="P307:T307"/>
    <mergeCell ref="D250:E250"/>
    <mergeCell ref="D110:E110"/>
    <mergeCell ref="D408:E408"/>
    <mergeCell ref="U17:V17"/>
    <mergeCell ref="Y17:Y18"/>
    <mergeCell ref="P372:V372"/>
    <mergeCell ref="D57:E57"/>
    <mergeCell ref="A8:C8"/>
    <mergeCell ref="P447:T447"/>
    <mergeCell ref="D293:E293"/>
    <mergeCell ref="A153:Z153"/>
    <mergeCell ref="D268:E268"/>
    <mergeCell ref="D395:E395"/>
    <mergeCell ref="A10:C10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D42:E42"/>
    <mergeCell ref="A181:Z181"/>
    <mergeCell ref="P356:V356"/>
    <mergeCell ref="P363:T363"/>
    <mergeCell ref="D17:E18"/>
    <mergeCell ref="A39:Z39"/>
    <mergeCell ref="P285:V285"/>
    <mergeCell ref="A44:O45"/>
    <mergeCell ref="P383:T383"/>
    <mergeCell ref="P501:V501"/>
    <mergeCell ref="A500:O501"/>
    <mergeCell ref="D291:E291"/>
    <mergeCell ref="D95:E95"/>
    <mergeCell ref="P149:T149"/>
    <mergeCell ref="A279:O280"/>
    <mergeCell ref="P449:T449"/>
    <mergeCell ref="P496:V496"/>
    <mergeCell ref="A497:Z497"/>
    <mergeCell ref="D173:E173"/>
    <mergeCell ref="D344:E344"/>
    <mergeCell ref="D471:E471"/>
    <mergeCell ref="A131:Z131"/>
    <mergeCell ref="P510:P511"/>
    <mergeCell ref="P293:T293"/>
    <mergeCell ref="D336:E336"/>
    <mergeCell ref="R510:R511"/>
    <mergeCell ref="Q6:R6"/>
    <mergeCell ref="P243:T243"/>
    <mergeCell ref="P436:T436"/>
    <mergeCell ref="A118:O119"/>
    <mergeCell ref="P292:T292"/>
    <mergeCell ref="A189:O190"/>
    <mergeCell ref="D102:E102"/>
    <mergeCell ref="A360:O361"/>
    <mergeCell ref="P450:V450"/>
    <mergeCell ref="D196:E196"/>
    <mergeCell ref="P23:V23"/>
    <mergeCell ref="P145:V145"/>
    <mergeCell ref="D133:E133"/>
    <mergeCell ref="P381:V381"/>
    <mergeCell ref="A333:Z333"/>
    <mergeCell ref="D54:E54"/>
    <mergeCell ref="P185:V185"/>
    <mergeCell ref="P427:V427"/>
    <mergeCell ref="D483:E483"/>
    <mergeCell ref="V12:W12"/>
    <mergeCell ref="N17:N18"/>
    <mergeCell ref="A58:O59"/>
    <mergeCell ref="Q5:R5"/>
    <mergeCell ref="F17:F18"/>
    <mergeCell ref="P199:T199"/>
    <mergeCell ref="D242:E242"/>
    <mergeCell ref="P370:T370"/>
    <mergeCell ref="P297:T297"/>
    <mergeCell ref="P435:T435"/>
    <mergeCell ref="D278:E278"/>
    <mergeCell ref="D163:E163"/>
    <mergeCell ref="P291:T291"/>
    <mergeCell ref="P288:T288"/>
    <mergeCell ref="P305:V305"/>
    <mergeCell ref="P434:T434"/>
    <mergeCell ref="D244:E244"/>
    <mergeCell ref="P228:T228"/>
    <mergeCell ref="D171:E171"/>
    <mergeCell ref="A200:O201"/>
    <mergeCell ref="D262:E262"/>
    <mergeCell ref="D433:E433"/>
    <mergeCell ref="P368:T368"/>
    <mergeCell ref="A362:Z362"/>
    <mergeCell ref="D237:E237"/>
    <mergeCell ref="A20:Z20"/>
    <mergeCell ref="A125:Z125"/>
    <mergeCell ref="P371:V371"/>
    <mergeCell ref="D252:E252"/>
    <mergeCell ref="P110:T110"/>
    <mergeCell ref="P408:T408"/>
    <mergeCell ref="A249:Z249"/>
    <mergeCell ref="P495:V495"/>
    <mergeCell ref="A320:Z320"/>
    <mergeCell ref="P351:V351"/>
    <mergeCell ref="A176:Z176"/>
    <mergeCell ref="A314:Z314"/>
    <mergeCell ref="P422:V422"/>
    <mergeCell ref="P239:V239"/>
    <mergeCell ref="A257:Z257"/>
    <mergeCell ref="A191:Z191"/>
    <mergeCell ref="P439:T439"/>
    <mergeCell ref="A51:Z51"/>
    <mergeCell ref="A107:Z107"/>
    <mergeCell ref="P262:T262"/>
    <mergeCell ref="P433:T433"/>
    <mergeCell ref="A83:O84"/>
    <mergeCell ref="A476:Z476"/>
    <mergeCell ref="D478:E478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82:T82"/>
    <mergeCell ref="D221:E221"/>
    <mergeCell ref="V11:W11"/>
    <mergeCell ref="P253:T253"/>
    <mergeCell ref="D392:E392"/>
    <mergeCell ref="P57:T57"/>
    <mergeCell ref="D165:E165"/>
    <mergeCell ref="P75:T75"/>
    <mergeCell ref="P317:T317"/>
    <mergeCell ref="D323:E323"/>
    <mergeCell ref="D223:E223"/>
    <mergeCell ref="P2:W3"/>
    <mergeCell ref="P133:T133"/>
    <mergeCell ref="P127:T127"/>
    <mergeCell ref="D437:E437"/>
    <mergeCell ref="P298:T298"/>
    <mergeCell ref="P198:T198"/>
    <mergeCell ref="F510:F511"/>
    <mergeCell ref="P218:V218"/>
    <mergeCell ref="P54:T54"/>
    <mergeCell ref="D241:E241"/>
    <mergeCell ref="D35:E35"/>
    <mergeCell ref="A170:Z170"/>
    <mergeCell ref="D228:E228"/>
    <mergeCell ref="P347:T347"/>
    <mergeCell ref="P312:V312"/>
    <mergeCell ref="A371:O372"/>
    <mergeCell ref="P412:T412"/>
    <mergeCell ref="D10:E10"/>
    <mergeCell ref="A23:O24"/>
    <mergeCell ref="F10:G10"/>
    <mergeCell ref="D243:E243"/>
    <mergeCell ref="P349:T349"/>
    <mergeCell ref="P78:V78"/>
    <mergeCell ref="D397:E397"/>
    <mergeCell ref="M17:M18"/>
    <mergeCell ref="A168:O169"/>
    <mergeCell ref="O17:O18"/>
    <mergeCell ref="P336:T336"/>
    <mergeCell ref="A469:Z469"/>
    <mergeCell ref="P174:V174"/>
    <mergeCell ref="A248:Z248"/>
    <mergeCell ref="P350:V350"/>
    <mergeCell ref="P410:V410"/>
    <mergeCell ref="P102:T102"/>
    <mergeCell ref="P189:V189"/>
    <mergeCell ref="P196:T196"/>
    <mergeCell ref="D177:E177"/>
    <mergeCell ref="P183:T183"/>
    <mergeCell ref="D226:E226"/>
    <mergeCell ref="D164:E164"/>
    <mergeCell ref="P354:T354"/>
    <mergeCell ref="D462:E462"/>
    <mergeCell ref="P62:T62"/>
    <mergeCell ref="P420:T420"/>
    <mergeCell ref="P376:V376"/>
    <mergeCell ref="P128:T128"/>
    <mergeCell ref="D310:E310"/>
    <mergeCell ref="D455:E455"/>
    <mergeCell ref="AA510:AA511"/>
    <mergeCell ref="D449:E449"/>
    <mergeCell ref="P284:V284"/>
    <mergeCell ref="P478:T478"/>
    <mergeCell ref="P278:T278"/>
    <mergeCell ref="D321:E321"/>
    <mergeCell ref="P129:V129"/>
    <mergeCell ref="P101:T101"/>
    <mergeCell ref="D215:E215"/>
    <mergeCell ref="A255:O256"/>
    <mergeCell ref="A426:O427"/>
    <mergeCell ref="A364:O365"/>
    <mergeCell ref="P415:T415"/>
    <mergeCell ref="P481:V481"/>
    <mergeCell ref="G510:G511"/>
    <mergeCell ref="D457:E457"/>
    <mergeCell ref="I509:S509"/>
    <mergeCell ref="D394:E394"/>
    <mergeCell ref="A263:O264"/>
    <mergeCell ref="P121:T121"/>
    <mergeCell ref="D216:E216"/>
    <mergeCell ref="P344:T344"/>
    <mergeCell ref="A134:O135"/>
    <mergeCell ref="P484:T484"/>
    <mergeCell ref="A9:C9"/>
    <mergeCell ref="P321:T321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Q13:R13"/>
    <mergeCell ref="P97:V97"/>
    <mergeCell ref="P134:V134"/>
    <mergeCell ref="P339:V339"/>
    <mergeCell ref="A220:Z220"/>
    <mergeCell ref="D389:E389"/>
    <mergeCell ref="A318:O319"/>
    <mergeCell ref="P114:T114"/>
    <mergeCell ref="P241:T241"/>
    <mergeCell ref="P41:T41"/>
    <mergeCell ref="P483:T483"/>
    <mergeCell ref="D22:E22"/>
    <mergeCell ref="I510:I511"/>
    <mergeCell ref="A296:Z296"/>
    <mergeCell ref="A467:Z467"/>
    <mergeCell ref="D288:E288"/>
    <mergeCell ref="A461:Z461"/>
    <mergeCell ref="P123:V123"/>
    <mergeCell ref="P421:V421"/>
    <mergeCell ref="D434:E434"/>
    <mergeCell ref="P488:T488"/>
    <mergeCell ref="D225:E225"/>
    <mergeCell ref="A399:O400"/>
    <mergeCell ref="A273:Z273"/>
    <mergeCell ref="P359:T359"/>
    <mergeCell ref="A178:O179"/>
    <mergeCell ref="D436:E436"/>
    <mergeCell ref="D292:E292"/>
    <mergeCell ref="P346:T346"/>
    <mergeCell ref="D227:E227"/>
    <mergeCell ref="D155:E155"/>
    <mergeCell ref="D149:E149"/>
    <mergeCell ref="P470:T470"/>
    <mergeCell ref="D447:E447"/>
    <mergeCell ref="P255:V255"/>
    <mergeCell ref="P301:T301"/>
    <mergeCell ref="H5:M5"/>
    <mergeCell ref="A154:Z154"/>
    <mergeCell ref="A214:Z214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P331:V331"/>
    <mergeCell ref="P227:T227"/>
    <mergeCell ref="A384:O385"/>
    <mergeCell ref="P398:T398"/>
    <mergeCell ref="D368:E368"/>
    <mergeCell ref="P177:T177"/>
    <mergeCell ref="P93:T93"/>
    <mergeCell ref="P226:T226"/>
    <mergeCell ref="P164:T164"/>
    <mergeCell ref="A150:O151"/>
    <mergeCell ref="D207:E207"/>
    <mergeCell ref="V6:W9"/>
    <mergeCell ref="D128:E128"/>
    <mergeCell ref="D199:E199"/>
    <mergeCell ref="P109:T109"/>
    <mergeCell ref="P234:V234"/>
    <mergeCell ref="A404:O405"/>
    <mergeCell ref="P274:T274"/>
    <mergeCell ref="D413:E413"/>
    <mergeCell ref="P345:T345"/>
    <mergeCell ref="P222:T222"/>
    <mergeCell ref="P22:T22"/>
    <mergeCell ref="P193:T193"/>
    <mergeCell ref="D194:E194"/>
    <mergeCell ref="P271:V271"/>
    <mergeCell ref="A388:Z388"/>
    <mergeCell ref="A277:Z277"/>
    <mergeCell ref="P44:V44"/>
    <mergeCell ref="P269:T269"/>
    <mergeCell ref="A294:O295"/>
    <mergeCell ref="P335:T335"/>
    <mergeCell ref="D383:E383"/>
    <mergeCell ref="D299:E299"/>
    <mergeCell ref="D370:E370"/>
    <mergeCell ref="P405:V405"/>
    <mergeCell ref="H10:M10"/>
    <mergeCell ref="AA17:AA18"/>
    <mergeCell ref="A377:Z377"/>
    <mergeCell ref="AC17:AC18"/>
    <mergeCell ref="A409:O410"/>
    <mergeCell ref="P108:T108"/>
    <mergeCell ref="D89:E89"/>
    <mergeCell ref="D393:E393"/>
    <mergeCell ref="P472:T472"/>
    <mergeCell ref="A72:Z72"/>
    <mergeCell ref="P254:T254"/>
    <mergeCell ref="P251:T251"/>
    <mergeCell ref="P445:V445"/>
    <mergeCell ref="P343:T343"/>
    <mergeCell ref="D420:E420"/>
    <mergeCell ref="D435:E435"/>
    <mergeCell ref="D415:E415"/>
    <mergeCell ref="Z17:Z18"/>
    <mergeCell ref="AB17:AB18"/>
    <mergeCell ref="D441:E441"/>
    <mergeCell ref="P462:T462"/>
    <mergeCell ref="A401:Z401"/>
    <mergeCell ref="D222:E222"/>
    <mergeCell ref="P35:T35"/>
    <mergeCell ref="H17:H18"/>
    <mergeCell ref="A146:Z146"/>
    <mergeCell ref="P261:T261"/>
    <mergeCell ref="P161:T161"/>
    <mergeCell ref="D204:E204"/>
    <mergeCell ref="D198:E198"/>
    <mergeCell ref="D269:E269"/>
    <mergeCell ref="D440:E440"/>
    <mergeCell ref="P275:V275"/>
    <mergeCell ref="P27:T27"/>
    <mergeCell ref="A284:O285"/>
    <mergeCell ref="D75:E75"/>
    <mergeCell ref="A78:O79"/>
    <mergeCell ref="D206:E206"/>
    <mergeCell ref="P247:V247"/>
    <mergeCell ref="P390:T390"/>
    <mergeCell ref="A66:Z66"/>
    <mergeCell ref="D298:E298"/>
    <mergeCell ref="A158:Z158"/>
    <mergeCell ref="P404:V404"/>
    <mergeCell ref="P105:V105"/>
    <mergeCell ref="A141:Z141"/>
    <mergeCell ref="A144:O145"/>
    <mergeCell ref="G17:G18"/>
    <mergeCell ref="T510:T511"/>
    <mergeCell ref="A40:Z40"/>
    <mergeCell ref="P393:T393"/>
    <mergeCell ref="V510:V511"/>
    <mergeCell ref="D203:E203"/>
    <mergeCell ref="D374:E374"/>
    <mergeCell ref="A186:Z186"/>
    <mergeCell ref="P159:T159"/>
    <mergeCell ref="P330:T330"/>
    <mergeCell ref="D267:E267"/>
    <mergeCell ref="P395:T395"/>
    <mergeCell ref="A340:Z340"/>
    <mergeCell ref="D438:E438"/>
    <mergeCell ref="D425:E425"/>
    <mergeCell ref="D359:E359"/>
    <mergeCell ref="P96:T96"/>
    <mergeCell ref="D489:E489"/>
    <mergeCell ref="A444:O445"/>
    <mergeCell ref="A510:A511"/>
    <mergeCell ref="D484:E484"/>
    <mergeCell ref="P502:V502"/>
    <mergeCell ref="U510:U511"/>
    <mergeCell ref="S510:S511"/>
    <mergeCell ref="P184:V184"/>
    <mergeCell ref="J9:M9"/>
    <mergeCell ref="D283:E283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233:T233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P207:T207"/>
    <mergeCell ref="P299:T299"/>
    <mergeCell ref="A13:M13"/>
    <mergeCell ref="P444:V444"/>
    <mergeCell ref="P500:V500"/>
    <mergeCell ref="A230:O231"/>
    <mergeCell ref="P79:V79"/>
    <mergeCell ref="D61:E61"/>
    <mergeCell ref="P115:T115"/>
    <mergeCell ref="P231:V231"/>
    <mergeCell ref="A15:M15"/>
    <mergeCell ref="D254:E254"/>
    <mergeCell ref="A367:Z367"/>
    <mergeCell ref="A498:Z498"/>
    <mergeCell ref="D346:E346"/>
    <mergeCell ref="P229:T229"/>
    <mergeCell ref="A419:Z419"/>
    <mergeCell ref="D477:E477"/>
    <mergeCell ref="P77:T77"/>
    <mergeCell ref="P204:T204"/>
    <mergeCell ref="P448:T448"/>
    <mergeCell ref="P441:T441"/>
    <mergeCell ref="P477:T477"/>
    <mergeCell ref="P150:V150"/>
    <mergeCell ref="P326:V326"/>
    <mergeCell ref="D138:E138"/>
    <mergeCell ref="P88:T88"/>
    <mergeCell ref="A156:O157"/>
    <mergeCell ref="P26:T26"/>
    <mergeCell ref="D172:E172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58:V58"/>
    <mergeCell ref="A450:O451"/>
    <mergeCell ref="D159:E159"/>
    <mergeCell ref="A232:Z232"/>
    <mergeCell ref="P188:T188"/>
    <mergeCell ref="P61:T61"/>
    <mergeCell ref="A105:O106"/>
    <mergeCell ref="P426:V426"/>
    <mergeCell ref="P463:T463"/>
    <mergeCell ref="A64:O65"/>
    <mergeCell ref="D29:E29"/>
    <mergeCell ref="P499:T499"/>
    <mergeCell ref="D188:E188"/>
    <mergeCell ref="P224:T224"/>
    <mergeCell ref="P322:T322"/>
    <mergeCell ref="D132:E132"/>
    <mergeCell ref="P89:T89"/>
    <mergeCell ref="P211:T211"/>
    <mergeCell ref="P260:T260"/>
    <mergeCell ref="P309:T309"/>
    <mergeCell ref="P505:V505"/>
    <mergeCell ref="D458:E458"/>
    <mergeCell ref="T5:U5"/>
    <mergeCell ref="P76:T76"/>
    <mergeCell ref="V5:W5"/>
    <mergeCell ref="P203:T203"/>
    <mergeCell ref="P374:T374"/>
    <mergeCell ref="P294:V294"/>
    <mergeCell ref="D488:E488"/>
    <mergeCell ref="D233:E233"/>
    <mergeCell ref="P212:V212"/>
    <mergeCell ref="A142:Z142"/>
    <mergeCell ref="Q8:R8"/>
    <mergeCell ref="P69:T69"/>
    <mergeCell ref="D183:E183"/>
    <mergeCell ref="P311:T311"/>
    <mergeCell ref="P267:T267"/>
    <mergeCell ref="P438:T438"/>
    <mergeCell ref="D104:E104"/>
    <mergeCell ref="P83:V83"/>
    <mergeCell ref="P425:T425"/>
    <mergeCell ref="T6:U9"/>
    <mergeCell ref="P319:V319"/>
    <mergeCell ref="Q10:R10"/>
    <mergeCell ref="D41:E41"/>
    <mergeCell ref="P464:T464"/>
    <mergeCell ref="A12:M12"/>
    <mergeCell ref="A424:Z424"/>
    <mergeCell ref="P355:V355"/>
    <mergeCell ref="A180:Z180"/>
    <mergeCell ref="A240:Z240"/>
    <mergeCell ref="D343:E343"/>
    <mergeCell ref="P397:T397"/>
    <mergeCell ref="A411:Z411"/>
    <mergeCell ref="A482:Z482"/>
    <mergeCell ref="P200:V200"/>
    <mergeCell ref="P74:T74"/>
    <mergeCell ref="A19:Z19"/>
    <mergeCell ref="D182:E182"/>
    <mergeCell ref="P310:T310"/>
    <mergeCell ref="A14:M14"/>
    <mergeCell ref="D109:E109"/>
    <mergeCell ref="P163:T163"/>
    <mergeCell ref="D345:E345"/>
    <mergeCell ref="P138:T138"/>
    <mergeCell ref="A429:Z429"/>
    <mergeCell ref="P318:V318"/>
    <mergeCell ref="P256:V256"/>
    <mergeCell ref="D43:E43"/>
    <mergeCell ref="P84:V84"/>
    <mergeCell ref="P15:T16"/>
    <mergeCell ref="D396:E39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P65:V65"/>
    <mergeCell ref="D328:E328"/>
    <mergeCell ref="P263:V263"/>
    <mergeCell ref="A126:Z126"/>
    <mergeCell ref="D251:E251"/>
    <mergeCell ref="D137:E137"/>
    <mergeCell ref="P216:T216"/>
    <mergeCell ref="A5:C5"/>
    <mergeCell ref="A492:Z492"/>
    <mergeCell ref="P64:V64"/>
    <mergeCell ref="P135:V135"/>
    <mergeCell ref="A423:Z423"/>
    <mergeCell ref="D166:E166"/>
    <mergeCell ref="D337:E337"/>
    <mergeCell ref="D464:E464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A487:Z487"/>
    <mergeCell ref="P358:T358"/>
    <mergeCell ref="P380:V380"/>
    <mergeCell ref="D9:E9"/>
    <mergeCell ref="P137:T137"/>
    <mergeCell ref="P197:T197"/>
    <mergeCell ref="F9:G9"/>
    <mergeCell ref="A6:C6"/>
    <mergeCell ref="D309:E309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P182:T182"/>
    <mergeCell ref="D311:E311"/>
    <mergeCell ref="P417:V417"/>
    <mergeCell ref="Q12:R12"/>
    <mergeCell ref="D261:E261"/>
    <mergeCell ref="P442:T442"/>
    <mergeCell ref="D448:E448"/>
    <mergeCell ref="D390:E390"/>
    <mergeCell ref="P53:T53"/>
    <mergeCell ref="D167:E167"/>
    <mergeCell ref="D161:E161"/>
    <mergeCell ref="Q9:R9"/>
    <mergeCell ref="P369:T369"/>
    <mergeCell ref="P49:V49"/>
    <mergeCell ref="A113:Z113"/>
    <mergeCell ref="P36:V36"/>
    <mergeCell ref="A219:Z219"/>
    <mergeCell ref="Q11:R11"/>
    <mergeCell ref="P205:T205"/>
    <mergeCell ref="D260:E260"/>
    <mergeCell ref="D322:E322"/>
    <mergeCell ref="P289:T289"/>
    <mergeCell ref="P238:V238"/>
    <mergeCell ref="P68:T68"/>
    <mergeCell ref="A312:O313"/>
    <mergeCell ref="P353:T353"/>
    <mergeCell ref="A265:Z265"/>
    <mergeCell ref="P132:T132"/>
    <mergeCell ref="P303:T303"/>
    <mergeCell ref="A357:Z357"/>
    <mergeCell ref="D63:E63"/>
    <mergeCell ref="D330:E330"/>
    <mergeCell ref="P304:V304"/>
    <mergeCell ref="D96:E96"/>
    <mergeCell ref="D52:E52"/>
    <mergeCell ref="I17:I18"/>
    <mergeCell ref="A48:O49"/>
    <mergeCell ref="P456:T456"/>
    <mergeCell ref="A246:O247"/>
    <mergeCell ref="P414:T414"/>
    <mergeCell ref="P295:V295"/>
    <mergeCell ref="A120:Z120"/>
    <mergeCell ref="P178:V178"/>
    <mergeCell ref="P276:V276"/>
    <mergeCell ref="P270:V270"/>
    <mergeCell ref="D453:E453"/>
    <mergeCell ref="D403:E403"/>
    <mergeCell ref="D27:E27"/>
    <mergeCell ref="A338:O339"/>
    <mergeCell ref="P208:T208"/>
    <mergeCell ref="A272:Z272"/>
    <mergeCell ref="P385:V385"/>
    <mergeCell ref="P124:V124"/>
    <mergeCell ref="A406:Z406"/>
    <mergeCell ref="P360:V360"/>
    <mergeCell ref="D74:E74"/>
    <mergeCell ref="P87:T87"/>
    <mergeCell ref="P151:V151"/>
    <mergeCell ref="D68:E68"/>
    <mergeCell ref="D31:E31"/>
    <mergeCell ref="C510:C511"/>
    <mergeCell ref="A416:O417"/>
    <mergeCell ref="D329:E329"/>
    <mergeCell ref="E510:E511"/>
    <mergeCell ref="D229:E229"/>
    <mergeCell ref="P479:T479"/>
    <mergeCell ref="AA509:AB509"/>
    <mergeCell ref="D77:E77"/>
    <mergeCell ref="D108:E108"/>
    <mergeCell ref="P187:T187"/>
    <mergeCell ref="A111:O112"/>
    <mergeCell ref="D369:E369"/>
    <mergeCell ref="A304:O305"/>
    <mergeCell ref="P52:T52"/>
    <mergeCell ref="P223:T223"/>
    <mergeCell ref="A480:O481"/>
    <mergeCell ref="P494:T494"/>
    <mergeCell ref="D160:E160"/>
    <mergeCell ref="P201:V201"/>
    <mergeCell ref="P139:V139"/>
    <mergeCell ref="A495:O496"/>
    <mergeCell ref="P491:V491"/>
    <mergeCell ref="P493:T493"/>
    <mergeCell ref="Z510:Z511"/>
    <mergeCell ref="P59:V59"/>
    <mergeCell ref="P268:T268"/>
    <mergeCell ref="P130:V130"/>
    <mergeCell ref="D211:E211"/>
    <mergeCell ref="D1:F1"/>
    <mergeCell ref="P190:V190"/>
    <mergeCell ref="A468:Z468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X510:X511"/>
    <mergeCell ref="D274:E274"/>
    <mergeCell ref="D245:E245"/>
    <mergeCell ref="D301:E301"/>
    <mergeCell ref="P337:T337"/>
    <mergeCell ref="P116:T116"/>
    <mergeCell ref="D122:E122"/>
    <mergeCell ref="P402:T402"/>
    <mergeCell ref="A485:O486"/>
    <mergeCell ref="D224:E224"/>
    <mergeCell ref="A446:Z446"/>
    <mergeCell ref="P194:T194"/>
    <mergeCell ref="P250:T250"/>
    <mergeCell ref="K510:K511"/>
    <mergeCell ref="M510:M511"/>
    <mergeCell ref="H510:H511"/>
    <mergeCell ref="P486:V486"/>
    <mergeCell ref="A502:O507"/>
    <mergeCell ref="J510:J511"/>
    <mergeCell ref="L510:L511"/>
    <mergeCell ref="P489:T489"/>
    <mergeCell ref="A217:O218"/>
    <mergeCell ref="D335:E335"/>
    <mergeCell ref="A375:O376"/>
    <mergeCell ref="Y510:Y511"/>
    <mergeCell ref="D69:E69"/>
    <mergeCell ref="P148:T148"/>
    <mergeCell ref="P175:V175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281:Z281"/>
    <mergeCell ref="A452:Z452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D87:E87"/>
    <mergeCell ref="P166:T166"/>
    <mergeCell ref="H1:Q1"/>
    <mergeCell ref="P480:V480"/>
    <mergeCell ref="P280:V280"/>
    <mergeCell ref="B510:B511"/>
    <mergeCell ref="D510:D51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D30:E30"/>
    <mergeCell ref="P242:T242"/>
    <mergeCell ref="D353:E353"/>
    <mergeCell ref="P413:T413"/>
    <mergeCell ref="D67:E67"/>
    <mergeCell ref="D5:E5"/>
    <mergeCell ref="D303:E303"/>
    <mergeCell ref="A238:O239"/>
    <mergeCell ref="P485:V485"/>
    <mergeCell ref="D300:E300"/>
    <mergeCell ref="P237:T237"/>
    <mergeCell ref="P279:V27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P259:T259"/>
    <mergeCell ref="D147:E147"/>
    <mergeCell ref="P503:V503"/>
    <mergeCell ref="P325:V325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D315:E315"/>
    <mergeCell ref="A380:O381"/>
    <mergeCell ref="A184:O185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P506:V506"/>
    <mergeCell ref="D494:E494"/>
    <mergeCell ref="P81:T81"/>
    <mergeCell ref="P56:T56"/>
    <mergeCell ref="V10:W10"/>
    <mergeCell ref="D195:E195"/>
    <mergeCell ref="P252:T252"/>
    <mergeCell ref="P379:T379"/>
    <mergeCell ref="D493:E493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W17:W18"/>
    <mergeCell ref="A50:Z50"/>
    <mergeCell ref="P90:V90"/>
    <mergeCell ref="A86:Z86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139:O140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04:T104"/>
    <mergeCell ref="P168:V16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A80:Z80"/>
    <mergeCell ref="P328:T328"/>
    <mergeCell ref="D205:E205"/>
    <mergeCell ref="P455:T455"/>
    <mergeCell ref="D363:E363"/>
    <mergeCell ref="T509:U509"/>
    <mergeCell ref="P504:V504"/>
    <mergeCell ref="P466:V466"/>
    <mergeCell ref="B17:B18"/>
    <mergeCell ref="D479:E479"/>
    <mergeCell ref="D473:E473"/>
    <mergeCell ref="P73:T73"/>
    <mergeCell ref="P244:T244"/>
    <mergeCell ref="D187:E187"/>
    <mergeCell ref="P315:T315"/>
    <mergeCell ref="P437:T437"/>
    <mergeCell ref="P302:T302"/>
    <mergeCell ref="A352:Z352"/>
    <mergeCell ref="A34:Z34"/>
    <mergeCell ref="P451:V451"/>
    <mergeCell ref="D472:E472"/>
    <mergeCell ref="A266:Z266"/>
    <mergeCell ref="P235:V235"/>
    <mergeCell ref="A60:Z60"/>
    <mergeCell ref="P332:V332"/>
    <mergeCell ref="P217:V217"/>
    <mergeCell ref="A331:O332"/>
    <mergeCell ref="P459:V459"/>
    <mergeCell ref="P458:T458"/>
    <mergeCell ref="D209:E209"/>
    <mergeCell ref="A282:Z282"/>
    <mergeCell ref="P103:T103"/>
    <mergeCell ref="P63:T63"/>
    <mergeCell ref="P245:T2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