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CF0B12-6130-4490-B0DF-DD016BAAAC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Y247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Z212" i="1" s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230" i="1"/>
  <c r="Y504" i="1"/>
  <c r="Z304" i="1"/>
  <c r="Z105" i="1"/>
  <c r="Z90" i="1"/>
  <c r="Z416" i="1"/>
  <c r="Z255" i="1"/>
  <c r="Z200" i="1"/>
  <c r="Z168" i="1"/>
  <c r="Z70" i="1"/>
  <c r="Z32" i="1"/>
  <c r="Z507" i="1" s="1"/>
  <c r="Y506" i="1"/>
  <c r="Y503" i="1"/>
  <c r="Y505" i="1" s="1"/>
  <c r="Z150" i="1"/>
  <c r="Y502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<sst xmlns="http://schemas.openxmlformats.org/spreadsheetml/2006/main" count="2217" uniqueCount="793">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</sst>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18.518518518518519</v>
      </c>
      <c r="Y44" s="553">
        <f>IFERROR(Y41/H41,"0")+IFERROR(Y42/H42,"0")+IFERROR(Y43/H43,"0")</f>
        <v>19</v>
      </c>
      <c r="Z44" s="553">
        <f>IFERROR(IF(Z41="",0,Z41),"0")+IFERROR(IF(Z42="",0,Z42),"0")+IFERROR(IF(Z43="",0,Z43),"0")</f>
        <v>0.36062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200</v>
      </c>
      <c r="Y45" s="553">
        <f>IFERROR(SUM(Y41:Y43),"0")</f>
        <v>205.20000000000002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10</v>
      </c>
      <c r="Y53" s="552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10.402777777777777</v>
      </c>
      <c r="BN53" s="64">
        <f t="shared" si="8"/>
        <v>11.234999999999999</v>
      </c>
      <c r="BO53" s="64">
        <f t="shared" si="9"/>
        <v>1.4467592592592591E-2</v>
      </c>
      <c r="BP53" s="64">
        <f t="shared" si="10"/>
        <v>1.5625E-2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0.92592592592592582</v>
      </c>
      <c r="Y58" s="553">
        <f>IFERROR(Y52/H52,"0")+IFERROR(Y53/H53,"0")+IFERROR(Y54/H54,"0")+IFERROR(Y55/H55,"0")+IFERROR(Y56/H56,"0")+IFERROR(Y57/H57,"0")</f>
        <v>1</v>
      </c>
      <c r="Z58" s="553">
        <f>IFERROR(IF(Z52="",0,Z52),"0")+IFERROR(IF(Z53="",0,Z53),"0")+IFERROR(IF(Z54="",0,Z54),"0")+IFERROR(IF(Z55="",0,Z55),"0")+IFERROR(IF(Z56="",0,Z56),"0")+IFERROR(IF(Z57="",0,Z57),"0")</f>
        <v>1.898E-2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10</v>
      </c>
      <c r="Y59" s="553">
        <f>IFERROR(SUM(Y52:Y57),"0")</f>
        <v>10.8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0</v>
      </c>
      <c r="Y64" s="553">
        <f>IFERROR(Y61/H61,"0")+IFERROR(Y62/H62,"0")+IFERROR(Y63/H63,"0")</f>
        <v>0</v>
      </c>
      <c r="Z64" s="553">
        <f>IFERROR(IF(Z61="",0,Z61),"0")+IFERROR(IF(Z62="",0,Z62),"0")+IFERROR(IF(Z63="",0,Z63),"0")</f>
        <v>0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0</v>
      </c>
      <c r="Y65" s="553">
        <f>IFERROR(SUM(Y61:Y63),"0")</f>
        <v>0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50</v>
      </c>
      <c r="Y87" s="55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4.6296296296296298</v>
      </c>
      <c r="Y90" s="553">
        <f>IFERROR(Y87/H87,"0")+IFERROR(Y88/H88,"0")+IFERROR(Y89/H89,"0")</f>
        <v>5</v>
      </c>
      <c r="Z90" s="553">
        <f>IFERROR(IF(Z87="",0,Z87),"0")+IFERROR(IF(Z88="",0,Z88),"0")+IFERROR(IF(Z89="",0,Z89),"0")</f>
        <v>9.4899999999999998E-2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50</v>
      </c>
      <c r="Y91" s="553">
        <f>IFERROR(SUM(Y87:Y89),"0")</f>
        <v>54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100</v>
      </c>
      <c r="Y114" s="552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12.345679012345679</v>
      </c>
      <c r="Y118" s="553">
        <f>IFERROR(Y114/H114,"0")+IFERROR(Y115/H115,"0")+IFERROR(Y116/H116,"0")+IFERROR(Y117/H117,"0")</f>
        <v>13</v>
      </c>
      <c r="Z118" s="553">
        <f>IFERROR(IF(Z114="",0,Z114),"0")+IFERROR(IF(Z115="",0,Z115),"0")+IFERROR(IF(Z116="",0,Z116),"0")+IFERROR(IF(Z117="",0,Z117),"0")</f>
        <v>0.24674000000000001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100</v>
      </c>
      <c r="Y119" s="553">
        <f>IFERROR(SUM(Y114:Y117),"0")</f>
        <v>105.3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190</v>
      </c>
      <c r="Y291" s="552">
        <f t="shared" si="33"/>
        <v>194.4</v>
      </c>
      <c r="Z291" s="36">
        <f>IFERROR(IF(Y291=0,"",ROUNDUP(Y291/H291,0)*0.01898),"")</f>
        <v>0.34164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197.65277777777777</v>
      </c>
      <c r="BN291" s="64">
        <f t="shared" si="35"/>
        <v>202.22999999999996</v>
      </c>
      <c r="BO291" s="64">
        <f t="shared" si="36"/>
        <v>0.27488425925925924</v>
      </c>
      <c r="BP291" s="64">
        <f t="shared" si="37"/>
        <v>0.28125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17.592592592592592</v>
      </c>
      <c r="Y294" s="553">
        <f>IFERROR(Y288/H288,"0")+IFERROR(Y289/H289,"0")+IFERROR(Y290/H290,"0")+IFERROR(Y291/H291,"0")+IFERROR(Y292/H292,"0")+IFERROR(Y293/H293,"0")</f>
        <v>18</v>
      </c>
      <c r="Z294" s="553">
        <f>IFERROR(IF(Z288="",0,Z288),"0")+IFERROR(IF(Z289="",0,Z289),"0")+IFERROR(IF(Z290="",0,Z290),"0")+IFERROR(IF(Z291="",0,Z291),"0")+IFERROR(IF(Z292="",0,Z292),"0")+IFERROR(IF(Z293="",0,Z293),"0")</f>
        <v>0.34164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190</v>
      </c>
      <c r="Y295" s="553">
        <f>IFERROR(SUM(Y288:Y293),"0")</f>
        <v>194.4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160</v>
      </c>
      <c r="Y297" s="552">
        <f t="shared" ref="Y297:Y303" si="38">IFERROR(IF(X297="",0,CEILING((X297/$H297),1)*$H297),"")</f>
        <v>163.80000000000001</v>
      </c>
      <c r="Z297" s="36">
        <f>IFERROR(IF(Y297=0,"",ROUNDUP(Y297/H297,0)*0.00902),"")</f>
        <v>0.35177999999999998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170.28571428571425</v>
      </c>
      <c r="BN297" s="64">
        <f t="shared" ref="BN297:BN303" si="40">IFERROR(Y297*I297/H297,"0")</f>
        <v>174.33</v>
      </c>
      <c r="BO297" s="64">
        <f t="shared" ref="BO297:BO303" si="41">IFERROR(1/J297*(X297/H297),"0")</f>
        <v>0.28860028860028858</v>
      </c>
      <c r="BP297" s="64">
        <f t="shared" ref="BP297:BP303" si="42">IFERROR(1/J297*(Y297/H297),"0")</f>
        <v>0.29545454545454547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50</v>
      </c>
      <c r="Y298" s="552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50</v>
      </c>
      <c r="Y304" s="553">
        <f>IFERROR(Y297/H297,"0")+IFERROR(Y298/H298,"0")+IFERROR(Y299/H299,"0")+IFERROR(Y300/H300,"0")+IFERROR(Y301/H301,"0")+IFERROR(Y302/H302,"0")+IFERROR(Y303/H303,"0")</f>
        <v>51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0.46001999999999998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210</v>
      </c>
      <c r="Y305" s="553">
        <f>IFERROR(SUM(Y297:Y303),"0")</f>
        <v>214.20000000000002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1100</v>
      </c>
      <c r="Y307" s="552">
        <f>IFERROR(IF(X307="",0,CEILING((X307/$H307),1)*$H307),"")</f>
        <v>1107.5999999999999</v>
      </c>
      <c r="Z307" s="36">
        <f>IFERROR(IF(Y307=0,"",ROUNDUP(Y307/H307,0)*0.01898),"")</f>
        <v>2.69516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1172.346153846154</v>
      </c>
      <c r="BN307" s="64">
        <f>IFERROR(Y307*I307/H307,"0")</f>
        <v>1180.4460000000001</v>
      </c>
      <c r="BO307" s="64">
        <f>IFERROR(1/J307*(X307/H307),"0")</f>
        <v>2.203525641025641</v>
      </c>
      <c r="BP307" s="64">
        <f>IFERROR(1/J307*(Y307/H307),"0")</f>
        <v>2.21875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141.02564102564102</v>
      </c>
      <c r="Y312" s="553">
        <f>IFERROR(Y307/H307,"0")+IFERROR(Y308/H308,"0")+IFERROR(Y309/H309,"0")+IFERROR(Y310/H310,"0")+IFERROR(Y311/H311,"0")</f>
        <v>142</v>
      </c>
      <c r="Z312" s="553">
        <f>IFERROR(IF(Z307="",0,Z307),"0")+IFERROR(IF(Z308="",0,Z308),"0")+IFERROR(IF(Z309="",0,Z309),"0")+IFERROR(IF(Z310="",0,Z310),"0")+IFERROR(IF(Z311="",0,Z311),"0")</f>
        <v>2.69516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1100</v>
      </c>
      <c r="Y313" s="553">
        <f>IFERROR(SUM(Y307:Y311),"0")</f>
        <v>1107.5999999999999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18</v>
      </c>
      <c r="Y322" s="552">
        <f>IFERROR(IF(X322="",0,CEILING((X322/$H322),1)*$H322),"")</f>
        <v>18.240000000000002</v>
      </c>
      <c r="Z322" s="36">
        <f>IFERROR(IF(Y322=0,"",ROUNDUP(Y322/H322,0)*0.00902),"")</f>
        <v>5.4120000000000001E-2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19.480263157894736</v>
      </c>
      <c r="BN322" s="64">
        <f>IFERROR(Y322*I322/H322,"0")</f>
        <v>19.740000000000002</v>
      </c>
      <c r="BO322" s="64">
        <f>IFERROR(1/J322*(X322/H322),"0")</f>
        <v>4.4856459330143539E-2</v>
      </c>
      <c r="BP322" s="64">
        <f>IFERROR(1/J322*(Y322/H322),"0")</f>
        <v>4.5454545454545463E-2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5.9210526315789469</v>
      </c>
      <c r="Y325" s="553">
        <f>IFERROR(Y321/H321,"0")+IFERROR(Y322/H322,"0")+IFERROR(Y323/H323,"0")+IFERROR(Y324/H324,"0")</f>
        <v>6.0000000000000009</v>
      </c>
      <c r="Z325" s="553">
        <f>IFERROR(IF(Z321="",0,Z321),"0")+IFERROR(IF(Z322="",0,Z322),"0")+IFERROR(IF(Z323="",0,Z323),"0")+IFERROR(IF(Z324="",0,Z324),"0")</f>
        <v>5.4120000000000001E-2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18</v>
      </c>
      <c r="Y326" s="553">
        <f>IFERROR(SUM(Y321:Y324),"0")</f>
        <v>18.240000000000002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80</v>
      </c>
      <c r="Y335" s="552">
        <f>IFERROR(IF(X335="",0,CEILING((X335/$H335),1)*$H335),"")</f>
        <v>81</v>
      </c>
      <c r="Z335" s="36">
        <f>IFERROR(IF(Y335=0,"",ROUNDUP(Y335/H335,0)*0.01898),"")</f>
        <v>0.1898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85.125925925925927</v>
      </c>
      <c r="BN335" s="64">
        <f>IFERROR(Y335*I335/H335,"0")</f>
        <v>86.190000000000012</v>
      </c>
      <c r="BO335" s="64">
        <f>IFERROR(1/J335*(X335/H335),"0")</f>
        <v>0.15432098765432101</v>
      </c>
      <c r="BP335" s="64">
        <f>IFERROR(1/J335*(Y335/H335),"0")</f>
        <v>0.15625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9.8765432098765444</v>
      </c>
      <c r="Y338" s="553">
        <f>IFERROR(Y335/H335,"0")+IFERROR(Y336/H336,"0")+IFERROR(Y337/H337,"0")</f>
        <v>10</v>
      </c>
      <c r="Z338" s="553">
        <f>IFERROR(IF(Z335="",0,Z335),"0")+IFERROR(IF(Z336="",0,Z336),"0")+IFERROR(IF(Z337="",0,Z337),"0")</f>
        <v>0.1898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80</v>
      </c>
      <c r="Y339" s="553">
        <f>IFERROR(SUM(Y335:Y337),"0")</f>
        <v>81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100</v>
      </c>
      <c r="Y343" s="552">
        <f t="shared" ref="Y343:Y349" si="43">IFERROR(IF(X343="",0,CEILING((X343/$H343),1)*$H343),"")</f>
        <v>105</v>
      </c>
      <c r="Z343" s="36">
        <f>IFERROR(IF(Y343=0,"",ROUNDUP(Y343/H343,0)*0.02175),"")</f>
        <v>0.15225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103.2</v>
      </c>
      <c r="BN343" s="64">
        <f t="shared" ref="BN343:BN349" si="45">IFERROR(Y343*I343/H343,"0")</f>
        <v>108.36</v>
      </c>
      <c r="BO343" s="64">
        <f t="shared" ref="BO343:BO349" si="46">IFERROR(1/J343*(X343/H343),"0")</f>
        <v>0.1388888888888889</v>
      </c>
      <c r="BP343" s="64">
        <f t="shared" ref="BP343:BP349" si="47">IFERROR(1/J343*(Y343/H343),"0")</f>
        <v>0.14583333333333331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100</v>
      </c>
      <c r="Y345" s="552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13.333333333333334</v>
      </c>
      <c r="Y350" s="553">
        <f>IFERROR(Y343/H343,"0")+IFERROR(Y344/H344,"0")+IFERROR(Y345/H345,"0")+IFERROR(Y346/H346,"0")+IFERROR(Y347/H347,"0")+IFERROR(Y348/H348,"0")+IFERROR(Y349/H349,"0")</f>
        <v>14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0.30449999999999999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200</v>
      </c>
      <c r="Y351" s="553">
        <f>IFERROR(SUM(Y343:Y349),"0")</f>
        <v>210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100</v>
      </c>
      <c r="Y353" s="552">
        <f>IFERROR(IF(X353="",0,CEILING((X353/$H353),1)*$H353),"")</f>
        <v>105</v>
      </c>
      <c r="Z353" s="36">
        <f>IFERROR(IF(Y353=0,"",ROUNDUP(Y353/H353,0)*0.02175),"")</f>
        <v>0.15225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103.2</v>
      </c>
      <c r="BN353" s="64">
        <f>IFERROR(Y353*I353/H353,"0")</f>
        <v>108.36</v>
      </c>
      <c r="BO353" s="64">
        <f>IFERROR(1/J353*(X353/H353),"0")</f>
        <v>0.1388888888888889</v>
      </c>
      <c r="BP353" s="64">
        <f>IFERROR(1/J353*(Y353/H353),"0")</f>
        <v>0.14583333333333331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6.666666666666667</v>
      </c>
      <c r="Y355" s="553">
        <f>IFERROR(Y353/H353,"0")+IFERROR(Y354/H354,"0")</f>
        <v>7</v>
      </c>
      <c r="Z355" s="553">
        <f>IFERROR(IF(Z353="",0,Z353),"0")+IFERROR(IF(Z354="",0,Z354),"0")</f>
        <v>0.15225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100</v>
      </c>
      <c r="Y356" s="553">
        <f>IFERROR(SUM(Y353:Y354),"0")</f>
        <v>105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420</v>
      </c>
      <c r="Y378" s="552">
        <f>IFERROR(IF(X378="",0,CEILING((X378/$H378),1)*$H378),"")</f>
        <v>423</v>
      </c>
      <c r="Z378" s="36">
        <f>IFERROR(IF(Y378=0,"",ROUNDUP(Y378/H378,0)*0.01898),"")</f>
        <v>0.89205999999999996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444.22</v>
      </c>
      <c r="BN378" s="64">
        <f>IFERROR(Y378*I378/H378,"0")</f>
        <v>447.39300000000003</v>
      </c>
      <c r="BO378" s="64">
        <f>IFERROR(1/J378*(X378/H378),"0")</f>
        <v>0.72916666666666663</v>
      </c>
      <c r="BP378" s="64">
        <f>IFERROR(1/J378*(Y378/H378),"0")</f>
        <v>0.734375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46.666666666666664</v>
      </c>
      <c r="Y380" s="553">
        <f>IFERROR(Y378/H378,"0")+IFERROR(Y379/H379,"0")</f>
        <v>47</v>
      </c>
      <c r="Z380" s="553">
        <f>IFERROR(IF(Z378="",0,Z378),"0")+IFERROR(IF(Z379="",0,Z379),"0")</f>
        <v>0.89205999999999996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420</v>
      </c>
      <c r="Y381" s="553">
        <f>IFERROR(SUM(Y378:Y379),"0")</f>
        <v>423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25</v>
      </c>
      <c r="Y389" s="552">
        <f t="shared" ref="Y389:Y398" si="48">IFERROR(IF(X389="",0,CEILING((X389/$H389),1)*$H389),"")</f>
        <v>27</v>
      </c>
      <c r="Z389" s="36">
        <f>IFERROR(IF(Y389=0,"",ROUNDUP(Y389/H389,0)*0.00902),"")</f>
        <v>4.5100000000000001E-2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25.972222222222221</v>
      </c>
      <c r="BN389" s="64">
        <f t="shared" ref="BN389:BN398" si="50">IFERROR(Y389*I389/H389,"0")</f>
        <v>28.049999999999997</v>
      </c>
      <c r="BO389" s="64">
        <f t="shared" ref="BO389:BO398" si="51">IFERROR(1/J389*(X389/H389),"0")</f>
        <v>3.5072951739618406E-2</v>
      </c>
      <c r="BP389" s="64">
        <f t="shared" ref="BP389:BP398" si="52">IFERROR(1/J389*(Y389/H389),"0")</f>
        <v>3.787878787878788E-2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12</v>
      </c>
      <c r="Y390" s="552">
        <f t="shared" si="48"/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12.466666666666667</v>
      </c>
      <c r="BN390" s="64">
        <f t="shared" si="50"/>
        <v>16.830000000000002</v>
      </c>
      <c r="BO390" s="64">
        <f t="shared" si="51"/>
        <v>1.6835016835016831E-2</v>
      </c>
      <c r="BP390" s="64">
        <f t="shared" si="52"/>
        <v>2.2727272727272731E-2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12</v>
      </c>
      <c r="Y392" s="552">
        <f t="shared" si="48"/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12.466666666666667</v>
      </c>
      <c r="BN392" s="64">
        <f t="shared" si="50"/>
        <v>16.830000000000002</v>
      </c>
      <c r="BO392" s="64">
        <f t="shared" si="51"/>
        <v>1.6835016835016831E-2</v>
      </c>
      <c r="BP392" s="64">
        <f t="shared" si="52"/>
        <v>2.2727272727272731E-2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9.0740740740740726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11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9.9220000000000003E-2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49</v>
      </c>
      <c r="Y400" s="553">
        <f>IFERROR(SUM(Y389:Y398),"0")</f>
        <v>59.400000000000006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20</v>
      </c>
      <c r="Y412" s="552">
        <f>IFERROR(IF(X412="",0,CEILING((X412/$H412),1)*$H412),"")</f>
        <v>21.6</v>
      </c>
      <c r="Z412" s="36">
        <f>IFERROR(IF(Y412=0,"",ROUNDUP(Y412/H412,0)*0.00902),"")</f>
        <v>3.6080000000000001E-2</v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20.777777777777779</v>
      </c>
      <c r="BN412" s="64">
        <f>IFERROR(Y412*I412/H412,"0")</f>
        <v>22.44</v>
      </c>
      <c r="BO412" s="64">
        <f>IFERROR(1/J412*(X412/H412),"0")</f>
        <v>2.8058361391694722E-2</v>
      </c>
      <c r="BP412" s="64">
        <f>IFERROR(1/J412*(Y412/H412),"0")</f>
        <v>3.0303030303030304E-2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3.7037037037037033</v>
      </c>
      <c r="Y416" s="553">
        <f>IFERROR(Y412/H412,"0")+IFERROR(Y413/H413,"0")+IFERROR(Y414/H414,"0")+IFERROR(Y415/H415,"0")</f>
        <v>4</v>
      </c>
      <c r="Z416" s="553">
        <f>IFERROR(IF(Z412="",0,Z412),"0")+IFERROR(IF(Z413="",0,Z413),"0")+IFERROR(IF(Z414="",0,Z414),"0")+IFERROR(IF(Z415="",0,Z415),"0")</f>
        <v>3.6080000000000001E-2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20</v>
      </c>
      <c r="Y417" s="553">
        <f>IFERROR(SUM(Y412:Y415),"0")</f>
        <v>21.6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250</v>
      </c>
      <c r="Y433" s="552">
        <f t="shared" si="54"/>
        <v>253.44</v>
      </c>
      <c r="Z433" s="36">
        <f t="shared" si="55"/>
        <v>0.57408000000000003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267.04545454545456</v>
      </c>
      <c r="BN433" s="64">
        <f t="shared" si="57"/>
        <v>270.71999999999997</v>
      </c>
      <c r="BO433" s="64">
        <f t="shared" si="58"/>
        <v>0.45527389277389274</v>
      </c>
      <c r="BP433" s="64">
        <f t="shared" si="59"/>
        <v>0.46153846153846156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110</v>
      </c>
      <c r="Y436" s="552">
        <f t="shared" si="54"/>
        <v>110.88000000000001</v>
      </c>
      <c r="Z436" s="36">
        <f t="shared" si="55"/>
        <v>0.25115999999999999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117.49999999999999</v>
      </c>
      <c r="BN436" s="64">
        <f t="shared" si="57"/>
        <v>118.44</v>
      </c>
      <c r="BO436" s="64">
        <f t="shared" si="58"/>
        <v>0.20032051282051283</v>
      </c>
      <c r="BP436" s="64">
        <f t="shared" si="59"/>
        <v>0.20192307692307693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68.181818181818173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69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0.82523999999999997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360</v>
      </c>
      <c r="Y445" s="553">
        <f>IFERROR(SUM(Y431:Y443),"0")</f>
        <v>364.32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210</v>
      </c>
      <c r="Y447" s="552">
        <f>IFERROR(IF(X447="",0,CEILING((X447/$H447),1)*$H447),"")</f>
        <v>211.20000000000002</v>
      </c>
      <c r="Z447" s="36">
        <f>IFERROR(IF(Y447=0,"",ROUNDUP(Y447/H447,0)*0.01196),"")</f>
        <v>0.47839999999999999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224.31818181818178</v>
      </c>
      <c r="BN447" s="64">
        <f>IFERROR(Y447*I447/H447,"0")</f>
        <v>225.60000000000002</v>
      </c>
      <c r="BO447" s="64">
        <f>IFERROR(1/J447*(X447/H447),"0")</f>
        <v>0.38243006993006995</v>
      </c>
      <c r="BP447" s="64">
        <f>IFERROR(1/J447*(Y447/H447),"0")</f>
        <v>0.38461538461538464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39.772727272727273</v>
      </c>
      <c r="Y450" s="553">
        <f>IFERROR(Y447/H447,"0")+IFERROR(Y448/H448,"0")+IFERROR(Y449/H449,"0")</f>
        <v>40</v>
      </c>
      <c r="Z450" s="553">
        <f>IFERROR(IF(Z447="",0,Z447),"0")+IFERROR(IF(Z448="",0,Z448),"0")+IFERROR(IF(Z449="",0,Z449),"0")</f>
        <v>0.47839999999999999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210</v>
      </c>
      <c r="Y451" s="553">
        <f>IFERROR(SUM(Y447:Y449),"0")</f>
        <v>211.20000000000002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80</v>
      </c>
      <c r="Y453" s="552">
        <f t="shared" ref="Y453:Y458" si="60">IFERROR(IF(X453="",0,CEILING((X453/$H453),1)*$H453),"")</f>
        <v>84.48</v>
      </c>
      <c r="Z453" s="36">
        <f>IFERROR(IF(Y453=0,"",ROUNDUP(Y453/H453,0)*0.01196),"")</f>
        <v>0.19136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85.454545454545453</v>
      </c>
      <c r="BN453" s="64">
        <f t="shared" ref="BN453:BN458" si="62">IFERROR(Y453*I453/H453,"0")</f>
        <v>90.24</v>
      </c>
      <c r="BO453" s="64">
        <f t="shared" ref="BO453:BO458" si="63">IFERROR(1/J453*(X453/H453),"0")</f>
        <v>0.14568764568764569</v>
      </c>
      <c r="BP453" s="64">
        <f t="shared" ref="BP453:BP458" si="64">IFERROR(1/J453*(Y453/H453),"0")</f>
        <v>0.15384615384615385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140</v>
      </c>
      <c r="Y455" s="552">
        <f t="shared" si="60"/>
        <v>142.56</v>
      </c>
      <c r="Z455" s="36">
        <f>IFERROR(IF(Y455=0,"",ROUNDUP(Y455/H455,0)*0.01196),"")</f>
        <v>0.32291999999999998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149.54545454545453</v>
      </c>
      <c r="BN455" s="64">
        <f t="shared" si="62"/>
        <v>152.27999999999997</v>
      </c>
      <c r="BO455" s="64">
        <f t="shared" si="63"/>
        <v>0.25495337995337997</v>
      </c>
      <c r="BP455" s="64">
        <f t="shared" si="64"/>
        <v>0.25961538461538464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41.666666666666664</v>
      </c>
      <c r="Y459" s="553">
        <f>IFERROR(Y453/H453,"0")+IFERROR(Y454/H454,"0")+IFERROR(Y455/H455,"0")+IFERROR(Y456/H456,"0")+IFERROR(Y457/H457,"0")+IFERROR(Y458/H458,"0")</f>
        <v>43</v>
      </c>
      <c r="Z459" s="553">
        <f>IFERROR(IF(Z453="",0,Z453),"0")+IFERROR(IF(Z454="",0,Z454),"0")+IFERROR(IF(Z455="",0,Z455),"0")+IFERROR(IF(Z456="",0,Z456),"0")+IFERROR(IF(Z457="",0,Z457),"0")+IFERROR(IF(Z458="",0,Z458),"0")</f>
        <v>0.51427999999999996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220</v>
      </c>
      <c r="Y460" s="553">
        <f>IFERROR(SUM(Y453:Y458),"0")</f>
        <v>227.04000000000002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70</v>
      </c>
      <c r="Y484" s="552">
        <f>IFERROR(IF(X484="",0,CEILING((X484/$H484),1)*$H484),"")</f>
        <v>71.400000000000006</v>
      </c>
      <c r="Z484" s="36">
        <f>IFERROR(IF(Y484=0,"",ROUNDUP(Y484/H484,0)*0.00902),"")</f>
        <v>0.15334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74.499999999999986</v>
      </c>
      <c r="BN484" s="64">
        <f>IFERROR(Y484*I484/H484,"0")</f>
        <v>75.989999999999995</v>
      </c>
      <c r="BO484" s="64">
        <f>IFERROR(1/J484*(X484/H484),"0")</f>
        <v>0.12626262626262624</v>
      </c>
      <c r="BP484" s="64">
        <f>IFERROR(1/J484*(Y484/H484),"0")</f>
        <v>0.12878787878787878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16.666666666666664</v>
      </c>
      <c r="Y485" s="553">
        <f>IFERROR(Y483/H483,"0")+IFERROR(Y484/H484,"0")</f>
        <v>17</v>
      </c>
      <c r="Z485" s="553">
        <f>IFERROR(IF(Z483="",0,Z483),"0")+IFERROR(IF(Z484="",0,Z484),"0")</f>
        <v>0.15334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70</v>
      </c>
      <c r="Y486" s="553">
        <f>IFERROR(SUM(Y483:Y484),"0")</f>
        <v>71.400000000000006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8</v>
      </c>
      <c r="Y488" s="552">
        <f>IFERROR(IF(X488="",0,CEILING((X488/$H488),1)*$H488),"")</f>
        <v>9</v>
      </c>
      <c r="Z488" s="36">
        <f>IFERROR(IF(Y488=0,"",ROUNDUP(Y488/H488,0)*0.01898),"")</f>
        <v>1.898E-2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8.461333333333334</v>
      </c>
      <c r="BN488" s="64">
        <f>IFERROR(Y488*I488/H488,"0")</f>
        <v>9.5190000000000001</v>
      </c>
      <c r="BO488" s="64">
        <f>IFERROR(1/J488*(X488/H488),"0")</f>
        <v>1.3888888888888888E-2</v>
      </c>
      <c r="BP488" s="64">
        <f>IFERROR(1/J488*(Y488/H488),"0")</f>
        <v>1.5625E-2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0.88888888888888884</v>
      </c>
      <c r="Y490" s="553">
        <f>IFERROR(Y488/H488,"0")+IFERROR(Y489/H489,"0")</f>
        <v>1</v>
      </c>
      <c r="Z490" s="553">
        <f>IFERROR(IF(Z488="",0,Z488),"0")+IFERROR(IF(Z489="",0,Z489),"0")</f>
        <v>1.898E-2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8</v>
      </c>
      <c r="Y491" s="553">
        <f>IFERROR(SUM(Y488:Y489),"0")</f>
        <v>9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3615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3692.7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3827.238979293611</v>
      </c>
      <c r="Y503" s="553">
        <f>IFERROR(SUM(BN22:BN499),"0")</f>
        <v>3908.8319999999999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7</v>
      </c>
      <c r="Y504" s="38">
        <f>ROUNDUP(SUM(BP22:BP499),0)</f>
        <v>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4002.238979293611</v>
      </c>
      <c r="Y505" s="553">
        <f>GrossWeightTotalR+PalletQtyTotalR*25</f>
        <v>4083.8319999999999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507.45679466732105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518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7.9363299999999999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205.20000000000002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10.8</v>
      </c>
      <c r="E512" s="46">
        <f>IFERROR(Y87*1,"0")+IFERROR(Y88*1,"0")+IFERROR(Y89*1,"0")+IFERROR(Y93*1,"0")+IFERROR(Y94*1,"0")+IFERROR(Y95*1,"0")+IFERROR(Y96*1,"0")</f>
        <v>54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105.3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1534.4399999999998</v>
      </c>
      <c r="S512" s="46">
        <f>IFERROR(Y335*1,"0")+IFERROR(Y336*1,"0")+IFERROR(Y337*1,"0")</f>
        <v>81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315</v>
      </c>
      <c r="U512" s="46">
        <f>IFERROR(Y368*1,"0")+IFERROR(Y369*1,"0")+IFERROR(Y370*1,"0")+IFERROR(Y374*1,"0")+IFERROR(Y378*1,"0")+IFERROR(Y379*1,"0")+IFERROR(Y383*1,"0")</f>
        <v>423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59.400000000000006</v>
      </c>
      <c r="W512" s="46">
        <f>IFERROR(Y408*1,"0")+IFERROR(Y412*1,"0")+IFERROR(Y413*1,"0")+IFERROR(Y414*1,"0")+IFERROR(Y415*1,"0")</f>
        <v>21.6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802.56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80.400000000000006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