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DE9E2D1-C5FF-44E9-9F57-F423C6A4FF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Z139" i="1" l="1"/>
  <c r="Z217" i="1"/>
  <c r="Z83" i="1"/>
  <c r="H9" i="1"/>
  <c r="A10" i="1"/>
  <c r="Y24" i="1"/>
  <c r="Y32" i="1"/>
  <c r="Y44" i="1"/>
  <c r="Y59" i="1"/>
  <c r="Y65" i="1"/>
  <c r="Y71" i="1"/>
  <c r="Y78" i="1"/>
  <c r="BP82" i="1"/>
  <c r="BN82" i="1"/>
  <c r="Z82" i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Z294" i="1" s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Z32" i="1" s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Z246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Z255" i="1" s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Z350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Z490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168" i="1" l="1"/>
  <c r="Y506" i="1"/>
  <c r="Z474" i="1"/>
  <c r="Z399" i="1"/>
  <c r="Z312" i="1"/>
  <c r="Z263" i="1"/>
  <c r="Z230" i="1"/>
  <c r="Z78" i="1"/>
  <c r="Z507" i="1" s="1"/>
  <c r="Z64" i="1"/>
  <c r="Y504" i="1"/>
  <c r="Z304" i="1"/>
  <c r="Z105" i="1"/>
  <c r="Z90" i="1"/>
  <c r="Y503" i="1"/>
  <c r="Y502" i="1"/>
  <c r="Y505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<sst xmlns="http://schemas.openxmlformats.org/spreadsheetml/2006/main" count="2217" uniqueCount="793">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</sst>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3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40</v>
      </c>
      <c r="Y42" s="552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10</v>
      </c>
      <c r="Y44" s="553">
        <f>IFERROR(Y41/H41,"0")+IFERROR(Y42/H42,"0")+IFERROR(Y43/H43,"0")</f>
        <v>10</v>
      </c>
      <c r="Z44" s="553">
        <f>IFERROR(IF(Z41="",0,Z41),"0")+IFERROR(IF(Z42="",0,Z42),"0")+IFERROR(IF(Z43="",0,Z43),"0")</f>
        <v>9.0200000000000002E-2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40</v>
      </c>
      <c r="Y45" s="553">
        <f>IFERROR(SUM(Y41:Y43),"0")</f>
        <v>40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600</v>
      </c>
      <c r="Y53" s="552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450</v>
      </c>
      <c r="Y57" s="55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155.55555555555554</v>
      </c>
      <c r="Y58" s="553">
        <f>IFERROR(Y52/H52,"0")+IFERROR(Y53/H53,"0")+IFERROR(Y54/H54,"0")+IFERROR(Y55/H55,"0")+IFERROR(Y56/H56,"0")+IFERROR(Y57/H57,"0")</f>
        <v>156</v>
      </c>
      <c r="Z58" s="553">
        <f>IFERROR(IF(Z52="",0,Z52),"0")+IFERROR(IF(Z53="",0,Z53),"0")+IFERROR(IF(Z54="",0,Z54),"0")+IFERROR(IF(Z55="",0,Z55),"0")+IFERROR(IF(Z56="",0,Z56),"0")+IFERROR(IF(Z57="",0,Z57),"0")</f>
        <v>1.96488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1050</v>
      </c>
      <c r="Y59" s="553">
        <f>IFERROR(SUM(Y52:Y57),"0")</f>
        <v>1054.8000000000002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600</v>
      </c>
      <c r="Y61" s="55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162</v>
      </c>
      <c r="Y63" s="552">
        <f>IFERROR(IF(X63="",0,CEILING((X63/$H63),1)*$H63),"")</f>
        <v>162</v>
      </c>
      <c r="Z63" s="36">
        <f>IFERROR(IF(Y63=0,"",ROUNDUP(Y63/H63,0)*0.00651),"")</f>
        <v>0.3906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172.79999999999998</v>
      </c>
      <c r="BN63" s="64">
        <f>IFERROR(Y63*I63/H63,"0")</f>
        <v>172.79999999999998</v>
      </c>
      <c r="BO63" s="64">
        <f>IFERROR(1/J63*(X63/H63),"0")</f>
        <v>0.32967032967032966</v>
      </c>
      <c r="BP63" s="64">
        <f>IFERROR(1/J63*(Y63/H63),"0")</f>
        <v>0.32967032967032966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115.55555555555554</v>
      </c>
      <c r="Y64" s="553">
        <f>IFERROR(Y61/H61,"0")+IFERROR(Y62/H62,"0")+IFERROR(Y63/H63,"0")</f>
        <v>116</v>
      </c>
      <c r="Z64" s="553">
        <f>IFERROR(IF(Z61="",0,Z61),"0")+IFERROR(IF(Z62="",0,Z62),"0")+IFERROR(IF(Z63="",0,Z63),"0")</f>
        <v>1.4534800000000001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762</v>
      </c>
      <c r="Y65" s="553">
        <f>IFERROR(SUM(Y61:Y63),"0")</f>
        <v>766.80000000000007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60</v>
      </c>
      <c r="Y87" s="552">
        <f>IFERROR(IF(X87="",0,CEILING((X87/$H87),1)*$H87),"")</f>
        <v>64.800000000000011</v>
      </c>
      <c r="Z87" s="36">
        <f>IFERROR(IF(Y87=0,"",ROUNDUP(Y87/H87,0)*0.01898),"")</f>
        <v>0.11388000000000001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62.416666666666657</v>
      </c>
      <c r="BN87" s="64">
        <f>IFERROR(Y87*I87/H87,"0")</f>
        <v>67.410000000000011</v>
      </c>
      <c r="BO87" s="64">
        <f>IFERROR(1/J87*(X87/H87),"0")</f>
        <v>8.6805555555555552E-2</v>
      </c>
      <c r="BP87" s="64">
        <f>IFERROR(1/J87*(Y87/H87),"0")</f>
        <v>9.3750000000000014E-2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5.5555555555555554</v>
      </c>
      <c r="Y90" s="553">
        <f>IFERROR(Y87/H87,"0")+IFERROR(Y88/H88,"0")+IFERROR(Y89/H89,"0")</f>
        <v>6.0000000000000009</v>
      </c>
      <c r="Z90" s="553">
        <f>IFERROR(IF(Z87="",0,Z87),"0")+IFERROR(IF(Z88="",0,Z88),"0")+IFERROR(IF(Z89="",0,Z89),"0")</f>
        <v>0.11388000000000001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60</v>
      </c>
      <c r="Y91" s="553">
        <f>IFERROR(SUM(Y87:Y89),"0")</f>
        <v>64.800000000000011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80</v>
      </c>
      <c r="Y93" s="552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85.125925925925927</v>
      </c>
      <c r="BN93" s="64">
        <f>IFERROR(Y93*I93/H93,"0")</f>
        <v>86.190000000000012</v>
      </c>
      <c r="BO93" s="64">
        <f>IFERROR(1/J93*(X93/H93),"0")</f>
        <v>0.15432098765432101</v>
      </c>
      <c r="BP93" s="64">
        <f>IFERROR(1/J93*(Y93/H93),"0")</f>
        <v>0.15625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9.8765432098765444</v>
      </c>
      <c r="Y97" s="553">
        <f>IFERROR(Y93/H93,"0")+IFERROR(Y94/H94,"0")+IFERROR(Y95/H95,"0")+IFERROR(Y96/H96,"0")</f>
        <v>10</v>
      </c>
      <c r="Z97" s="553">
        <f>IFERROR(IF(Z93="",0,Z93),"0")+IFERROR(IF(Z94="",0,Z94),"0")+IFERROR(IF(Z95="",0,Z95),"0")+IFERROR(IF(Z96="",0,Z96),"0")</f>
        <v>0.1898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80</v>
      </c>
      <c r="Y98" s="553">
        <f>IFERROR(SUM(Y93:Y96),"0")</f>
        <v>81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80</v>
      </c>
      <c r="Y114" s="552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85.066666666666663</v>
      </c>
      <c r="BN114" s="64">
        <f>IFERROR(Y114*I114/H114,"0")</f>
        <v>86.13000000000001</v>
      </c>
      <c r="BO114" s="64">
        <f>IFERROR(1/J114*(X114/H114),"0")</f>
        <v>0.15432098765432101</v>
      </c>
      <c r="BP114" s="64">
        <f>IFERROR(1/J114*(Y114/H114),"0")</f>
        <v>0.15625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9.8765432098765444</v>
      </c>
      <c r="Y118" s="553">
        <f>IFERROR(Y114/H114,"0")+IFERROR(Y115/H115,"0")+IFERROR(Y116/H116,"0")+IFERROR(Y117/H117,"0")</f>
        <v>10</v>
      </c>
      <c r="Z118" s="553">
        <f>IFERROR(IF(Z114="",0,Z114),"0")+IFERROR(IF(Z115="",0,Z115),"0")+IFERROR(IF(Z116="",0,Z116),"0")+IFERROR(IF(Z117="",0,Z117),"0")</f>
        <v>0.1898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80</v>
      </c>
      <c r="Y119" s="553">
        <f>IFERROR(SUM(Y114:Y117),"0")</f>
        <v>81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50</v>
      </c>
      <c r="Y147" s="552">
        <f>IFERROR(IF(X147="",0,CEILING((X147/$H147),1)*$H147),"")</f>
        <v>54</v>
      </c>
      <c r="Z147" s="36">
        <f>IFERROR(IF(Y147=0,"",ROUNDUP(Y147/H147,0)*0.01898),"")</f>
        <v>0.11388000000000001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53.250000000000007</v>
      </c>
      <c r="BN147" s="64">
        <f>IFERROR(Y147*I147/H147,"0")</f>
        <v>57.510000000000005</v>
      </c>
      <c r="BO147" s="64">
        <f>IFERROR(1/J147*(X147/H147),"0")</f>
        <v>8.6805555555555552E-2</v>
      </c>
      <c r="BP147" s="64">
        <f>IFERROR(1/J147*(Y147/H147),"0")</f>
        <v>9.375E-2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100</v>
      </c>
      <c r="Y149" s="552">
        <f>IFERROR(IF(X149="",0,CEILING((X149/$H149),1)*$H149),"")</f>
        <v>108</v>
      </c>
      <c r="Z149" s="36">
        <f>IFERROR(IF(Y149=0,"",ROUNDUP(Y149/H149,0)*0.01898),"")</f>
        <v>0.22776000000000002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106.50000000000001</v>
      </c>
      <c r="BN149" s="64">
        <f>IFERROR(Y149*I149/H149,"0")</f>
        <v>115.02000000000001</v>
      </c>
      <c r="BO149" s="64">
        <f>IFERROR(1/J149*(X149/H149),"0")</f>
        <v>0.1736111111111111</v>
      </c>
      <c r="BP149" s="64">
        <f>IFERROR(1/J149*(Y149/H149),"0")</f>
        <v>0.1875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16.666666666666664</v>
      </c>
      <c r="Y150" s="553">
        <f>IFERROR(Y147/H147,"0")+IFERROR(Y148/H148,"0")+IFERROR(Y149/H149,"0")</f>
        <v>18</v>
      </c>
      <c r="Z150" s="553">
        <f>IFERROR(IF(Z147="",0,Z147),"0")+IFERROR(IF(Z148="",0,Z148),"0")+IFERROR(IF(Z149="",0,Z149),"0")</f>
        <v>0.34164000000000005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150</v>
      </c>
      <c r="Y151" s="553">
        <f>IFERROR(SUM(Y147:Y149),"0")</f>
        <v>162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200</v>
      </c>
      <c r="Y252" s="552">
        <f>IFERROR(IF(X252="",0,CEILING((X252/$H252),1)*$H252),"")</f>
        <v>205.20000000000002</v>
      </c>
      <c r="Z252" s="36">
        <f>IFERROR(IF(Y252=0,"",ROUNDUP(Y252/H252,0)*0.01898),"")</f>
        <v>0.36062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208.05555555555554</v>
      </c>
      <c r="BN252" s="64">
        <f>IFERROR(Y252*I252/H252,"0")</f>
        <v>213.46499999999997</v>
      </c>
      <c r="BO252" s="64">
        <f>IFERROR(1/J252*(X252/H252),"0")</f>
        <v>0.28935185185185186</v>
      </c>
      <c r="BP252" s="64">
        <f>IFERROR(1/J252*(Y252/H252),"0")</f>
        <v>0.296875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18.518518518518519</v>
      </c>
      <c r="Y255" s="553">
        <f>IFERROR(Y250/H250,"0")+IFERROR(Y251/H251,"0")+IFERROR(Y252/H252,"0")+IFERROR(Y253/H253,"0")+IFERROR(Y254/H254,"0")</f>
        <v>19</v>
      </c>
      <c r="Z255" s="553">
        <f>IFERROR(IF(Z250="",0,Z250),"0")+IFERROR(IF(Z251="",0,Z251),"0")+IFERROR(IF(Z252="",0,Z252),"0")+IFERROR(IF(Z253="",0,Z253),"0")+IFERROR(IF(Z254="",0,Z254),"0")</f>
        <v>0.36062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200</v>
      </c>
      <c r="Y256" s="553">
        <f>IFERROR(SUM(Y250:Y254),"0")</f>
        <v>205.20000000000002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50</v>
      </c>
      <c r="Y289" s="552">
        <f t="shared" si="33"/>
        <v>54</v>
      </c>
      <c r="Z289" s="36">
        <f>IFERROR(IF(Y289=0,"",ROUNDUP(Y289/H289,0)*0.01898),"")</f>
        <v>9.4899999999999998E-2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52.013888888888886</v>
      </c>
      <c r="BN289" s="64">
        <f t="shared" si="35"/>
        <v>56.17499999999999</v>
      </c>
      <c r="BO289" s="64">
        <f t="shared" si="36"/>
        <v>7.2337962962962965E-2</v>
      </c>
      <c r="BP289" s="64">
        <f t="shared" si="37"/>
        <v>7.8125E-2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200</v>
      </c>
      <c r="Y291" s="552">
        <f t="shared" si="33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208.05555555555554</v>
      </c>
      <c r="BN291" s="64">
        <f t="shared" si="35"/>
        <v>213.46499999999997</v>
      </c>
      <c r="BO291" s="64">
        <f t="shared" si="36"/>
        <v>0.28935185185185186</v>
      </c>
      <c r="BP291" s="64">
        <f t="shared" si="37"/>
        <v>0.296875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23.148148148148149</v>
      </c>
      <c r="Y294" s="553">
        <f>IFERROR(Y288/H288,"0")+IFERROR(Y289/H289,"0")+IFERROR(Y290/H290,"0")+IFERROR(Y291/H291,"0")+IFERROR(Y292/H292,"0")+IFERROR(Y293/H293,"0")</f>
        <v>24</v>
      </c>
      <c r="Z294" s="553">
        <f>IFERROR(IF(Z288="",0,Z288),"0")+IFERROR(IF(Z289="",0,Z289),"0")+IFERROR(IF(Z290="",0,Z290),"0")+IFERROR(IF(Z291="",0,Z291),"0")+IFERROR(IF(Z292="",0,Z292),"0")+IFERROR(IF(Z293="",0,Z293),"0")</f>
        <v>0.45551999999999998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250</v>
      </c>
      <c r="Y295" s="553">
        <f>IFERROR(SUM(Y288:Y293),"0")</f>
        <v>259.20000000000005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100</v>
      </c>
      <c r="Y297" s="552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150</v>
      </c>
      <c r="Y298" s="552">
        <f t="shared" si="38"/>
        <v>151.20000000000002</v>
      </c>
      <c r="Z298" s="36">
        <f>IFERROR(IF(Y298=0,"",ROUNDUP(Y298/H298,0)*0.00902),"")</f>
        <v>0.32472000000000001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159.64285714285714</v>
      </c>
      <c r="BN298" s="64">
        <f t="shared" si="40"/>
        <v>160.91999999999999</v>
      </c>
      <c r="BO298" s="64">
        <f t="shared" si="41"/>
        <v>0.27056277056277056</v>
      </c>
      <c r="BP298" s="64">
        <f t="shared" si="42"/>
        <v>0.27272727272727271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59.523809523809526</v>
      </c>
      <c r="Y304" s="553">
        <f>IFERROR(Y297/H297,"0")+IFERROR(Y298/H298,"0")+IFERROR(Y299/H299,"0")+IFERROR(Y300/H300,"0")+IFERROR(Y301/H301,"0")+IFERROR(Y302/H302,"0")+IFERROR(Y303/H303,"0")</f>
        <v>60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0.54120000000000001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250</v>
      </c>
      <c r="Y305" s="553">
        <f>IFERROR(SUM(Y297:Y303),"0")</f>
        <v>252.00000000000003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1500</v>
      </c>
      <c r="Y307" s="552">
        <f>IFERROR(IF(X307="",0,CEILING((X307/$H307),1)*$H307),"")</f>
        <v>1505.3999999999999</v>
      </c>
      <c r="Z307" s="36">
        <f>IFERROR(IF(Y307=0,"",ROUNDUP(Y307/H307,0)*0.01898),"")</f>
        <v>3.6631400000000003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1598.6538461538464</v>
      </c>
      <c r="BN307" s="64">
        <f>IFERROR(Y307*I307/H307,"0")</f>
        <v>1604.4090000000001</v>
      </c>
      <c r="BO307" s="64">
        <f>IFERROR(1/J307*(X307/H307),"0")</f>
        <v>3.0048076923076925</v>
      </c>
      <c r="BP307" s="64">
        <f>IFERROR(1/J307*(Y307/H307),"0")</f>
        <v>3.015625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192.30769230769232</v>
      </c>
      <c r="Y312" s="553">
        <f>IFERROR(Y307/H307,"0")+IFERROR(Y308/H308,"0")+IFERROR(Y309/H309,"0")+IFERROR(Y310/H310,"0")+IFERROR(Y311/H311,"0")</f>
        <v>193</v>
      </c>
      <c r="Z312" s="553">
        <f>IFERROR(IF(Z307="",0,Z307),"0")+IFERROR(IF(Z308="",0,Z308),"0")+IFERROR(IF(Z309="",0,Z309),"0")+IFERROR(IF(Z310="",0,Z310),"0")+IFERROR(IF(Z311="",0,Z311),"0")</f>
        <v>3.6631400000000003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1500</v>
      </c>
      <c r="Y313" s="553">
        <f>IFERROR(SUM(Y307:Y311),"0")</f>
        <v>1505.3999999999999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50</v>
      </c>
      <c r="Y316" s="552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6.4102564102564106</v>
      </c>
      <c r="Y318" s="553">
        <f>IFERROR(Y315/H315,"0")+IFERROR(Y316/H316,"0")+IFERROR(Y317/H317,"0")</f>
        <v>7</v>
      </c>
      <c r="Z318" s="553">
        <f>IFERROR(IF(Z315="",0,Z315),"0")+IFERROR(IF(Z316="",0,Z316),"0")+IFERROR(IF(Z317="",0,Z317),"0")</f>
        <v>0.13286000000000001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50</v>
      </c>
      <c r="Y319" s="553">
        <f>IFERROR(SUM(Y315:Y317),"0")</f>
        <v>54.6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50</v>
      </c>
      <c r="Y335" s="552">
        <f>IFERROR(IF(X335="",0,CEILING((X335/$H335),1)*$H335),"")</f>
        <v>56.699999999999996</v>
      </c>
      <c r="Z335" s="36">
        <f>IFERROR(IF(Y335=0,"",ROUNDUP(Y335/H335,0)*0.01898),"")</f>
        <v>0.13286000000000001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53.203703703703702</v>
      </c>
      <c r="BN335" s="64">
        <f>IFERROR(Y335*I335/H335,"0")</f>
        <v>60.332999999999991</v>
      </c>
      <c r="BO335" s="64">
        <f>IFERROR(1/J335*(X335/H335),"0")</f>
        <v>9.6450617283950615E-2</v>
      </c>
      <c r="BP335" s="64">
        <f>IFERROR(1/J335*(Y335/H335),"0")</f>
        <v>0.109375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6.1728395061728394</v>
      </c>
      <c r="Y338" s="553">
        <f>IFERROR(Y335/H335,"0")+IFERROR(Y336/H336,"0")+IFERROR(Y337/H337,"0")</f>
        <v>7</v>
      </c>
      <c r="Z338" s="553">
        <f>IFERROR(IF(Z335="",0,Z335),"0")+IFERROR(IF(Z336="",0,Z336),"0")+IFERROR(IF(Z337="",0,Z337),"0")</f>
        <v>0.13286000000000001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50</v>
      </c>
      <c r="Y339" s="553">
        <f>IFERROR(SUM(Y335:Y337),"0")</f>
        <v>56.699999999999996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300</v>
      </c>
      <c r="Y344" s="552">
        <f t="shared" si="43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309.60000000000002</v>
      </c>
      <c r="BN344" s="64">
        <f t="shared" si="45"/>
        <v>309.60000000000002</v>
      </c>
      <c r="BO344" s="64">
        <f t="shared" si="46"/>
        <v>0.41666666666666663</v>
      </c>
      <c r="BP344" s="64">
        <f t="shared" si="47"/>
        <v>0.41666666666666663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600</v>
      </c>
      <c r="Y346" s="552">
        <f t="shared" si="43"/>
        <v>600</v>
      </c>
      <c r="Z346" s="36">
        <f>IFERROR(IF(Y346=0,"",ROUNDUP(Y346/H346,0)*0.02175),"")</f>
        <v>0.86999999999999988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619.20000000000005</v>
      </c>
      <c r="BN346" s="64">
        <f t="shared" si="45"/>
        <v>619.20000000000005</v>
      </c>
      <c r="BO346" s="64">
        <f t="shared" si="46"/>
        <v>0.83333333333333326</v>
      </c>
      <c r="BP346" s="64">
        <f t="shared" si="47"/>
        <v>0.83333333333333326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60</v>
      </c>
      <c r="Y350" s="553">
        <f>IFERROR(Y343/H343,"0")+IFERROR(Y344/H344,"0")+IFERROR(Y345/H345,"0")+IFERROR(Y346/H346,"0")+IFERROR(Y347/H347,"0")+IFERROR(Y348/H348,"0")+IFERROR(Y349/H349,"0")</f>
        <v>60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1.3049999999999997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900</v>
      </c>
      <c r="Y351" s="553">
        <f>IFERROR(SUM(Y343:Y349),"0")</f>
        <v>900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1200</v>
      </c>
      <c r="Y353" s="552">
        <f>IFERROR(IF(X353="",0,CEILING((X353/$H353),1)*$H353),"")</f>
        <v>1200</v>
      </c>
      <c r="Z353" s="36">
        <f>IFERROR(IF(Y353=0,"",ROUNDUP(Y353/H353,0)*0.02175),"")</f>
        <v>1.7399999999999998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1238.4000000000001</v>
      </c>
      <c r="BN353" s="64">
        <f>IFERROR(Y353*I353/H353,"0")</f>
        <v>1238.4000000000001</v>
      </c>
      <c r="BO353" s="64">
        <f>IFERROR(1/J353*(X353/H353),"0")</f>
        <v>1.6666666666666665</v>
      </c>
      <c r="BP353" s="64">
        <f>IFERROR(1/J353*(Y353/H353),"0")</f>
        <v>1.6666666666666665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80</v>
      </c>
      <c r="Y355" s="553">
        <f>IFERROR(Y353/H353,"0")+IFERROR(Y354/H354,"0")</f>
        <v>80</v>
      </c>
      <c r="Z355" s="553">
        <f>IFERROR(IF(Z353="",0,Z353),"0")+IFERROR(IF(Z354="",0,Z354),"0")</f>
        <v>1.7399999999999998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1200</v>
      </c>
      <c r="Y356" s="553">
        <f>IFERROR(SUM(Y353:Y354),"0")</f>
        <v>1200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300</v>
      </c>
      <c r="Y431" s="552">
        <f t="shared" ref="Y431:Y443" si="54">IFERROR(IF(X431="",0,CEILING((X431/$H431),1)*$H431),"")</f>
        <v>300.96000000000004</v>
      </c>
      <c r="Z431" s="36">
        <f t="shared" ref="Z431:Z437" si="55">IFERROR(IF(Y431=0,"",ROUNDUP(Y431/H431,0)*0.01196),"")</f>
        <v>0.68171999999999999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320.45454545454544</v>
      </c>
      <c r="BN431" s="64">
        <f t="shared" ref="BN431:BN443" si="57">IFERROR(Y431*I431/H431,"0")</f>
        <v>321.48</v>
      </c>
      <c r="BO431" s="64">
        <f t="shared" ref="BO431:BO443" si="58">IFERROR(1/J431*(X431/H431),"0")</f>
        <v>0.54632867132867136</v>
      </c>
      <c r="BP431" s="64">
        <f t="shared" ref="BP431:BP443" si="59">IFERROR(1/J431*(Y431/H431),"0")</f>
        <v>0.54807692307692313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300</v>
      </c>
      <c r="Y436" s="552">
        <f t="shared" si="54"/>
        <v>300.96000000000004</v>
      </c>
      <c r="Z436" s="36">
        <f t="shared" si="55"/>
        <v>0.68171999999999999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320.45454545454544</v>
      </c>
      <c r="BN436" s="64">
        <f t="shared" si="57"/>
        <v>321.48</v>
      </c>
      <c r="BO436" s="64">
        <f t="shared" si="58"/>
        <v>0.54632867132867136</v>
      </c>
      <c r="BP436" s="64">
        <f t="shared" si="59"/>
        <v>0.54807692307692313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113.63636363636363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114.00000000000001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1.36344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600</v>
      </c>
      <c r="Y445" s="553">
        <f>IFERROR(SUM(Y431:Y443),"0")</f>
        <v>601.92000000000007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200</v>
      </c>
      <c r="Y447" s="552">
        <f>IFERROR(IF(X447="",0,CEILING((X447/$H447),1)*$H447),"")</f>
        <v>200.64000000000001</v>
      </c>
      <c r="Z447" s="36">
        <f>IFERROR(IF(Y447=0,"",ROUNDUP(Y447/H447,0)*0.01196),"")</f>
        <v>0.45448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213.63636363636363</v>
      </c>
      <c r="BN447" s="64">
        <f>IFERROR(Y447*I447/H447,"0")</f>
        <v>214.32</v>
      </c>
      <c r="BO447" s="64">
        <f>IFERROR(1/J447*(X447/H447),"0")</f>
        <v>0.36421911421911418</v>
      </c>
      <c r="BP447" s="64">
        <f>IFERROR(1/J447*(Y447/H447),"0")</f>
        <v>0.36538461538461542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37.878787878787875</v>
      </c>
      <c r="Y450" s="553">
        <f>IFERROR(Y447/H447,"0")+IFERROR(Y448/H448,"0")+IFERROR(Y449/H449,"0")</f>
        <v>38</v>
      </c>
      <c r="Z450" s="553">
        <f>IFERROR(IF(Z447="",0,Z447),"0")+IFERROR(IF(Z448="",0,Z448),"0")+IFERROR(IF(Z449="",0,Z449),"0")</f>
        <v>0.45448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200</v>
      </c>
      <c r="Y451" s="553">
        <f>IFERROR(SUM(Y447:Y449),"0")</f>
        <v>200.64000000000001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40</v>
      </c>
      <c r="Y453" s="552">
        <f t="shared" ref="Y453:Y458" si="60">IFERROR(IF(X453="",0,CEILING((X453/$H453),1)*$H453),"")</f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42.727272727272727</v>
      </c>
      <c r="BN453" s="64">
        <f t="shared" ref="BN453:BN458" si="62">IFERROR(Y453*I453/H453,"0")</f>
        <v>45.12</v>
      </c>
      <c r="BO453" s="64">
        <f t="shared" ref="BO453:BO458" si="63">IFERROR(1/J453*(X453/H453),"0")</f>
        <v>7.2843822843822847E-2</v>
      </c>
      <c r="BP453" s="64">
        <f t="shared" ref="BP453:BP458" si="64">IFERROR(1/J453*(Y453/H453),"0")</f>
        <v>7.6923076923076927E-2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100</v>
      </c>
      <c r="Y455" s="552">
        <f t="shared" si="60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106.81818181818181</v>
      </c>
      <c r="BN455" s="64">
        <f t="shared" si="62"/>
        <v>107.16</v>
      </c>
      <c r="BO455" s="64">
        <f t="shared" si="63"/>
        <v>0.18210955710955709</v>
      </c>
      <c r="BP455" s="64">
        <f t="shared" si="64"/>
        <v>0.18269230769230771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26.515151515151512</v>
      </c>
      <c r="Y459" s="553">
        <f>IFERROR(Y453/H453,"0")+IFERROR(Y454/H454,"0")+IFERROR(Y455/H455,"0")+IFERROR(Y456/H456,"0")+IFERROR(Y457/H457,"0")+IFERROR(Y458/H458,"0")</f>
        <v>27</v>
      </c>
      <c r="Z459" s="553">
        <f>IFERROR(IF(Z453="",0,Z453),"0")+IFERROR(IF(Z454="",0,Z454),"0")+IFERROR(IF(Z455="",0,Z455),"0")+IFERROR(IF(Z456="",0,Z456),"0")+IFERROR(IF(Z457="",0,Z457),"0")+IFERROR(IF(Z458="",0,Z458),"0")</f>
        <v>0.32291999999999998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140</v>
      </c>
      <c r="Y460" s="553">
        <f>IFERROR(SUM(Y453:Y458),"0")</f>
        <v>142.56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200</v>
      </c>
      <c r="Y484" s="552">
        <f>IFERROR(IF(X484="",0,CEILING((X484/$H484),1)*$H484),"")</f>
        <v>201.60000000000002</v>
      </c>
      <c r="Z484" s="36">
        <f>IFERROR(IF(Y484=0,"",ROUNDUP(Y484/H484,0)*0.00902),"")</f>
        <v>0.43296000000000001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212.85714285714286</v>
      </c>
      <c r="BN484" s="64">
        <f>IFERROR(Y484*I484/H484,"0")</f>
        <v>214.56</v>
      </c>
      <c r="BO484" s="64">
        <f>IFERROR(1/J484*(X484/H484),"0")</f>
        <v>0.36075036075036077</v>
      </c>
      <c r="BP484" s="64">
        <f>IFERROR(1/J484*(Y484/H484),"0")</f>
        <v>0.36363636363636365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47.61904761904762</v>
      </c>
      <c r="Y485" s="553">
        <f>IFERROR(Y483/H483,"0")+IFERROR(Y484/H484,"0")</f>
        <v>48</v>
      </c>
      <c r="Z485" s="553">
        <f>IFERROR(IF(Z483="",0,Z483),"0")+IFERROR(IF(Z484="",0,Z484),"0")</f>
        <v>0.43296000000000001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200</v>
      </c>
      <c r="Y486" s="553">
        <f>IFERROR(SUM(Y483:Y484),"0")</f>
        <v>201.60000000000002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7762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7830.2200000000012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8150.1215460465473</v>
      </c>
      <c r="Y503" s="553">
        <f>IFERROR(SUM(BN22:BN499),"0")</f>
        <v>8222.08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13</v>
      </c>
      <c r="Y504" s="38">
        <f>ROUNDUP(SUM(BP22:BP499),0)</f>
        <v>13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8475.1215460465464</v>
      </c>
      <c r="Y505" s="553">
        <f>GrossWeightTotalR+PalletQtyTotalR*25</f>
        <v>8547.08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994.81703481703482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1003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15.248680000000002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40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1821.6000000000004</v>
      </c>
      <c r="E512" s="46">
        <f>IFERROR(Y87*1,"0")+IFERROR(Y88*1,"0")+IFERROR(Y89*1,"0")+IFERROR(Y93*1,"0")+IFERROR(Y94*1,"0")+IFERROR(Y95*1,"0")+IFERROR(Y96*1,"0")</f>
        <v>145.80000000000001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81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162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205.20000000000002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2071.1999999999998</v>
      </c>
      <c r="S512" s="46">
        <f>IFERROR(Y335*1,"0")+IFERROR(Y336*1,"0")+IFERROR(Y337*1,"0")</f>
        <v>56.699999999999996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2100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945.12000000000012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201.60000000000002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