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F3BC7A-07FB-4A91-AAF4-3D8002C4BC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BP470" i="2" s="1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X360" i="2"/>
  <c r="BO359" i="2"/>
  <c r="BM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5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Y175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Z144" i="2" s="1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Y59" i="2" s="1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Z353" i="2" l="1"/>
  <c r="BN353" i="2"/>
  <c r="Y356" i="2"/>
  <c r="Z374" i="2"/>
  <c r="Z375" i="2" s="1"/>
  <c r="BN374" i="2"/>
  <c r="BP374" i="2"/>
  <c r="Y375" i="2"/>
  <c r="BP390" i="2"/>
  <c r="Y480" i="2"/>
  <c r="Z41" i="2"/>
  <c r="BN41" i="2"/>
  <c r="Z161" i="2"/>
  <c r="BN161" i="2"/>
  <c r="Z278" i="2"/>
  <c r="Z279" i="2" s="1"/>
  <c r="Z477" i="2"/>
  <c r="BN477" i="2"/>
  <c r="BP477" i="2"/>
  <c r="Y481" i="2"/>
  <c r="Z74" i="2"/>
  <c r="BN74" i="2"/>
  <c r="BP173" i="2"/>
  <c r="Z329" i="2"/>
  <c r="Z453" i="2"/>
  <c r="BN453" i="2"/>
  <c r="X504" i="2"/>
  <c r="Z62" i="2"/>
  <c r="BN62" i="2"/>
  <c r="Z165" i="2"/>
  <c r="BN165" i="2"/>
  <c r="BP166" i="2"/>
  <c r="Z194" i="2"/>
  <c r="Z210" i="2"/>
  <c r="Z262" i="2"/>
  <c r="BP308" i="2"/>
  <c r="Z345" i="2"/>
  <c r="BP403" i="2"/>
  <c r="Y404" i="2"/>
  <c r="Y405" i="2"/>
  <c r="Z464" i="2"/>
  <c r="Y496" i="2"/>
  <c r="Y305" i="2"/>
  <c r="X503" i="2"/>
  <c r="X506" i="2"/>
  <c r="Y45" i="2"/>
  <c r="Z52" i="2"/>
  <c r="BN52" i="2"/>
  <c r="BP52" i="2"/>
  <c r="Y64" i="2"/>
  <c r="Z73" i="2"/>
  <c r="Z81" i="2"/>
  <c r="Y84" i="2"/>
  <c r="Z101" i="2"/>
  <c r="BN101" i="2"/>
  <c r="Y105" i="2"/>
  <c r="Y112" i="2"/>
  <c r="Z116" i="2"/>
  <c r="BN116" i="2"/>
  <c r="Y169" i="2"/>
  <c r="BP163" i="2"/>
  <c r="Z171" i="2"/>
  <c r="BN171" i="2"/>
  <c r="BP171" i="2"/>
  <c r="Z193" i="2"/>
  <c r="BP196" i="2"/>
  <c r="Z207" i="2"/>
  <c r="Z222" i="2"/>
  <c r="BP226" i="2"/>
  <c r="Z233" i="2"/>
  <c r="Z234" i="2" s="1"/>
  <c r="BN233" i="2"/>
  <c r="BP233" i="2"/>
  <c r="Y234" i="2"/>
  <c r="Y246" i="2"/>
  <c r="Z243" i="2"/>
  <c r="BN243" i="2"/>
  <c r="Y256" i="2"/>
  <c r="BP252" i="2"/>
  <c r="Z269" i="2"/>
  <c r="Z292" i="2"/>
  <c r="BN292" i="2"/>
  <c r="Z337" i="2"/>
  <c r="BN337" i="2"/>
  <c r="BP348" i="2"/>
  <c r="BP359" i="2"/>
  <c r="Z396" i="2"/>
  <c r="BN396" i="2"/>
  <c r="Z438" i="2"/>
  <c r="BN438" i="2"/>
  <c r="Z441" i="2"/>
  <c r="Y459" i="2"/>
  <c r="BP455" i="2"/>
  <c r="Z489" i="2"/>
  <c r="BN55" i="2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BN493" i="2"/>
  <c r="A10" i="2"/>
  <c r="J9" i="2"/>
  <c r="Y49" i="2"/>
  <c r="Y48" i="2"/>
  <c r="BN117" i="2"/>
  <c r="Y179" i="2"/>
  <c r="Y178" i="2"/>
  <c r="Z183" i="2"/>
  <c r="BN241" i="2"/>
  <c r="BN244" i="2"/>
  <c r="Y319" i="2"/>
  <c r="Y339" i="2"/>
  <c r="Z370" i="2"/>
  <c r="BP413" i="2"/>
  <c r="BN413" i="2"/>
  <c r="Z483" i="2"/>
  <c r="Z82" i="2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BN464" i="2"/>
  <c r="BN488" i="2"/>
  <c r="BP128" i="2"/>
  <c r="BN128" i="2"/>
  <c r="Y350" i="2"/>
  <c r="AB512" i="2"/>
  <c r="Y501" i="2"/>
  <c r="Y500" i="2"/>
  <c r="BP499" i="2"/>
  <c r="F9" i="2"/>
  <c r="Z53" i="2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BN127" i="2"/>
  <c r="BP132" i="2"/>
  <c r="Y185" i="2"/>
  <c r="Y212" i="2"/>
  <c r="BN203" i="2"/>
  <c r="BP245" i="2"/>
  <c r="Z261" i="2"/>
  <c r="BN267" i="2"/>
  <c r="Y325" i="2"/>
  <c r="BN330" i="2"/>
  <c r="Z354" i="2"/>
  <c r="Z355" i="2" s="1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79" i="2"/>
  <c r="Z43" i="2"/>
  <c r="Z76" i="2"/>
  <c r="Z115" i="2"/>
  <c r="Z138" i="2"/>
  <c r="Z163" i="2"/>
  <c r="Z173" i="2"/>
  <c r="Z196" i="2"/>
  <c r="Z206" i="2"/>
  <c r="Z216" i="2"/>
  <c r="Z259" i="2"/>
  <c r="Z315" i="2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66" i="2"/>
  <c r="Z199" i="2"/>
  <c r="Z209" i="2"/>
  <c r="BN222" i="2"/>
  <c r="Z225" i="2"/>
  <c r="Z251" i="2"/>
  <c r="Z274" i="2"/>
  <c r="Z275" i="2" s="1"/>
  <c r="Z288" i="2"/>
  <c r="Z298" i="2"/>
  <c r="Z308" i="2"/>
  <c r="Z328" i="2"/>
  <c r="Z369" i="2"/>
  <c r="Z393" i="2"/>
  <c r="Z403" i="2"/>
  <c r="Z435" i="2"/>
  <c r="BP462" i="2"/>
  <c r="Z472" i="2"/>
  <c r="BN489" i="2"/>
  <c r="BN108" i="2"/>
  <c r="BN328" i="2"/>
  <c r="Z105" i="2" l="1"/>
  <c r="Z83" i="2"/>
  <c r="X505" i="2"/>
  <c r="Z263" i="2"/>
  <c r="Z174" i="2"/>
  <c r="Z78" i="2"/>
  <c r="Z64" i="2"/>
  <c r="Z90" i="2"/>
  <c r="Z450" i="2"/>
  <c r="Z184" i="2"/>
  <c r="Z150" i="2"/>
  <c r="Z312" i="2"/>
  <c r="Z255" i="2"/>
  <c r="Z111" i="2"/>
  <c r="Z318" i="2"/>
  <c r="Z118" i="2"/>
  <c r="Z465" i="2"/>
  <c r="Z168" i="2"/>
  <c r="Z270" i="2"/>
  <c r="Z58" i="2"/>
  <c r="Z490" i="2"/>
  <c r="Z200" i="2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Y505" i="2" l="1"/>
  <c r="Z507" i="2"/>
</calcChain>
</file>

<file path=xl/sharedStrings.xml><?xml version="1.0" encoding="utf-8"?>
<sst xmlns="http://schemas.openxmlformats.org/spreadsheetml/2006/main" count="3677" uniqueCount="795">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</sst>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288" sqref="AA2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3" t="s">
        <v>26</v>
      </c>
      <c r="E1" s="873"/>
      <c r="F1" s="873"/>
      <c r="G1" s="14" t="s">
        <v>66</v>
      </c>
      <c r="H1" s="873" t="s">
        <v>46</v>
      </c>
      <c r="I1" s="873"/>
      <c r="J1" s="873"/>
      <c r="K1" s="873"/>
      <c r="L1" s="873"/>
      <c r="M1" s="873"/>
      <c r="N1" s="873"/>
      <c r="O1" s="873"/>
      <c r="P1" s="873"/>
      <c r="Q1" s="873"/>
      <c r="R1" s="874" t="s">
        <v>67</v>
      </c>
      <c r="S1" s="875"/>
      <c r="T1" s="87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6"/>
      <c r="R2" s="876"/>
      <c r="S2" s="876"/>
      <c r="T2" s="876"/>
      <c r="U2" s="876"/>
      <c r="V2" s="876"/>
      <c r="W2" s="87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6"/>
      <c r="Q3" s="876"/>
      <c r="R3" s="876"/>
      <c r="S3" s="876"/>
      <c r="T3" s="876"/>
      <c r="U3" s="876"/>
      <c r="V3" s="876"/>
      <c r="W3" s="87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5" t="s">
        <v>8</v>
      </c>
      <c r="B5" s="855"/>
      <c r="C5" s="855"/>
      <c r="D5" s="877"/>
      <c r="E5" s="877"/>
      <c r="F5" s="878" t="s">
        <v>14</v>
      </c>
      <c r="G5" s="878"/>
      <c r="H5" s="877" t="s">
        <v>794</v>
      </c>
      <c r="I5" s="877"/>
      <c r="J5" s="877"/>
      <c r="K5" s="877"/>
      <c r="L5" s="877"/>
      <c r="M5" s="877"/>
      <c r="N5" s="72"/>
      <c r="P5" s="27" t="s">
        <v>4</v>
      </c>
      <c r="Q5" s="879">
        <v>45918</v>
      </c>
      <c r="R5" s="879"/>
      <c r="T5" s="880" t="s">
        <v>3</v>
      </c>
      <c r="U5" s="881"/>
      <c r="V5" s="882" t="s">
        <v>780</v>
      </c>
      <c r="W5" s="883"/>
      <c r="AB5" s="59"/>
      <c r="AC5" s="59"/>
      <c r="AD5" s="59"/>
      <c r="AE5" s="59"/>
    </row>
    <row r="6" spans="1:32" s="17" customFormat="1" ht="24" customHeight="1" x14ac:dyDescent="0.2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 x14ac:dyDescent="0.2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0.5</v>
      </c>
      <c r="R8" s="853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 x14ac:dyDescent="0.2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1" t="str">
        <f>IF(AND($A$9="Тип доверенности/получателя при получении в адресе перегруза:",$D$9="Разовая доверенность"),"Введите ФИО","")</f>
        <v/>
      </c>
      <c r="I9" s="871"/>
      <c r="J9" s="8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1"/>
      <c r="L9" s="871"/>
      <c r="M9" s="871"/>
      <c r="N9" s="70"/>
      <c r="P9" s="31" t="s">
        <v>15</v>
      </c>
      <c r="Q9" s="872"/>
      <c r="R9" s="872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hidden="1" customHeight="1" x14ac:dyDescent="0.2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hidden="1" customHeight="1" x14ac:dyDescent="0.25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hidden="1" customHeight="1" x14ac:dyDescent="0.25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hidden="1" customHeight="1" x14ac:dyDescent="0.25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hidden="1" customHeight="1" x14ac:dyDescent="0.25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hidden="1" customHeight="1" x14ac:dyDescent="0.25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hidden="1" customHeight="1" x14ac:dyDescent="0.25">
      <c r="A62" s="63" t="s">
        <v>154</v>
      </c>
      <c r="B62" s="63" t="s">
        <v>155</v>
      </c>
      <c r="C62" s="36">
        <v>4301020358</v>
      </c>
      <c r="D62" s="566">
        <v>4680115885950</v>
      </c>
      <c r="E62" s="566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7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156</v>
      </c>
      <c r="B63" s="63" t="s">
        <v>157</v>
      </c>
      <c r="C63" s="36">
        <v>4301020296</v>
      </c>
      <c r="D63" s="566">
        <v>4680115881433</v>
      </c>
      <c r="E63" s="566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idden="1" x14ac:dyDescent="0.2">
      <c r="A64" s="573"/>
      <c r="B64" s="573"/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4"/>
      <c r="P64" s="570" t="s">
        <v>40</v>
      </c>
      <c r="Q64" s="571"/>
      <c r="R64" s="571"/>
      <c r="S64" s="571"/>
      <c r="T64" s="571"/>
      <c r="U64" s="571"/>
      <c r="V64" s="572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hidden="1" x14ac:dyDescent="0.2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hidden="1" customHeight="1" x14ac:dyDescent="0.25">
      <c r="A66" s="565" t="s">
        <v>78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66"/>
      <c r="AB66" s="66"/>
      <c r="AC66" s="80"/>
    </row>
    <row r="67" spans="1:68" ht="27" hidden="1" customHeight="1" x14ac:dyDescent="0.25">
      <c r="A67" s="63" t="s">
        <v>158</v>
      </c>
      <c r="B67" s="63" t="s">
        <v>159</v>
      </c>
      <c r="C67" s="36">
        <v>4301031243</v>
      </c>
      <c r="D67" s="566">
        <v>4680115885073</v>
      </c>
      <c r="E67" s="56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161</v>
      </c>
      <c r="B68" s="63" t="s">
        <v>162</v>
      </c>
      <c r="C68" s="36">
        <v>4301031241</v>
      </c>
      <c r="D68" s="566">
        <v>4680115885059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4301031316</v>
      </c>
      <c r="D69" s="566">
        <v>4680115885097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573"/>
      <c r="B70" s="573"/>
      <c r="C70" s="573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574"/>
      <c r="P70" s="570" t="s">
        <v>40</v>
      </c>
      <c r="Q70" s="571"/>
      <c r="R70" s="571"/>
      <c r="S70" s="571"/>
      <c r="T70" s="571"/>
      <c r="U70" s="571"/>
      <c r="V70" s="572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565" t="s">
        <v>84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16.5" hidden="1" customHeight="1" x14ac:dyDescent="0.25">
      <c r="A73" s="63" t="s">
        <v>167</v>
      </c>
      <c r="B73" s="63" t="s">
        <v>168</v>
      </c>
      <c r="C73" s="36">
        <v>4301051838</v>
      </c>
      <c r="D73" s="566">
        <v>4680115881891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7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170</v>
      </c>
      <c r="B74" s="63" t="s">
        <v>171</v>
      </c>
      <c r="C74" s="36">
        <v>4301051846</v>
      </c>
      <c r="D74" s="566">
        <v>4680115885769</v>
      </c>
      <c r="E74" s="566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7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173</v>
      </c>
      <c r="B75" s="63" t="s">
        <v>174</v>
      </c>
      <c r="C75" s="36">
        <v>4301051837</v>
      </c>
      <c r="D75" s="566">
        <v>4680115884311</v>
      </c>
      <c r="E75" s="566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175</v>
      </c>
      <c r="B76" s="63" t="s">
        <v>176</v>
      </c>
      <c r="C76" s="36">
        <v>4301051844</v>
      </c>
      <c r="D76" s="566">
        <v>4680115885929</v>
      </c>
      <c r="E76" s="566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7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177</v>
      </c>
      <c r="B77" s="63" t="s">
        <v>178</v>
      </c>
      <c r="C77" s="36">
        <v>4301051929</v>
      </c>
      <c r="D77" s="566">
        <v>4680115884403</v>
      </c>
      <c r="E77" s="566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idden="1" x14ac:dyDescent="0.2">
      <c r="A78" s="573"/>
      <c r="B78" s="573"/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4"/>
      <c r="P78" s="570" t="s">
        <v>40</v>
      </c>
      <c r="Q78" s="571"/>
      <c r="R78" s="571"/>
      <c r="S78" s="571"/>
      <c r="T78" s="571"/>
      <c r="U78" s="571"/>
      <c r="V78" s="572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hidden="1" x14ac:dyDescent="0.2">
      <c r="A79" s="573"/>
      <c r="B79" s="573"/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4"/>
      <c r="P79" s="570" t="s">
        <v>40</v>
      </c>
      <c r="Q79" s="571"/>
      <c r="R79" s="571"/>
      <c r="S79" s="571"/>
      <c r="T79" s="571"/>
      <c r="U79" s="571"/>
      <c r="V79" s="572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hidden="1" customHeight="1" x14ac:dyDescent="0.25">
      <c r="A80" s="565" t="s">
        <v>180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66"/>
      <c r="AB80" s="66"/>
      <c r="AC80" s="80"/>
    </row>
    <row r="81" spans="1:68" ht="27" hidden="1" customHeight="1" x14ac:dyDescent="0.25">
      <c r="A81" s="63" t="s">
        <v>181</v>
      </c>
      <c r="B81" s="63" t="s">
        <v>182</v>
      </c>
      <c r="C81" s="36">
        <v>4301060455</v>
      </c>
      <c r="D81" s="566">
        <v>4680115881532</v>
      </c>
      <c r="E81" s="566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hidden="1" customHeight="1" x14ac:dyDescent="0.25">
      <c r="A82" s="63" t="s">
        <v>184</v>
      </c>
      <c r="B82" s="63" t="s">
        <v>185</v>
      </c>
      <c r="C82" s="36">
        <v>4301060351</v>
      </c>
      <c r="D82" s="566">
        <v>4680115881464</v>
      </c>
      <c r="E82" s="56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idden="1" x14ac:dyDescent="0.2">
      <c r="A83" s="573"/>
      <c r="B83" s="573"/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573"/>
      <c r="N83" s="573"/>
      <c r="O83" s="574"/>
      <c r="P83" s="570" t="s">
        <v>40</v>
      </c>
      <c r="Q83" s="571"/>
      <c r="R83" s="571"/>
      <c r="S83" s="571"/>
      <c r="T83" s="571"/>
      <c r="U83" s="571"/>
      <c r="V83" s="572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hidden="1" x14ac:dyDescent="0.2">
      <c r="A84" s="573"/>
      <c r="B84" s="573"/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573"/>
      <c r="N84" s="573"/>
      <c r="O84" s="574"/>
      <c r="P84" s="570" t="s">
        <v>40</v>
      </c>
      <c r="Q84" s="571"/>
      <c r="R84" s="571"/>
      <c r="S84" s="571"/>
      <c r="T84" s="571"/>
      <c r="U84" s="571"/>
      <c r="V84" s="572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hidden="1" customHeight="1" x14ac:dyDescent="0.25">
      <c r="A85" s="564" t="s">
        <v>187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65"/>
      <c r="AB85" s="65"/>
      <c r="AC85" s="79"/>
    </row>
    <row r="86" spans="1:68" ht="14.25" hidden="1" customHeight="1" x14ac:dyDescent="0.25">
      <c r="A86" s="565" t="s">
        <v>114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66"/>
      <c r="AB86" s="66"/>
      <c r="AC86" s="80"/>
    </row>
    <row r="87" spans="1:68" ht="27" hidden="1" customHeight="1" x14ac:dyDescent="0.25">
      <c r="A87" s="63" t="s">
        <v>188</v>
      </c>
      <c r="B87" s="63" t="s">
        <v>189</v>
      </c>
      <c r="C87" s="36">
        <v>4301011468</v>
      </c>
      <c r="D87" s="566">
        <v>4680115881327</v>
      </c>
      <c r="E87" s="56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hidden="1" customHeight="1" x14ac:dyDescent="0.25">
      <c r="A88" s="63" t="s">
        <v>191</v>
      </c>
      <c r="B88" s="63" t="s">
        <v>192</v>
      </c>
      <c r="C88" s="36">
        <v>4301011476</v>
      </c>
      <c r="D88" s="566">
        <v>4680115881518</v>
      </c>
      <c r="E88" s="56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hidden="1" customHeight="1" x14ac:dyDescent="0.25">
      <c r="A89" s="63" t="s">
        <v>193</v>
      </c>
      <c r="B89" s="63" t="s">
        <v>194</v>
      </c>
      <c r="C89" s="36">
        <v>4301011443</v>
      </c>
      <c r="D89" s="566">
        <v>4680115881303</v>
      </c>
      <c r="E89" s="56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idden="1" x14ac:dyDescent="0.2">
      <c r="A90" s="573"/>
      <c r="B90" s="573"/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4"/>
      <c r="P90" s="570" t="s">
        <v>40</v>
      </c>
      <c r="Q90" s="571"/>
      <c r="R90" s="571"/>
      <c r="S90" s="571"/>
      <c r="T90" s="571"/>
      <c r="U90" s="571"/>
      <c r="V90" s="572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hidden="1" x14ac:dyDescent="0.2">
      <c r="A91" s="573"/>
      <c r="B91" s="573"/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4"/>
      <c r="P91" s="570" t="s">
        <v>40</v>
      </c>
      <c r="Q91" s="571"/>
      <c r="R91" s="571"/>
      <c r="S91" s="571"/>
      <c r="T91" s="571"/>
      <c r="U91" s="571"/>
      <c r="V91" s="572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hidden="1" customHeight="1" x14ac:dyDescent="0.25">
      <c r="A92" s="565" t="s">
        <v>84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66"/>
      <c r="AB92" s="66"/>
      <c r="AC92" s="80"/>
    </row>
    <row r="93" spans="1:68" ht="16.5" hidden="1" customHeight="1" x14ac:dyDescent="0.25">
      <c r="A93" s="63" t="s">
        <v>195</v>
      </c>
      <c r="B93" s="63" t="s">
        <v>196</v>
      </c>
      <c r="C93" s="36">
        <v>4301051712</v>
      </c>
      <c r="D93" s="566">
        <v>4607091386967</v>
      </c>
      <c r="E93" s="56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778" t="s">
        <v>197</v>
      </c>
      <c r="Q93" s="568"/>
      <c r="R93" s="568"/>
      <c r="S93" s="568"/>
      <c r="T93" s="569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199</v>
      </c>
      <c r="B94" s="63" t="s">
        <v>200</v>
      </c>
      <c r="C94" s="36">
        <v>4301051788</v>
      </c>
      <c r="D94" s="566">
        <v>4680115884953</v>
      </c>
      <c r="E94" s="566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202</v>
      </c>
      <c r="B95" s="63" t="s">
        <v>203</v>
      </c>
      <c r="C95" s="36">
        <v>4301051718</v>
      </c>
      <c r="D95" s="566">
        <v>4607091385731</v>
      </c>
      <c r="E95" s="566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204</v>
      </c>
      <c r="B96" s="63" t="s">
        <v>205</v>
      </c>
      <c r="C96" s="36">
        <v>4301051438</v>
      </c>
      <c r="D96" s="566">
        <v>4680115880894</v>
      </c>
      <c r="E96" s="566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idden="1" x14ac:dyDescent="0.2">
      <c r="A97" s="573"/>
      <c r="B97" s="573"/>
      <c r="C97" s="573"/>
      <c r="D97" s="573"/>
      <c r="E97" s="573"/>
      <c r="F97" s="573"/>
      <c r="G97" s="573"/>
      <c r="H97" s="573"/>
      <c r="I97" s="573"/>
      <c r="J97" s="573"/>
      <c r="K97" s="573"/>
      <c r="L97" s="573"/>
      <c r="M97" s="573"/>
      <c r="N97" s="573"/>
      <c r="O97" s="574"/>
      <c r="P97" s="570" t="s">
        <v>40</v>
      </c>
      <c r="Q97" s="571"/>
      <c r="R97" s="571"/>
      <c r="S97" s="571"/>
      <c r="T97" s="571"/>
      <c r="U97" s="571"/>
      <c r="V97" s="572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573"/>
      <c r="B98" s="573"/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4"/>
      <c r="P98" s="570" t="s">
        <v>40</v>
      </c>
      <c r="Q98" s="571"/>
      <c r="R98" s="571"/>
      <c r="S98" s="571"/>
      <c r="T98" s="571"/>
      <c r="U98" s="571"/>
      <c r="V98" s="572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hidden="1" customHeight="1" x14ac:dyDescent="0.25">
      <c r="A99" s="564" t="s">
        <v>207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65"/>
      <c r="AB99" s="65"/>
      <c r="AC99" s="79"/>
    </row>
    <row r="100" spans="1:68" ht="14.25" hidden="1" customHeight="1" x14ac:dyDescent="0.25">
      <c r="A100" s="565" t="s">
        <v>114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66"/>
      <c r="AB100" s="66"/>
      <c r="AC100" s="80"/>
    </row>
    <row r="101" spans="1:68" ht="27" hidden="1" customHeight="1" x14ac:dyDescent="0.25">
      <c r="A101" s="63" t="s">
        <v>208</v>
      </c>
      <c r="B101" s="63" t="s">
        <v>209</v>
      </c>
      <c r="C101" s="36">
        <v>4301011514</v>
      </c>
      <c r="D101" s="566">
        <v>4680115882133</v>
      </c>
      <c r="E101" s="566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7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8"/>
      <c r="R101" s="568"/>
      <c r="S101" s="568"/>
      <c r="T101" s="56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211</v>
      </c>
      <c r="B102" s="63" t="s">
        <v>212</v>
      </c>
      <c r="C102" s="36">
        <v>4301011417</v>
      </c>
      <c r="D102" s="566">
        <v>4680115880269</v>
      </c>
      <c r="E102" s="566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7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213</v>
      </c>
      <c r="B103" s="63" t="s">
        <v>214</v>
      </c>
      <c r="C103" s="36">
        <v>4301011415</v>
      </c>
      <c r="D103" s="566">
        <v>4680115880429</v>
      </c>
      <c r="E103" s="566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7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8"/>
      <c r="R103" s="568"/>
      <c r="S103" s="568"/>
      <c r="T103" s="5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215</v>
      </c>
      <c r="B104" s="63" t="s">
        <v>216</v>
      </c>
      <c r="C104" s="36">
        <v>4301011462</v>
      </c>
      <c r="D104" s="566">
        <v>4680115881457</v>
      </c>
      <c r="E104" s="566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77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573"/>
      <c r="B105" s="573"/>
      <c r="C105" s="573"/>
      <c r="D105" s="573"/>
      <c r="E105" s="573"/>
      <c r="F105" s="573"/>
      <c r="G105" s="573"/>
      <c r="H105" s="573"/>
      <c r="I105" s="573"/>
      <c r="J105" s="573"/>
      <c r="K105" s="573"/>
      <c r="L105" s="573"/>
      <c r="M105" s="573"/>
      <c r="N105" s="573"/>
      <c r="O105" s="574"/>
      <c r="P105" s="570" t="s">
        <v>40</v>
      </c>
      <c r="Q105" s="571"/>
      <c r="R105" s="571"/>
      <c r="S105" s="571"/>
      <c r="T105" s="571"/>
      <c r="U105" s="571"/>
      <c r="V105" s="572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573"/>
      <c r="B106" s="573"/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4"/>
      <c r="P106" s="570" t="s">
        <v>40</v>
      </c>
      <c r="Q106" s="571"/>
      <c r="R106" s="571"/>
      <c r="S106" s="571"/>
      <c r="T106" s="571"/>
      <c r="U106" s="571"/>
      <c r="V106" s="572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565" t="s">
        <v>150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66"/>
      <c r="AB107" s="66"/>
      <c r="AC107" s="80"/>
    </row>
    <row r="108" spans="1:68" ht="16.5" hidden="1" customHeight="1" x14ac:dyDescent="0.25">
      <c r="A108" s="63" t="s">
        <v>217</v>
      </c>
      <c r="B108" s="63" t="s">
        <v>218</v>
      </c>
      <c r="C108" s="36">
        <v>4301020345</v>
      </c>
      <c r="D108" s="566">
        <v>4680115881488</v>
      </c>
      <c r="E108" s="566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7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8"/>
      <c r="R108" s="568"/>
      <c r="S108" s="568"/>
      <c r="T108" s="56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220</v>
      </c>
      <c r="B109" s="63" t="s">
        <v>221</v>
      </c>
      <c r="C109" s="36">
        <v>4301020346</v>
      </c>
      <c r="D109" s="566">
        <v>4680115882775</v>
      </c>
      <c r="E109" s="566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8"/>
      <c r="R109" s="568"/>
      <c r="S109" s="568"/>
      <c r="T109" s="5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222</v>
      </c>
      <c r="B110" s="63" t="s">
        <v>223</v>
      </c>
      <c r="C110" s="36">
        <v>4301020344</v>
      </c>
      <c r="D110" s="566">
        <v>4680115880658</v>
      </c>
      <c r="E110" s="566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7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8"/>
      <c r="R110" s="568"/>
      <c r="S110" s="568"/>
      <c r="T110" s="56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573"/>
      <c r="B111" s="573"/>
      <c r="C111" s="573"/>
      <c r="D111" s="573"/>
      <c r="E111" s="573"/>
      <c r="F111" s="573"/>
      <c r="G111" s="573"/>
      <c r="H111" s="573"/>
      <c r="I111" s="573"/>
      <c r="J111" s="573"/>
      <c r="K111" s="573"/>
      <c r="L111" s="573"/>
      <c r="M111" s="573"/>
      <c r="N111" s="573"/>
      <c r="O111" s="574"/>
      <c r="P111" s="570" t="s">
        <v>40</v>
      </c>
      <c r="Q111" s="571"/>
      <c r="R111" s="571"/>
      <c r="S111" s="571"/>
      <c r="T111" s="571"/>
      <c r="U111" s="571"/>
      <c r="V111" s="572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573"/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4"/>
      <c r="P112" s="570" t="s">
        <v>40</v>
      </c>
      <c r="Q112" s="571"/>
      <c r="R112" s="571"/>
      <c r="S112" s="571"/>
      <c r="T112" s="571"/>
      <c r="U112" s="571"/>
      <c r="V112" s="572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565" t="s">
        <v>84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66"/>
      <c r="AB113" s="66"/>
      <c r="AC113" s="80"/>
    </row>
    <row r="114" spans="1:68" ht="16.5" hidden="1" customHeight="1" x14ac:dyDescent="0.25">
      <c r="A114" s="63" t="s">
        <v>224</v>
      </c>
      <c r="B114" s="63" t="s">
        <v>225</v>
      </c>
      <c r="C114" s="36">
        <v>4301051724</v>
      </c>
      <c r="D114" s="566">
        <v>4607091385168</v>
      </c>
      <c r="E114" s="566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77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8"/>
      <c r="R114" s="568"/>
      <c r="S114" s="568"/>
      <c r="T114" s="56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227</v>
      </c>
      <c r="B115" s="63" t="s">
        <v>228</v>
      </c>
      <c r="C115" s="36">
        <v>4301051730</v>
      </c>
      <c r="D115" s="566">
        <v>4607091383256</v>
      </c>
      <c r="E115" s="566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7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8"/>
      <c r="R115" s="568"/>
      <c r="S115" s="568"/>
      <c r="T115" s="56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229</v>
      </c>
      <c r="B116" s="63" t="s">
        <v>230</v>
      </c>
      <c r="C116" s="36">
        <v>4301051721</v>
      </c>
      <c r="D116" s="566">
        <v>4607091385748</v>
      </c>
      <c r="E116" s="566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7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231</v>
      </c>
      <c r="B117" s="63" t="s">
        <v>232</v>
      </c>
      <c r="C117" s="36">
        <v>4301051740</v>
      </c>
      <c r="D117" s="566">
        <v>4680115884533</v>
      </c>
      <c r="E117" s="566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7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idden="1" x14ac:dyDescent="0.2">
      <c r="A118" s="573"/>
      <c r="B118" s="573"/>
      <c r="C118" s="573"/>
      <c r="D118" s="573"/>
      <c r="E118" s="573"/>
      <c r="F118" s="573"/>
      <c r="G118" s="573"/>
      <c r="H118" s="573"/>
      <c r="I118" s="573"/>
      <c r="J118" s="573"/>
      <c r="K118" s="573"/>
      <c r="L118" s="573"/>
      <c r="M118" s="573"/>
      <c r="N118" s="573"/>
      <c r="O118" s="574"/>
      <c r="P118" s="570" t="s">
        <v>40</v>
      </c>
      <c r="Q118" s="571"/>
      <c r="R118" s="571"/>
      <c r="S118" s="571"/>
      <c r="T118" s="571"/>
      <c r="U118" s="571"/>
      <c r="V118" s="572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hidden="1" x14ac:dyDescent="0.2">
      <c r="A119" s="573"/>
      <c r="B119" s="573"/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4"/>
      <c r="P119" s="570" t="s">
        <v>40</v>
      </c>
      <c r="Q119" s="571"/>
      <c r="R119" s="571"/>
      <c r="S119" s="571"/>
      <c r="T119" s="571"/>
      <c r="U119" s="571"/>
      <c r="V119" s="572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hidden="1" customHeight="1" x14ac:dyDescent="0.25">
      <c r="A120" s="565" t="s">
        <v>180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66"/>
      <c r="AB120" s="66"/>
      <c r="AC120" s="80"/>
    </row>
    <row r="121" spans="1:68" ht="27" hidden="1" customHeight="1" x14ac:dyDescent="0.25">
      <c r="A121" s="63" t="s">
        <v>234</v>
      </c>
      <c r="B121" s="63" t="s">
        <v>235</v>
      </c>
      <c r="C121" s="36">
        <v>4301060357</v>
      </c>
      <c r="D121" s="566">
        <v>4680115882652</v>
      </c>
      <c r="E121" s="566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76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8"/>
      <c r="R121" s="568"/>
      <c r="S121" s="568"/>
      <c r="T121" s="56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237</v>
      </c>
      <c r="B122" s="63" t="s">
        <v>238</v>
      </c>
      <c r="C122" s="36">
        <v>4301060317</v>
      </c>
      <c r="D122" s="566">
        <v>4680115880238</v>
      </c>
      <c r="E122" s="566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76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573"/>
      <c r="B123" s="573"/>
      <c r="C123" s="573"/>
      <c r="D123" s="573"/>
      <c r="E123" s="573"/>
      <c r="F123" s="573"/>
      <c r="G123" s="573"/>
      <c r="H123" s="573"/>
      <c r="I123" s="573"/>
      <c r="J123" s="573"/>
      <c r="K123" s="573"/>
      <c r="L123" s="573"/>
      <c r="M123" s="573"/>
      <c r="N123" s="573"/>
      <c r="O123" s="574"/>
      <c r="P123" s="570" t="s">
        <v>40</v>
      </c>
      <c r="Q123" s="571"/>
      <c r="R123" s="571"/>
      <c r="S123" s="571"/>
      <c r="T123" s="571"/>
      <c r="U123" s="571"/>
      <c r="V123" s="572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573"/>
      <c r="B124" s="573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4"/>
      <c r="P124" s="570" t="s">
        <v>40</v>
      </c>
      <c r="Q124" s="571"/>
      <c r="R124" s="571"/>
      <c r="S124" s="571"/>
      <c r="T124" s="571"/>
      <c r="U124" s="571"/>
      <c r="V124" s="572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564" t="s">
        <v>240</v>
      </c>
      <c r="B125" s="564"/>
      <c r="C125" s="564"/>
      <c r="D125" s="564"/>
      <c r="E125" s="564"/>
      <c r="F125" s="564"/>
      <c r="G125" s="564"/>
      <c r="H125" s="564"/>
      <c r="I125" s="564"/>
      <c r="J125" s="564"/>
      <c r="K125" s="564"/>
      <c r="L125" s="564"/>
      <c r="M125" s="564"/>
      <c r="N125" s="564"/>
      <c r="O125" s="564"/>
      <c r="P125" s="564"/>
      <c r="Q125" s="564"/>
      <c r="R125" s="564"/>
      <c r="S125" s="564"/>
      <c r="T125" s="564"/>
      <c r="U125" s="564"/>
      <c r="V125" s="564"/>
      <c r="W125" s="564"/>
      <c r="X125" s="564"/>
      <c r="Y125" s="564"/>
      <c r="Z125" s="564"/>
      <c r="AA125" s="65"/>
      <c r="AB125" s="65"/>
      <c r="AC125" s="79"/>
    </row>
    <row r="126" spans="1:68" ht="14.25" hidden="1" customHeight="1" x14ac:dyDescent="0.25">
      <c r="A126" s="565" t="s">
        <v>114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66"/>
      <c r="AB126" s="66"/>
      <c r="AC126" s="80"/>
    </row>
    <row r="127" spans="1:68" ht="27" hidden="1" customHeight="1" x14ac:dyDescent="0.25">
      <c r="A127" s="63" t="s">
        <v>241</v>
      </c>
      <c r="B127" s="63" t="s">
        <v>242</v>
      </c>
      <c r="C127" s="36">
        <v>4301011562</v>
      </c>
      <c r="D127" s="566">
        <v>4680115882577</v>
      </c>
      <c r="E127" s="566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76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8"/>
      <c r="R127" s="568"/>
      <c r="S127" s="568"/>
      <c r="T127" s="569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241</v>
      </c>
      <c r="B128" s="63" t="s">
        <v>244</v>
      </c>
      <c r="C128" s="36">
        <v>4301011564</v>
      </c>
      <c r="D128" s="566">
        <v>4680115882577</v>
      </c>
      <c r="E128" s="566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7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idden="1" x14ac:dyDescent="0.2">
      <c r="A129" s="573"/>
      <c r="B129" s="573"/>
      <c r="C129" s="573"/>
      <c r="D129" s="573"/>
      <c r="E129" s="573"/>
      <c r="F129" s="573"/>
      <c r="G129" s="573"/>
      <c r="H129" s="573"/>
      <c r="I129" s="573"/>
      <c r="J129" s="573"/>
      <c r="K129" s="573"/>
      <c r="L129" s="573"/>
      <c r="M129" s="573"/>
      <c r="N129" s="573"/>
      <c r="O129" s="574"/>
      <c r="P129" s="570" t="s">
        <v>40</v>
      </c>
      <c r="Q129" s="571"/>
      <c r="R129" s="571"/>
      <c r="S129" s="571"/>
      <c r="T129" s="571"/>
      <c r="U129" s="571"/>
      <c r="V129" s="572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573"/>
      <c r="B130" s="573"/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4"/>
      <c r="P130" s="570" t="s">
        <v>40</v>
      </c>
      <c r="Q130" s="571"/>
      <c r="R130" s="571"/>
      <c r="S130" s="571"/>
      <c r="T130" s="571"/>
      <c r="U130" s="571"/>
      <c r="V130" s="572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hidden="1" customHeight="1" x14ac:dyDescent="0.25">
      <c r="A131" s="565" t="s">
        <v>78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66"/>
      <c r="AB131" s="66"/>
      <c r="AC131" s="80"/>
    </row>
    <row r="132" spans="1:68" ht="27" hidden="1" customHeight="1" x14ac:dyDescent="0.25">
      <c r="A132" s="63" t="s">
        <v>245</v>
      </c>
      <c r="B132" s="63" t="s">
        <v>246</v>
      </c>
      <c r="C132" s="36">
        <v>4301031235</v>
      </c>
      <c r="D132" s="566">
        <v>4680115883444</v>
      </c>
      <c r="E132" s="56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245</v>
      </c>
      <c r="B133" s="63" t="s">
        <v>248</v>
      </c>
      <c r="C133" s="36">
        <v>4301031234</v>
      </c>
      <c r="D133" s="566">
        <v>4680115883444</v>
      </c>
      <c r="E133" s="566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573"/>
      <c r="B134" s="573"/>
      <c r="C134" s="573"/>
      <c r="D134" s="573"/>
      <c r="E134" s="573"/>
      <c r="F134" s="573"/>
      <c r="G134" s="573"/>
      <c r="H134" s="573"/>
      <c r="I134" s="573"/>
      <c r="J134" s="573"/>
      <c r="K134" s="573"/>
      <c r="L134" s="573"/>
      <c r="M134" s="573"/>
      <c r="N134" s="573"/>
      <c r="O134" s="574"/>
      <c r="P134" s="570" t="s">
        <v>40</v>
      </c>
      <c r="Q134" s="571"/>
      <c r="R134" s="571"/>
      <c r="S134" s="571"/>
      <c r="T134" s="571"/>
      <c r="U134" s="571"/>
      <c r="V134" s="572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573"/>
      <c r="B135" s="573"/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4"/>
      <c r="P135" s="570" t="s">
        <v>40</v>
      </c>
      <c r="Q135" s="571"/>
      <c r="R135" s="571"/>
      <c r="S135" s="571"/>
      <c r="T135" s="571"/>
      <c r="U135" s="571"/>
      <c r="V135" s="572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565" t="s">
        <v>84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66"/>
      <c r="AB136" s="66"/>
      <c r="AC136" s="80"/>
    </row>
    <row r="137" spans="1:68" ht="16.5" hidden="1" customHeight="1" x14ac:dyDescent="0.25">
      <c r="A137" s="63" t="s">
        <v>249</v>
      </c>
      <c r="B137" s="63" t="s">
        <v>250</v>
      </c>
      <c r="C137" s="36">
        <v>4301051477</v>
      </c>
      <c r="D137" s="566">
        <v>4680115882584</v>
      </c>
      <c r="E137" s="56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8"/>
      <c r="R137" s="568"/>
      <c r="S137" s="568"/>
      <c r="T137" s="56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hidden="1" customHeight="1" x14ac:dyDescent="0.25">
      <c r="A138" s="63" t="s">
        <v>249</v>
      </c>
      <c r="B138" s="63" t="s">
        <v>251</v>
      </c>
      <c r="C138" s="36">
        <v>4301051476</v>
      </c>
      <c r="D138" s="566">
        <v>4680115882584</v>
      </c>
      <c r="E138" s="566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7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573"/>
      <c r="B139" s="573"/>
      <c r="C139" s="573"/>
      <c r="D139" s="573"/>
      <c r="E139" s="573"/>
      <c r="F139" s="573"/>
      <c r="G139" s="573"/>
      <c r="H139" s="573"/>
      <c r="I139" s="573"/>
      <c r="J139" s="573"/>
      <c r="K139" s="573"/>
      <c r="L139" s="573"/>
      <c r="M139" s="573"/>
      <c r="N139" s="573"/>
      <c r="O139" s="574"/>
      <c r="P139" s="570" t="s">
        <v>40</v>
      </c>
      <c r="Q139" s="571"/>
      <c r="R139" s="571"/>
      <c r="S139" s="571"/>
      <c r="T139" s="571"/>
      <c r="U139" s="571"/>
      <c r="V139" s="572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4"/>
      <c r="P140" s="570" t="s">
        <v>40</v>
      </c>
      <c r="Q140" s="571"/>
      <c r="R140" s="571"/>
      <c r="S140" s="571"/>
      <c r="T140" s="571"/>
      <c r="U140" s="571"/>
      <c r="V140" s="572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hidden="1" customHeight="1" x14ac:dyDescent="0.25">
      <c r="A141" s="564" t="s">
        <v>112</v>
      </c>
      <c r="B141" s="564"/>
      <c r="C141" s="564"/>
      <c r="D141" s="564"/>
      <c r="E141" s="564"/>
      <c r="F141" s="564"/>
      <c r="G141" s="564"/>
      <c r="H141" s="564"/>
      <c r="I141" s="564"/>
      <c r="J141" s="564"/>
      <c r="K141" s="564"/>
      <c r="L141" s="564"/>
      <c r="M141" s="564"/>
      <c r="N141" s="564"/>
      <c r="O141" s="564"/>
      <c r="P141" s="564"/>
      <c r="Q141" s="564"/>
      <c r="R141" s="564"/>
      <c r="S141" s="564"/>
      <c r="T141" s="564"/>
      <c r="U141" s="564"/>
      <c r="V141" s="564"/>
      <c r="W141" s="564"/>
      <c r="X141" s="564"/>
      <c r="Y141" s="564"/>
      <c r="Z141" s="564"/>
      <c r="AA141" s="65"/>
      <c r="AB141" s="65"/>
      <c r="AC141" s="79"/>
    </row>
    <row r="142" spans="1:68" ht="14.25" hidden="1" customHeight="1" x14ac:dyDescent="0.25">
      <c r="A142" s="565" t="s">
        <v>114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66"/>
      <c r="AB142" s="66"/>
      <c r="AC142" s="80"/>
    </row>
    <row r="143" spans="1:68" ht="27" hidden="1" customHeight="1" x14ac:dyDescent="0.25">
      <c r="A143" s="63" t="s">
        <v>252</v>
      </c>
      <c r="B143" s="63" t="s">
        <v>253</v>
      </c>
      <c r="C143" s="36">
        <v>4301011705</v>
      </c>
      <c r="D143" s="566">
        <v>4607091384604</v>
      </c>
      <c r="E143" s="566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7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8"/>
      <c r="R143" s="568"/>
      <c r="S143" s="568"/>
      <c r="T143" s="569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573"/>
      <c r="B144" s="573"/>
      <c r="C144" s="573"/>
      <c r="D144" s="573"/>
      <c r="E144" s="573"/>
      <c r="F144" s="573"/>
      <c r="G144" s="573"/>
      <c r="H144" s="573"/>
      <c r="I144" s="573"/>
      <c r="J144" s="573"/>
      <c r="K144" s="573"/>
      <c r="L144" s="573"/>
      <c r="M144" s="573"/>
      <c r="N144" s="573"/>
      <c r="O144" s="574"/>
      <c r="P144" s="570" t="s">
        <v>40</v>
      </c>
      <c r="Q144" s="571"/>
      <c r="R144" s="571"/>
      <c r="S144" s="571"/>
      <c r="T144" s="571"/>
      <c r="U144" s="571"/>
      <c r="V144" s="572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hidden="1" x14ac:dyDescent="0.2">
      <c r="A145" s="573"/>
      <c r="B145" s="573"/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573"/>
      <c r="N145" s="573"/>
      <c r="O145" s="574"/>
      <c r="P145" s="570" t="s">
        <v>40</v>
      </c>
      <c r="Q145" s="571"/>
      <c r="R145" s="571"/>
      <c r="S145" s="571"/>
      <c r="T145" s="571"/>
      <c r="U145" s="571"/>
      <c r="V145" s="572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hidden="1" customHeight="1" x14ac:dyDescent="0.25">
      <c r="A146" s="565" t="s">
        <v>78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66"/>
      <c r="AB146" s="66"/>
      <c r="AC146" s="80"/>
    </row>
    <row r="147" spans="1:68" ht="16.5" hidden="1" customHeight="1" x14ac:dyDescent="0.25">
      <c r="A147" s="63" t="s">
        <v>255</v>
      </c>
      <c r="B147" s="63" t="s">
        <v>256</v>
      </c>
      <c r="C147" s="36">
        <v>4301030895</v>
      </c>
      <c r="D147" s="566">
        <v>4607091387667</v>
      </c>
      <c r="E147" s="566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8"/>
      <c r="R147" s="568"/>
      <c r="S147" s="568"/>
      <c r="T147" s="56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hidden="1" customHeight="1" x14ac:dyDescent="0.25">
      <c r="A148" s="63" t="s">
        <v>258</v>
      </c>
      <c r="B148" s="63" t="s">
        <v>259</v>
      </c>
      <c r="C148" s="36">
        <v>4301030961</v>
      </c>
      <c r="D148" s="566">
        <v>4607091387636</v>
      </c>
      <c r="E148" s="566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7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hidden="1" customHeight="1" x14ac:dyDescent="0.25">
      <c r="A149" s="63" t="s">
        <v>261</v>
      </c>
      <c r="B149" s="63" t="s">
        <v>262</v>
      </c>
      <c r="C149" s="36">
        <v>4301030963</v>
      </c>
      <c r="D149" s="566">
        <v>4607091382426</v>
      </c>
      <c r="E149" s="566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7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8"/>
      <c r="R149" s="568"/>
      <c r="S149" s="568"/>
      <c r="T149" s="56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idden="1" x14ac:dyDescent="0.2">
      <c r="A150" s="573"/>
      <c r="B150" s="573"/>
      <c r="C150" s="573"/>
      <c r="D150" s="573"/>
      <c r="E150" s="573"/>
      <c r="F150" s="573"/>
      <c r="G150" s="573"/>
      <c r="H150" s="573"/>
      <c r="I150" s="573"/>
      <c r="J150" s="573"/>
      <c r="K150" s="573"/>
      <c r="L150" s="573"/>
      <c r="M150" s="573"/>
      <c r="N150" s="573"/>
      <c r="O150" s="574"/>
      <c r="P150" s="570" t="s">
        <v>40</v>
      </c>
      <c r="Q150" s="571"/>
      <c r="R150" s="571"/>
      <c r="S150" s="571"/>
      <c r="T150" s="571"/>
      <c r="U150" s="571"/>
      <c r="V150" s="572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hidden="1" x14ac:dyDescent="0.2">
      <c r="A151" s="573"/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4"/>
      <c r="P151" s="570" t="s">
        <v>40</v>
      </c>
      <c r="Q151" s="571"/>
      <c r="R151" s="571"/>
      <c r="S151" s="571"/>
      <c r="T151" s="571"/>
      <c r="U151" s="571"/>
      <c r="V151" s="572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hidden="1" customHeight="1" x14ac:dyDescent="0.2">
      <c r="A152" s="590" t="s">
        <v>264</v>
      </c>
      <c r="B152" s="590"/>
      <c r="C152" s="590"/>
      <c r="D152" s="590"/>
      <c r="E152" s="590"/>
      <c r="F152" s="590"/>
      <c r="G152" s="590"/>
      <c r="H152" s="590"/>
      <c r="I152" s="590"/>
      <c r="J152" s="590"/>
      <c r="K152" s="590"/>
      <c r="L152" s="590"/>
      <c r="M152" s="590"/>
      <c r="N152" s="590"/>
      <c r="O152" s="590"/>
      <c r="P152" s="590"/>
      <c r="Q152" s="590"/>
      <c r="R152" s="590"/>
      <c r="S152" s="590"/>
      <c r="T152" s="590"/>
      <c r="U152" s="590"/>
      <c r="V152" s="590"/>
      <c r="W152" s="590"/>
      <c r="X152" s="590"/>
      <c r="Y152" s="590"/>
      <c r="Z152" s="590"/>
      <c r="AA152" s="54"/>
      <c r="AB152" s="54"/>
      <c r="AC152" s="54"/>
    </row>
    <row r="153" spans="1:68" ht="16.5" hidden="1" customHeight="1" x14ac:dyDescent="0.25">
      <c r="A153" s="564" t="s">
        <v>265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65"/>
      <c r="AB153" s="65"/>
      <c r="AC153" s="79"/>
    </row>
    <row r="154" spans="1:68" ht="14.25" hidden="1" customHeight="1" x14ac:dyDescent="0.25">
      <c r="A154" s="565" t="s">
        <v>150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66"/>
      <c r="AB154" s="66"/>
      <c r="AC154" s="80"/>
    </row>
    <row r="155" spans="1:68" ht="27" hidden="1" customHeight="1" x14ac:dyDescent="0.25">
      <c r="A155" s="63" t="s">
        <v>266</v>
      </c>
      <c r="B155" s="63" t="s">
        <v>267</v>
      </c>
      <c r="C155" s="36">
        <v>4301020323</v>
      </c>
      <c r="D155" s="566">
        <v>4680115886223</v>
      </c>
      <c r="E155" s="566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8"/>
      <c r="R155" s="568"/>
      <c r="S155" s="568"/>
      <c r="T155" s="56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idden="1" x14ac:dyDescent="0.2">
      <c r="A156" s="573"/>
      <c r="B156" s="573"/>
      <c r="C156" s="573"/>
      <c r="D156" s="573"/>
      <c r="E156" s="573"/>
      <c r="F156" s="573"/>
      <c r="G156" s="573"/>
      <c r="H156" s="573"/>
      <c r="I156" s="573"/>
      <c r="J156" s="573"/>
      <c r="K156" s="573"/>
      <c r="L156" s="573"/>
      <c r="M156" s="573"/>
      <c r="N156" s="573"/>
      <c r="O156" s="574"/>
      <c r="P156" s="570" t="s">
        <v>40</v>
      </c>
      <c r="Q156" s="571"/>
      <c r="R156" s="571"/>
      <c r="S156" s="571"/>
      <c r="T156" s="571"/>
      <c r="U156" s="571"/>
      <c r="V156" s="572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hidden="1" x14ac:dyDescent="0.2">
      <c r="A157" s="573"/>
      <c r="B157" s="573"/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4"/>
      <c r="P157" s="570" t="s">
        <v>40</v>
      </c>
      <c r="Q157" s="571"/>
      <c r="R157" s="571"/>
      <c r="S157" s="571"/>
      <c r="T157" s="571"/>
      <c r="U157" s="571"/>
      <c r="V157" s="572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hidden="1" customHeight="1" x14ac:dyDescent="0.25">
      <c r="A158" s="565" t="s">
        <v>78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66"/>
      <c r="AB158" s="66"/>
      <c r="AC158" s="80"/>
    </row>
    <row r="159" spans="1:68" ht="27" hidden="1" customHeight="1" x14ac:dyDescent="0.25">
      <c r="A159" s="63" t="s">
        <v>269</v>
      </c>
      <c r="B159" s="63" t="s">
        <v>270</v>
      </c>
      <c r="C159" s="36">
        <v>4301031191</v>
      </c>
      <c r="D159" s="566">
        <v>4680115880993</v>
      </c>
      <c r="E159" s="56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8"/>
      <c r="R159" s="568"/>
      <c r="S159" s="568"/>
      <c r="T159" s="56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hidden="1" customHeight="1" x14ac:dyDescent="0.25">
      <c r="A160" s="63" t="s">
        <v>272</v>
      </c>
      <c r="B160" s="63" t="s">
        <v>273</v>
      </c>
      <c r="C160" s="36">
        <v>4301031204</v>
      </c>
      <c r="D160" s="566">
        <v>4680115881761</v>
      </c>
      <c r="E160" s="566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hidden="1" customHeight="1" x14ac:dyDescent="0.25">
      <c r="A161" s="63" t="s">
        <v>275</v>
      </c>
      <c r="B161" s="63" t="s">
        <v>276</v>
      </c>
      <c r="C161" s="36">
        <v>4301031201</v>
      </c>
      <c r="D161" s="566">
        <v>4680115881563</v>
      </c>
      <c r="E161" s="566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8"/>
      <c r="R161" s="568"/>
      <c r="S161" s="568"/>
      <c r="T161" s="56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hidden="1" customHeight="1" x14ac:dyDescent="0.25">
      <c r="A162" s="63" t="s">
        <v>278</v>
      </c>
      <c r="B162" s="63" t="s">
        <v>279</v>
      </c>
      <c r="C162" s="36">
        <v>4301031199</v>
      </c>
      <c r="D162" s="566">
        <v>4680115880986</v>
      </c>
      <c r="E162" s="56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hidden="1" customHeight="1" x14ac:dyDescent="0.25">
      <c r="A163" s="63" t="s">
        <v>280</v>
      </c>
      <c r="B163" s="63" t="s">
        <v>281</v>
      </c>
      <c r="C163" s="36">
        <v>4301031205</v>
      </c>
      <c r="D163" s="566">
        <v>4680115881785</v>
      </c>
      <c r="E163" s="566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4301031399</v>
      </c>
      <c r="D164" s="566">
        <v>4680115886537</v>
      </c>
      <c r="E164" s="566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hidden="1" customHeight="1" x14ac:dyDescent="0.25">
      <c r="A165" s="63" t="s">
        <v>285</v>
      </c>
      <c r="B165" s="63" t="s">
        <v>286</v>
      </c>
      <c r="C165" s="36">
        <v>4301031202</v>
      </c>
      <c r="D165" s="566">
        <v>4680115881679</v>
      </c>
      <c r="E165" s="566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4301031158</v>
      </c>
      <c r="D166" s="566">
        <v>4680115880191</v>
      </c>
      <c r="E166" s="566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4301031245</v>
      </c>
      <c r="D167" s="566">
        <v>4680115883963</v>
      </c>
      <c r="E167" s="566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idden="1" x14ac:dyDescent="0.2">
      <c r="A168" s="573"/>
      <c r="B168" s="573"/>
      <c r="C168" s="573"/>
      <c r="D168" s="573"/>
      <c r="E168" s="573"/>
      <c r="F168" s="573"/>
      <c r="G168" s="573"/>
      <c r="H168" s="573"/>
      <c r="I168" s="573"/>
      <c r="J168" s="573"/>
      <c r="K168" s="573"/>
      <c r="L168" s="573"/>
      <c r="M168" s="573"/>
      <c r="N168" s="573"/>
      <c r="O168" s="574"/>
      <c r="P168" s="570" t="s">
        <v>40</v>
      </c>
      <c r="Q168" s="571"/>
      <c r="R168" s="571"/>
      <c r="S168" s="571"/>
      <c r="T168" s="571"/>
      <c r="U168" s="571"/>
      <c r="V168" s="572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hidden="1" x14ac:dyDescent="0.2">
      <c r="A169" s="573"/>
      <c r="B169" s="573"/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4"/>
      <c r="P169" s="570" t="s">
        <v>40</v>
      </c>
      <c r="Q169" s="571"/>
      <c r="R169" s="571"/>
      <c r="S169" s="571"/>
      <c r="T169" s="571"/>
      <c r="U169" s="571"/>
      <c r="V169" s="572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hidden="1" customHeight="1" x14ac:dyDescent="0.25">
      <c r="A170" s="565" t="s">
        <v>106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66"/>
      <c r="AB170" s="66"/>
      <c r="AC170" s="80"/>
    </row>
    <row r="171" spans="1:68" ht="27" hidden="1" customHeight="1" x14ac:dyDescent="0.25">
      <c r="A171" s="63" t="s">
        <v>292</v>
      </c>
      <c r="B171" s="63" t="s">
        <v>293</v>
      </c>
      <c r="C171" s="36">
        <v>4301032053</v>
      </c>
      <c r="D171" s="566">
        <v>4680115886780</v>
      </c>
      <c r="E171" s="56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4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8"/>
      <c r="R171" s="568"/>
      <c r="S171" s="568"/>
      <c r="T171" s="56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297</v>
      </c>
      <c r="B172" s="63" t="s">
        <v>298</v>
      </c>
      <c r="C172" s="36">
        <v>4301032051</v>
      </c>
      <c r="D172" s="566">
        <v>4680115886742</v>
      </c>
      <c r="E172" s="56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8"/>
      <c r="R172" s="568"/>
      <c r="S172" s="568"/>
      <c r="T172" s="56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300</v>
      </c>
      <c r="B173" s="63" t="s">
        <v>301</v>
      </c>
      <c r="C173" s="36">
        <v>4301032052</v>
      </c>
      <c r="D173" s="566">
        <v>4680115886766</v>
      </c>
      <c r="E173" s="566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4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8"/>
      <c r="R173" s="568"/>
      <c r="S173" s="568"/>
      <c r="T173" s="569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idden="1" x14ac:dyDescent="0.2">
      <c r="A174" s="573"/>
      <c r="B174" s="573"/>
      <c r="C174" s="573"/>
      <c r="D174" s="573"/>
      <c r="E174" s="573"/>
      <c r="F174" s="573"/>
      <c r="G174" s="573"/>
      <c r="H174" s="573"/>
      <c r="I174" s="573"/>
      <c r="J174" s="573"/>
      <c r="K174" s="573"/>
      <c r="L174" s="573"/>
      <c r="M174" s="573"/>
      <c r="N174" s="573"/>
      <c r="O174" s="574"/>
      <c r="P174" s="570" t="s">
        <v>40</v>
      </c>
      <c r="Q174" s="571"/>
      <c r="R174" s="571"/>
      <c r="S174" s="571"/>
      <c r="T174" s="571"/>
      <c r="U174" s="571"/>
      <c r="V174" s="572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hidden="1" x14ac:dyDescent="0.2">
      <c r="A175" s="573"/>
      <c r="B175" s="573"/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4"/>
      <c r="P175" s="570" t="s">
        <v>40</v>
      </c>
      <c r="Q175" s="571"/>
      <c r="R175" s="571"/>
      <c r="S175" s="571"/>
      <c r="T175" s="571"/>
      <c r="U175" s="571"/>
      <c r="V175" s="572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hidden="1" customHeight="1" x14ac:dyDescent="0.25">
      <c r="A176" s="565" t="s">
        <v>302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66"/>
      <c r="AB176" s="66"/>
      <c r="AC176" s="80"/>
    </row>
    <row r="177" spans="1:68" ht="27" hidden="1" customHeight="1" x14ac:dyDescent="0.25">
      <c r="A177" s="63" t="s">
        <v>303</v>
      </c>
      <c r="B177" s="63" t="s">
        <v>304</v>
      </c>
      <c r="C177" s="36">
        <v>4301170013</v>
      </c>
      <c r="D177" s="566">
        <v>4680115886797</v>
      </c>
      <c r="E177" s="566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8"/>
      <c r="R177" s="568"/>
      <c r="S177" s="568"/>
      <c r="T177" s="5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573"/>
      <c r="B178" s="573"/>
      <c r="C178" s="573"/>
      <c r="D178" s="573"/>
      <c r="E178" s="573"/>
      <c r="F178" s="573"/>
      <c r="G178" s="573"/>
      <c r="H178" s="573"/>
      <c r="I178" s="573"/>
      <c r="J178" s="573"/>
      <c r="K178" s="573"/>
      <c r="L178" s="573"/>
      <c r="M178" s="573"/>
      <c r="N178" s="573"/>
      <c r="O178" s="574"/>
      <c r="P178" s="570" t="s">
        <v>40</v>
      </c>
      <c r="Q178" s="571"/>
      <c r="R178" s="571"/>
      <c r="S178" s="571"/>
      <c r="T178" s="571"/>
      <c r="U178" s="571"/>
      <c r="V178" s="572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hidden="1" x14ac:dyDescent="0.2">
      <c r="A179" s="573"/>
      <c r="B179" s="573"/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4"/>
      <c r="P179" s="570" t="s">
        <v>40</v>
      </c>
      <c r="Q179" s="571"/>
      <c r="R179" s="571"/>
      <c r="S179" s="571"/>
      <c r="T179" s="571"/>
      <c r="U179" s="571"/>
      <c r="V179" s="572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hidden="1" customHeight="1" x14ac:dyDescent="0.25">
      <c r="A180" s="564" t="s">
        <v>305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65"/>
      <c r="AB180" s="65"/>
      <c r="AC180" s="79"/>
    </row>
    <row r="181" spans="1:68" ht="14.25" hidden="1" customHeight="1" x14ac:dyDescent="0.25">
      <c r="A181" s="565" t="s">
        <v>114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66"/>
      <c r="AB181" s="66"/>
      <c r="AC181" s="80"/>
    </row>
    <row r="182" spans="1:68" ht="16.5" hidden="1" customHeight="1" x14ac:dyDescent="0.25">
      <c r="A182" s="63" t="s">
        <v>306</v>
      </c>
      <c r="B182" s="63" t="s">
        <v>307</v>
      </c>
      <c r="C182" s="36">
        <v>4301011450</v>
      </c>
      <c r="D182" s="566">
        <v>4680115881402</v>
      </c>
      <c r="E182" s="566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8"/>
      <c r="R182" s="568"/>
      <c r="S182" s="568"/>
      <c r="T182" s="56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309</v>
      </c>
      <c r="B183" s="63" t="s">
        <v>310</v>
      </c>
      <c r="C183" s="36">
        <v>4301011768</v>
      </c>
      <c r="D183" s="566">
        <v>4680115881396</v>
      </c>
      <c r="E183" s="566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573"/>
      <c r="B184" s="573"/>
      <c r="C184" s="573"/>
      <c r="D184" s="573"/>
      <c r="E184" s="573"/>
      <c r="F184" s="573"/>
      <c r="G184" s="573"/>
      <c r="H184" s="573"/>
      <c r="I184" s="573"/>
      <c r="J184" s="573"/>
      <c r="K184" s="573"/>
      <c r="L184" s="573"/>
      <c r="M184" s="573"/>
      <c r="N184" s="573"/>
      <c r="O184" s="574"/>
      <c r="P184" s="570" t="s">
        <v>40</v>
      </c>
      <c r="Q184" s="571"/>
      <c r="R184" s="571"/>
      <c r="S184" s="571"/>
      <c r="T184" s="571"/>
      <c r="U184" s="571"/>
      <c r="V184" s="572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hidden="1" x14ac:dyDescent="0.2">
      <c r="A185" s="573"/>
      <c r="B185" s="573"/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4"/>
      <c r="P185" s="570" t="s">
        <v>40</v>
      </c>
      <c r="Q185" s="571"/>
      <c r="R185" s="571"/>
      <c r="S185" s="571"/>
      <c r="T185" s="571"/>
      <c r="U185" s="571"/>
      <c r="V185" s="572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hidden="1" customHeight="1" x14ac:dyDescent="0.25">
      <c r="A186" s="565" t="s">
        <v>150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66"/>
      <c r="AB186" s="66"/>
      <c r="AC186" s="80"/>
    </row>
    <row r="187" spans="1:68" ht="16.5" hidden="1" customHeight="1" x14ac:dyDescent="0.25">
      <c r="A187" s="63" t="s">
        <v>311</v>
      </c>
      <c r="B187" s="63" t="s">
        <v>312</v>
      </c>
      <c r="C187" s="36">
        <v>4301020262</v>
      </c>
      <c r="D187" s="566">
        <v>4680115882935</v>
      </c>
      <c r="E187" s="566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8"/>
      <c r="R187" s="568"/>
      <c r="S187" s="568"/>
      <c r="T187" s="56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hidden="1" customHeight="1" x14ac:dyDescent="0.25">
      <c r="A188" s="63" t="s">
        <v>314</v>
      </c>
      <c r="B188" s="63" t="s">
        <v>315</v>
      </c>
      <c r="C188" s="36">
        <v>4301020220</v>
      </c>
      <c r="D188" s="566">
        <v>4680115880764</v>
      </c>
      <c r="E188" s="566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573"/>
      <c r="B189" s="573"/>
      <c r="C189" s="573"/>
      <c r="D189" s="573"/>
      <c r="E189" s="573"/>
      <c r="F189" s="573"/>
      <c r="G189" s="573"/>
      <c r="H189" s="573"/>
      <c r="I189" s="573"/>
      <c r="J189" s="573"/>
      <c r="K189" s="573"/>
      <c r="L189" s="573"/>
      <c r="M189" s="573"/>
      <c r="N189" s="573"/>
      <c r="O189" s="574"/>
      <c r="P189" s="570" t="s">
        <v>40</v>
      </c>
      <c r="Q189" s="571"/>
      <c r="R189" s="571"/>
      <c r="S189" s="571"/>
      <c r="T189" s="571"/>
      <c r="U189" s="571"/>
      <c r="V189" s="572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573"/>
      <c r="B190" s="573"/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4"/>
      <c r="P190" s="570" t="s">
        <v>40</v>
      </c>
      <c r="Q190" s="571"/>
      <c r="R190" s="571"/>
      <c r="S190" s="571"/>
      <c r="T190" s="571"/>
      <c r="U190" s="571"/>
      <c r="V190" s="572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565" t="s">
        <v>78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66"/>
      <c r="AB191" s="66"/>
      <c r="AC191" s="80"/>
    </row>
    <row r="192" spans="1:68" ht="27" hidden="1" customHeight="1" x14ac:dyDescent="0.25">
      <c r="A192" s="63" t="s">
        <v>316</v>
      </c>
      <c r="B192" s="63" t="s">
        <v>317</v>
      </c>
      <c r="C192" s="36">
        <v>4301031224</v>
      </c>
      <c r="D192" s="566">
        <v>4680115882683</v>
      </c>
      <c r="E192" s="56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8"/>
      <c r="R192" s="568"/>
      <c r="S192" s="568"/>
      <c r="T192" s="569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hidden="1" customHeight="1" x14ac:dyDescent="0.25">
      <c r="A193" s="63" t="s">
        <v>319</v>
      </c>
      <c r="B193" s="63" t="s">
        <v>320</v>
      </c>
      <c r="C193" s="36">
        <v>4301031230</v>
      </c>
      <c r="D193" s="566">
        <v>4680115882690</v>
      </c>
      <c r="E193" s="56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hidden="1" customHeight="1" x14ac:dyDescent="0.25">
      <c r="A194" s="63" t="s">
        <v>322</v>
      </c>
      <c r="B194" s="63" t="s">
        <v>323</v>
      </c>
      <c r="C194" s="36">
        <v>4301031220</v>
      </c>
      <c r="D194" s="566">
        <v>4680115882669</v>
      </c>
      <c r="E194" s="56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hidden="1" customHeight="1" x14ac:dyDescent="0.25">
      <c r="A195" s="63" t="s">
        <v>325</v>
      </c>
      <c r="B195" s="63" t="s">
        <v>326</v>
      </c>
      <c r="C195" s="36">
        <v>4301031221</v>
      </c>
      <c r="D195" s="566">
        <v>4680115882676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hidden="1" customHeight="1" x14ac:dyDescent="0.25">
      <c r="A196" s="63" t="s">
        <v>328</v>
      </c>
      <c r="B196" s="63" t="s">
        <v>329</v>
      </c>
      <c r="C196" s="36">
        <v>4301031223</v>
      </c>
      <c r="D196" s="566">
        <v>4680115884014</v>
      </c>
      <c r="E196" s="566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hidden="1" customHeight="1" x14ac:dyDescent="0.25">
      <c r="A197" s="63" t="s">
        <v>330</v>
      </c>
      <c r="B197" s="63" t="s">
        <v>331</v>
      </c>
      <c r="C197" s="36">
        <v>4301031222</v>
      </c>
      <c r="D197" s="566">
        <v>4680115884007</v>
      </c>
      <c r="E197" s="56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4301031229</v>
      </c>
      <c r="D198" s="566">
        <v>4680115884038</v>
      </c>
      <c r="E198" s="56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4301031225</v>
      </c>
      <c r="D199" s="566">
        <v>4680115884021</v>
      </c>
      <c r="E199" s="566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idden="1" x14ac:dyDescent="0.2">
      <c r="A200" s="573"/>
      <c r="B200" s="573"/>
      <c r="C200" s="573"/>
      <c r="D200" s="573"/>
      <c r="E200" s="573"/>
      <c r="F200" s="573"/>
      <c r="G200" s="573"/>
      <c r="H200" s="573"/>
      <c r="I200" s="573"/>
      <c r="J200" s="573"/>
      <c r="K200" s="573"/>
      <c r="L200" s="573"/>
      <c r="M200" s="573"/>
      <c r="N200" s="573"/>
      <c r="O200" s="574"/>
      <c r="P200" s="570" t="s">
        <v>40</v>
      </c>
      <c r="Q200" s="571"/>
      <c r="R200" s="571"/>
      <c r="S200" s="571"/>
      <c r="T200" s="571"/>
      <c r="U200" s="571"/>
      <c r="V200" s="572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hidden="1" x14ac:dyDescent="0.2">
      <c r="A201" s="573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4"/>
      <c r="P201" s="570" t="s">
        <v>40</v>
      </c>
      <c r="Q201" s="571"/>
      <c r="R201" s="571"/>
      <c r="S201" s="571"/>
      <c r="T201" s="571"/>
      <c r="U201" s="571"/>
      <c r="V201" s="572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hidden="1" customHeight="1" x14ac:dyDescent="0.25">
      <c r="A202" s="565" t="s">
        <v>84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66"/>
      <c r="AB202" s="66"/>
      <c r="AC202" s="80"/>
    </row>
    <row r="203" spans="1:68" ht="27" hidden="1" customHeight="1" x14ac:dyDescent="0.25">
      <c r="A203" s="63" t="s">
        <v>336</v>
      </c>
      <c r="B203" s="63" t="s">
        <v>337</v>
      </c>
      <c r="C203" s="36">
        <v>4301051408</v>
      </c>
      <c r="D203" s="566">
        <v>4680115881594</v>
      </c>
      <c r="E203" s="566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8"/>
      <c r="R203" s="568"/>
      <c r="S203" s="568"/>
      <c r="T203" s="56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hidden="1" customHeight="1" x14ac:dyDescent="0.25">
      <c r="A204" s="63" t="s">
        <v>339</v>
      </c>
      <c r="B204" s="63" t="s">
        <v>340</v>
      </c>
      <c r="C204" s="36">
        <v>4301051411</v>
      </c>
      <c r="D204" s="566">
        <v>4680115881617</v>
      </c>
      <c r="E204" s="566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hidden="1" customHeight="1" x14ac:dyDescent="0.25">
      <c r="A205" s="63" t="s">
        <v>342</v>
      </c>
      <c r="B205" s="63" t="s">
        <v>343</v>
      </c>
      <c r="C205" s="36">
        <v>4301051656</v>
      </c>
      <c r="D205" s="566">
        <v>4680115880573</v>
      </c>
      <c r="E205" s="566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hidden="1" customHeight="1" x14ac:dyDescent="0.25">
      <c r="A206" s="63" t="s">
        <v>345</v>
      </c>
      <c r="B206" s="63" t="s">
        <v>346</v>
      </c>
      <c r="C206" s="36">
        <v>4301051407</v>
      </c>
      <c r="D206" s="566">
        <v>4680115882195</v>
      </c>
      <c r="E206" s="566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hidden="1" customHeight="1" x14ac:dyDescent="0.25">
      <c r="A207" s="63" t="s">
        <v>347</v>
      </c>
      <c r="B207" s="63" t="s">
        <v>348</v>
      </c>
      <c r="C207" s="36">
        <v>4301051752</v>
      </c>
      <c r="D207" s="566">
        <v>4680115882607</v>
      </c>
      <c r="E207" s="566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350</v>
      </c>
      <c r="B208" s="63" t="s">
        <v>351</v>
      </c>
      <c r="C208" s="36">
        <v>4301051666</v>
      </c>
      <c r="D208" s="566">
        <v>4680115880092</v>
      </c>
      <c r="E208" s="56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4301051668</v>
      </c>
      <c r="D209" s="566">
        <v>4680115880221</v>
      </c>
      <c r="E209" s="56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4301051945</v>
      </c>
      <c r="D210" s="566">
        <v>4680115880504</v>
      </c>
      <c r="E210" s="566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hidden="1" customHeight="1" x14ac:dyDescent="0.25">
      <c r="A211" s="63" t="s">
        <v>357</v>
      </c>
      <c r="B211" s="63" t="s">
        <v>358</v>
      </c>
      <c r="C211" s="36">
        <v>4301051410</v>
      </c>
      <c r="D211" s="566">
        <v>4680115882164</v>
      </c>
      <c r="E211" s="566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idden="1" x14ac:dyDescent="0.2">
      <c r="A212" s="573"/>
      <c r="B212" s="573"/>
      <c r="C212" s="573"/>
      <c r="D212" s="573"/>
      <c r="E212" s="573"/>
      <c r="F212" s="573"/>
      <c r="G212" s="573"/>
      <c r="H212" s="573"/>
      <c r="I212" s="573"/>
      <c r="J212" s="573"/>
      <c r="K212" s="573"/>
      <c r="L212" s="573"/>
      <c r="M212" s="573"/>
      <c r="N212" s="573"/>
      <c r="O212" s="574"/>
      <c r="P212" s="570" t="s">
        <v>40</v>
      </c>
      <c r="Q212" s="571"/>
      <c r="R212" s="571"/>
      <c r="S212" s="571"/>
      <c r="T212" s="571"/>
      <c r="U212" s="571"/>
      <c r="V212" s="572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hidden="1" x14ac:dyDescent="0.2">
      <c r="A213" s="573"/>
      <c r="B213" s="573"/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4"/>
      <c r="P213" s="570" t="s">
        <v>40</v>
      </c>
      <c r="Q213" s="571"/>
      <c r="R213" s="571"/>
      <c r="S213" s="571"/>
      <c r="T213" s="571"/>
      <c r="U213" s="571"/>
      <c r="V213" s="572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hidden="1" customHeight="1" x14ac:dyDescent="0.25">
      <c r="A214" s="565" t="s">
        <v>180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66"/>
      <c r="AB214" s="66"/>
      <c r="AC214" s="80"/>
    </row>
    <row r="215" spans="1:68" ht="27" hidden="1" customHeight="1" x14ac:dyDescent="0.25">
      <c r="A215" s="63" t="s">
        <v>359</v>
      </c>
      <c r="B215" s="63" t="s">
        <v>360</v>
      </c>
      <c r="C215" s="36">
        <v>4301060463</v>
      </c>
      <c r="D215" s="566">
        <v>4680115880818</v>
      </c>
      <c r="E215" s="56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8"/>
      <c r="R215" s="568"/>
      <c r="S215" s="568"/>
      <c r="T215" s="56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hidden="1" customHeight="1" x14ac:dyDescent="0.25">
      <c r="A216" s="63" t="s">
        <v>362</v>
      </c>
      <c r="B216" s="63" t="s">
        <v>363</v>
      </c>
      <c r="C216" s="36">
        <v>4301060389</v>
      </c>
      <c r="D216" s="566">
        <v>4680115880801</v>
      </c>
      <c r="E216" s="56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8"/>
      <c r="R216" s="568"/>
      <c r="S216" s="568"/>
      <c r="T216" s="569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idden="1" x14ac:dyDescent="0.2">
      <c r="A217" s="573"/>
      <c r="B217" s="573"/>
      <c r="C217" s="573"/>
      <c r="D217" s="573"/>
      <c r="E217" s="573"/>
      <c r="F217" s="573"/>
      <c r="G217" s="573"/>
      <c r="H217" s="573"/>
      <c r="I217" s="573"/>
      <c r="J217" s="573"/>
      <c r="K217" s="573"/>
      <c r="L217" s="573"/>
      <c r="M217" s="573"/>
      <c r="N217" s="573"/>
      <c r="O217" s="574"/>
      <c r="P217" s="570" t="s">
        <v>40</v>
      </c>
      <c r="Q217" s="571"/>
      <c r="R217" s="571"/>
      <c r="S217" s="571"/>
      <c r="T217" s="571"/>
      <c r="U217" s="571"/>
      <c r="V217" s="572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hidden="1" x14ac:dyDescent="0.2">
      <c r="A218" s="573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4"/>
      <c r="P218" s="570" t="s">
        <v>40</v>
      </c>
      <c r="Q218" s="571"/>
      <c r="R218" s="571"/>
      <c r="S218" s="571"/>
      <c r="T218" s="571"/>
      <c r="U218" s="571"/>
      <c r="V218" s="572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hidden="1" customHeight="1" x14ac:dyDescent="0.25">
      <c r="A219" s="564" t="s">
        <v>365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65"/>
      <c r="AB219" s="65"/>
      <c r="AC219" s="79"/>
    </row>
    <row r="220" spans="1:68" ht="14.25" hidden="1" customHeight="1" x14ac:dyDescent="0.25">
      <c r="A220" s="565" t="s">
        <v>114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66"/>
      <c r="AB220" s="66"/>
      <c r="AC220" s="80"/>
    </row>
    <row r="221" spans="1:68" ht="27" hidden="1" customHeight="1" x14ac:dyDescent="0.25">
      <c r="A221" s="63" t="s">
        <v>366</v>
      </c>
      <c r="B221" s="63" t="s">
        <v>367</v>
      </c>
      <c r="C221" s="36">
        <v>4301011826</v>
      </c>
      <c r="D221" s="566">
        <v>4680115884137</v>
      </c>
      <c r="E221" s="56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8"/>
      <c r="R221" s="568"/>
      <c r="S221" s="568"/>
      <c r="T221" s="56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hidden="1" customHeight="1" x14ac:dyDescent="0.25">
      <c r="A222" s="63" t="s">
        <v>369</v>
      </c>
      <c r="B222" s="63" t="s">
        <v>370</v>
      </c>
      <c r="C222" s="36">
        <v>4301011724</v>
      </c>
      <c r="D222" s="566">
        <v>4680115884236</v>
      </c>
      <c r="E222" s="56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8"/>
      <c r="R222" s="568"/>
      <c r="S222" s="568"/>
      <c r="T222" s="5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hidden="1" customHeight="1" x14ac:dyDescent="0.25">
      <c r="A223" s="63" t="s">
        <v>372</v>
      </c>
      <c r="B223" s="63" t="s">
        <v>373</v>
      </c>
      <c r="C223" s="36">
        <v>4301011721</v>
      </c>
      <c r="D223" s="566">
        <v>4680115884175</v>
      </c>
      <c r="E223" s="566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8"/>
      <c r="R223" s="568"/>
      <c r="S223" s="568"/>
      <c r="T223" s="5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375</v>
      </c>
      <c r="B224" s="63" t="s">
        <v>376</v>
      </c>
      <c r="C224" s="36">
        <v>4301012196</v>
      </c>
      <c r="D224" s="566">
        <v>4680115884144</v>
      </c>
      <c r="E224" s="56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17" t="s">
        <v>377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375</v>
      </c>
      <c r="B225" s="63" t="s">
        <v>378</v>
      </c>
      <c r="C225" s="36">
        <v>4301011824</v>
      </c>
      <c r="D225" s="566">
        <v>4680115884144</v>
      </c>
      <c r="E225" s="566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4301012149</v>
      </c>
      <c r="D226" s="566">
        <v>4680115886551</v>
      </c>
      <c r="E226" s="56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1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4301011726</v>
      </c>
      <c r="D227" s="566">
        <v>4680115884182</v>
      </c>
      <c r="E227" s="566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4301012195</v>
      </c>
      <c r="D228" s="566">
        <v>4680115884205</v>
      </c>
      <c r="E228" s="566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2" t="s">
        <v>386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384</v>
      </c>
      <c r="B229" s="63" t="s">
        <v>388</v>
      </c>
      <c r="C229" s="36">
        <v>4301011722</v>
      </c>
      <c r="D229" s="566">
        <v>4680115884205</v>
      </c>
      <c r="E229" s="566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idden="1" x14ac:dyDescent="0.2">
      <c r="A230" s="573"/>
      <c r="B230" s="573"/>
      <c r="C230" s="573"/>
      <c r="D230" s="573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4"/>
      <c r="P230" s="570" t="s">
        <v>40</v>
      </c>
      <c r="Q230" s="571"/>
      <c r="R230" s="571"/>
      <c r="S230" s="571"/>
      <c r="T230" s="571"/>
      <c r="U230" s="571"/>
      <c r="V230" s="572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hidden="1" x14ac:dyDescent="0.2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hidden="1" customHeight="1" x14ac:dyDescent="0.25">
      <c r="A232" s="565" t="s">
        <v>150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66"/>
      <c r="AB232" s="66"/>
      <c r="AC232" s="80"/>
    </row>
    <row r="233" spans="1:68" ht="27" hidden="1" customHeight="1" x14ac:dyDescent="0.25">
      <c r="A233" s="63" t="s">
        <v>389</v>
      </c>
      <c r="B233" s="63" t="s">
        <v>390</v>
      </c>
      <c r="C233" s="36">
        <v>4301020377</v>
      </c>
      <c r="D233" s="566">
        <v>4680115885981</v>
      </c>
      <c r="E233" s="566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8"/>
      <c r="R233" s="568"/>
      <c r="S233" s="568"/>
      <c r="T233" s="569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idden="1" x14ac:dyDescent="0.2">
      <c r="A234" s="573"/>
      <c r="B234" s="573"/>
      <c r="C234" s="573"/>
      <c r="D234" s="573"/>
      <c r="E234" s="573"/>
      <c r="F234" s="573"/>
      <c r="G234" s="573"/>
      <c r="H234" s="573"/>
      <c r="I234" s="573"/>
      <c r="J234" s="573"/>
      <c r="K234" s="573"/>
      <c r="L234" s="573"/>
      <c r="M234" s="573"/>
      <c r="N234" s="573"/>
      <c r="O234" s="574"/>
      <c r="P234" s="570" t="s">
        <v>40</v>
      </c>
      <c r="Q234" s="571"/>
      <c r="R234" s="571"/>
      <c r="S234" s="571"/>
      <c r="T234" s="571"/>
      <c r="U234" s="571"/>
      <c r="V234" s="572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hidden="1" x14ac:dyDescent="0.2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hidden="1" customHeight="1" x14ac:dyDescent="0.25">
      <c r="A236" s="565" t="s">
        <v>392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66"/>
      <c r="AB236" s="66"/>
      <c r="AC236" s="80"/>
    </row>
    <row r="237" spans="1:68" ht="27" hidden="1" customHeight="1" x14ac:dyDescent="0.25">
      <c r="A237" s="63" t="s">
        <v>393</v>
      </c>
      <c r="B237" s="63" t="s">
        <v>394</v>
      </c>
      <c r="C237" s="36">
        <v>4301040362</v>
      </c>
      <c r="D237" s="566">
        <v>4680115886803</v>
      </c>
      <c r="E237" s="566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06" t="s">
        <v>395</v>
      </c>
      <c r="Q237" s="568"/>
      <c r="R237" s="568"/>
      <c r="S237" s="568"/>
      <c r="T237" s="569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573"/>
      <c r="B238" s="573"/>
      <c r="C238" s="573"/>
      <c r="D238" s="573"/>
      <c r="E238" s="573"/>
      <c r="F238" s="573"/>
      <c r="G238" s="573"/>
      <c r="H238" s="573"/>
      <c r="I238" s="573"/>
      <c r="J238" s="573"/>
      <c r="K238" s="573"/>
      <c r="L238" s="573"/>
      <c r="M238" s="573"/>
      <c r="N238" s="573"/>
      <c r="O238" s="574"/>
      <c r="P238" s="570" t="s">
        <v>40</v>
      </c>
      <c r="Q238" s="571"/>
      <c r="R238" s="571"/>
      <c r="S238" s="571"/>
      <c r="T238" s="571"/>
      <c r="U238" s="571"/>
      <c r="V238" s="572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hidden="1" x14ac:dyDescent="0.2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565" t="s">
        <v>397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66"/>
      <c r="AB240" s="66"/>
      <c r="AC240" s="80"/>
    </row>
    <row r="241" spans="1:68" ht="27" hidden="1" customHeight="1" x14ac:dyDescent="0.25">
      <c r="A241" s="63" t="s">
        <v>398</v>
      </c>
      <c r="B241" s="63" t="s">
        <v>399</v>
      </c>
      <c r="C241" s="36">
        <v>4301041004</v>
      </c>
      <c r="D241" s="566">
        <v>4680115886704</v>
      </c>
      <c r="E241" s="566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8"/>
      <c r="R241" s="568"/>
      <c r="S241" s="568"/>
      <c r="T241" s="56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401</v>
      </c>
      <c r="B242" s="63" t="s">
        <v>402</v>
      </c>
      <c r="C242" s="36">
        <v>4301041008</v>
      </c>
      <c r="D242" s="566">
        <v>4680115886681</v>
      </c>
      <c r="E242" s="566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02" t="s">
        <v>403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4301041007</v>
      </c>
      <c r="D243" s="566">
        <v>4680115886735</v>
      </c>
      <c r="E243" s="566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407</v>
      </c>
      <c r="B244" s="63" t="s">
        <v>408</v>
      </c>
      <c r="C244" s="36">
        <v>4301041006</v>
      </c>
      <c r="D244" s="566">
        <v>4680115886728</v>
      </c>
      <c r="E244" s="566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8"/>
      <c r="R244" s="568"/>
      <c r="S244" s="568"/>
      <c r="T244" s="569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409</v>
      </c>
      <c r="B245" s="63" t="s">
        <v>410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0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idden="1" x14ac:dyDescent="0.2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hidden="1" customHeight="1" x14ac:dyDescent="0.25">
      <c r="A248" s="564" t="s">
        <v>411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hidden="1" customHeight="1" x14ac:dyDescent="0.25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hidden="1" customHeight="1" x14ac:dyDescent="0.25">
      <c r="A250" s="63" t="s">
        <v>412</v>
      </c>
      <c r="B250" s="63" t="s">
        <v>413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hidden="1" customHeight="1" x14ac:dyDescent="0.25">
      <c r="A251" s="63" t="s">
        <v>415</v>
      </c>
      <c r="B251" s="63" t="s">
        <v>416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421</v>
      </c>
      <c r="B253" s="63" t="s">
        <v>422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hidden="1" customHeight="1" x14ac:dyDescent="0.25">
      <c r="A254" s="63" t="s">
        <v>424</v>
      </c>
      <c r="B254" s="63" t="s">
        <v>425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idden="1" x14ac:dyDescent="0.2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hidden="1" x14ac:dyDescent="0.2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hidden="1" customHeight="1" x14ac:dyDescent="0.25">
      <c r="A257" s="564" t="s">
        <v>427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hidden="1" customHeight="1" x14ac:dyDescent="0.25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hidden="1" customHeight="1" x14ac:dyDescent="0.25">
      <c r="A259" s="63" t="s">
        <v>428</v>
      </c>
      <c r="B259" s="63" t="s">
        <v>429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430</v>
      </c>
      <c r="B260" s="63" t="s">
        <v>431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432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434</v>
      </c>
      <c r="B261" s="63" t="s">
        <v>435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437</v>
      </c>
      <c r="B262" s="63" t="s">
        <v>438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439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564" t="s">
        <v>441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hidden="1" customHeight="1" x14ac:dyDescent="0.25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hidden="1" customHeight="1" x14ac:dyDescent="0.25">
      <c r="A267" s="63" t="s">
        <v>442</v>
      </c>
      <c r="B267" s="63" t="s">
        <v>443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445</v>
      </c>
      <c r="B268" s="63" t="s">
        <v>446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448</v>
      </c>
      <c r="B269" s="63" t="s">
        <v>449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564" t="s">
        <v>451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hidden="1" customHeight="1" x14ac:dyDescent="0.25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hidden="1" customHeight="1" x14ac:dyDescent="0.25">
      <c r="A274" s="63" t="s">
        <v>452</v>
      </c>
      <c r="B274" s="63" t="s">
        <v>453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hidden="1" customHeight="1" x14ac:dyDescent="0.25">
      <c r="A278" s="63" t="s">
        <v>455</v>
      </c>
      <c r="B278" s="63" t="s">
        <v>456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564" t="s">
        <v>458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hidden="1" customHeight="1" x14ac:dyDescent="0.25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hidden="1" customHeight="1" x14ac:dyDescent="0.25">
      <c r="A283" s="63" t="s">
        <v>459</v>
      </c>
      <c r="B283" s="63" t="s">
        <v>460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564" t="s">
        <v>463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hidden="1" customHeight="1" x14ac:dyDescent="0.25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4000</v>
      </c>
      <c r="Y288" s="55">
        <f t="shared" ref="Y288:Y293" si="33">IFERROR(IF(X288="",0,CEILING((X288/$H288),1)*$H288),"")</f>
        <v>4006.8</v>
      </c>
      <c r="Z288" s="41">
        <f>IFERROR(IF(Y288=0,"",ROUNDUP(Y288/H288,0)*0.01898),"")</f>
        <v>7.0415799999999997</v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4161.1111111111104</v>
      </c>
      <c r="BN288" s="78">
        <f t="shared" ref="BN288:BN293" si="35">IFERROR(Y288*I288/H288,"0")</f>
        <v>4168.1849999999995</v>
      </c>
      <c r="BO288" s="78">
        <f t="shared" ref="BO288:BO293" si="36">IFERROR(1/J288*(X288/H288),"0")</f>
        <v>5.7870370370370363</v>
      </c>
      <c r="BP288" s="78">
        <f t="shared" ref="BP288:BP293" si="37">IFERROR(1/J288*(Y288/H288),"0")</f>
        <v>5.796875</v>
      </c>
    </row>
    <row r="289" spans="1:68" ht="27" hidden="1" customHeight="1" x14ac:dyDescent="0.25">
      <c r="A289" s="63" t="s">
        <v>467</v>
      </c>
      <c r="B289" s="63" t="s">
        <v>468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hidden="1" customHeight="1" x14ac:dyDescent="0.25">
      <c r="A290" s="63" t="s">
        <v>470</v>
      </c>
      <c r="B290" s="63" t="s">
        <v>471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476</v>
      </c>
      <c r="B292" s="63" t="s">
        <v>477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478</v>
      </c>
      <c r="B293" s="63" t="s">
        <v>479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370.37037037037032</v>
      </c>
      <c r="Y294" s="43">
        <f>IFERROR(Y288/H288,"0")+IFERROR(Y289/H289,"0")+IFERROR(Y290/H290,"0")+IFERROR(Y291/H291,"0")+IFERROR(Y292/H292,"0")+IFERROR(Y293/H293,"0")</f>
        <v>371</v>
      </c>
      <c r="Z294" s="43">
        <f>IFERROR(IF(Z288="",0,Z288),"0")+IFERROR(IF(Z289="",0,Z289),"0")+IFERROR(IF(Z290="",0,Z290),"0")+IFERROR(IF(Z291="",0,Z291),"0")+IFERROR(IF(Z292="",0,Z292),"0")+IFERROR(IF(Z293="",0,Z293),"0")</f>
        <v>7.0415799999999997</v>
      </c>
      <c r="AA294" s="67"/>
      <c r="AB294" s="67"/>
      <c r="AC294" s="67"/>
    </row>
    <row r="295" spans="1:68" x14ac:dyDescent="0.2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4000</v>
      </c>
      <c r="Y295" s="43">
        <f>IFERROR(SUM(Y288:Y293),"0")</f>
        <v>4006.8</v>
      </c>
      <c r="Z295" s="42"/>
      <c r="AA295" s="67"/>
      <c r="AB295" s="67"/>
      <c r="AC295" s="67"/>
    </row>
    <row r="296" spans="1:68" ht="14.25" hidden="1" customHeight="1" x14ac:dyDescent="0.25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hidden="1" customHeight="1" x14ac:dyDescent="0.25">
      <c r="A297" s="63" t="s">
        <v>481</v>
      </c>
      <c r="B297" s="63" t="s">
        <v>482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hidden="1" customHeight="1" x14ac:dyDescent="0.25">
      <c r="A298" s="63" t="s">
        <v>484</v>
      </c>
      <c r="B298" s="63" t="s">
        <v>485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hidden="1" customHeight="1" x14ac:dyDescent="0.25">
      <c r="A299" s="63" t="s">
        <v>487</v>
      </c>
      <c r="B299" s="63" t="s">
        <v>488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hidden="1" customHeight="1" x14ac:dyDescent="0.25">
      <c r="A300" s="63" t="s">
        <v>490</v>
      </c>
      <c r="B300" s="63" t="s">
        <v>491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hidden="1" customHeight="1" x14ac:dyDescent="0.25">
      <c r="A301" s="63" t="s">
        <v>492</v>
      </c>
      <c r="B301" s="63" t="s">
        <v>493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495</v>
      </c>
      <c r="B302" s="63" t="s">
        <v>496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497</v>
      </c>
      <c r="B303" s="63" t="s">
        <v>498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idden="1" x14ac:dyDescent="0.2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hidden="1" x14ac:dyDescent="0.2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hidden="1" customHeight="1" x14ac:dyDescent="0.25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3000</v>
      </c>
      <c r="Y307" s="55">
        <f>IFERROR(IF(X307="",0,CEILING((X307/$H307),1)*$H307),"")</f>
        <v>3003</v>
      </c>
      <c r="Z307" s="41">
        <f>IFERROR(IF(Y307=0,"",ROUNDUP(Y307/H307,0)*0.01898),"")</f>
        <v>7.3073000000000006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3197.3076923076928</v>
      </c>
      <c r="BN307" s="78">
        <f>IFERROR(Y307*I307/H307,"0")</f>
        <v>3200.5050000000006</v>
      </c>
      <c r="BO307" s="78">
        <f>IFERROR(1/J307*(X307/H307),"0")</f>
        <v>6.009615384615385</v>
      </c>
      <c r="BP307" s="78">
        <f>IFERROR(1/J307*(Y307/H307),"0")</f>
        <v>6.015625</v>
      </c>
    </row>
    <row r="308" spans="1:68" ht="27" hidden="1" customHeight="1" x14ac:dyDescent="0.25">
      <c r="A308" s="63" t="s">
        <v>503</v>
      </c>
      <c r="B308" s="63" t="s">
        <v>504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506</v>
      </c>
      <c r="B309" s="63" t="s">
        <v>507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509</v>
      </c>
      <c r="B310" s="63" t="s">
        <v>510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384.61538461538464</v>
      </c>
      <c r="Y312" s="43">
        <f>IFERROR(Y307/H307,"0")+IFERROR(Y308/H308,"0")+IFERROR(Y309/H309,"0")+IFERROR(Y310/H310,"0")+IFERROR(Y311/H311,"0")</f>
        <v>385</v>
      </c>
      <c r="Z312" s="43">
        <f>IFERROR(IF(Z307="",0,Z307),"0")+IFERROR(IF(Z308="",0,Z308),"0")+IFERROR(IF(Z309="",0,Z309),"0")+IFERROR(IF(Z310="",0,Z310),"0")+IFERROR(IF(Z311="",0,Z311),"0")</f>
        <v>7.3073000000000006</v>
      </c>
      <c r="AA312" s="67"/>
      <c r="AB312" s="67"/>
      <c r="AC312" s="67"/>
    </row>
    <row r="313" spans="1:68" x14ac:dyDescent="0.2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3000</v>
      </c>
      <c r="Y313" s="43">
        <f>IFERROR(SUM(Y307:Y311),"0")</f>
        <v>3003</v>
      </c>
      <c r="Z313" s="42"/>
      <c r="AA313" s="67"/>
      <c r="AB313" s="67"/>
      <c r="AC313" s="67"/>
    </row>
    <row r="314" spans="1:68" ht="14.25" hidden="1" customHeight="1" x14ac:dyDescent="0.25">
      <c r="A314" s="565" t="s">
        <v>180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hidden="1" customHeight="1" x14ac:dyDescent="0.25">
      <c r="A315" s="63" t="s">
        <v>515</v>
      </c>
      <c r="B315" s="63" t="s">
        <v>516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518</v>
      </c>
      <c r="B316" s="63" t="s">
        <v>519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hidden="1" customHeight="1" x14ac:dyDescent="0.25">
      <c r="A317" s="63" t="s">
        <v>521</v>
      </c>
      <c r="B317" s="63" t="s">
        <v>522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idden="1" x14ac:dyDescent="0.2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hidden="1" x14ac:dyDescent="0.2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hidden="1" customHeight="1" x14ac:dyDescent="0.25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hidden="1" customHeight="1" x14ac:dyDescent="0.25">
      <c r="A321" s="63" t="s">
        <v>524</v>
      </c>
      <c r="B321" s="63" t="s">
        <v>525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526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528</v>
      </c>
      <c r="B322" s="63" t="s">
        <v>529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530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531</v>
      </c>
      <c r="B323" s="63" t="s">
        <v>532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534</v>
      </c>
      <c r="B324" s="63" t="s">
        <v>535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hidden="1" x14ac:dyDescent="0.2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hidden="1" customHeight="1" x14ac:dyDescent="0.25">
      <c r="A327" s="565" t="s">
        <v>536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hidden="1" customHeight="1" x14ac:dyDescent="0.25">
      <c r="A328" s="63" t="s">
        <v>537</v>
      </c>
      <c r="B328" s="63" t="s">
        <v>538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541</v>
      </c>
      <c r="B329" s="63" t="s">
        <v>542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543</v>
      </c>
      <c r="B330" s="63" t="s">
        <v>544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564" t="s">
        <v>545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hidden="1" customHeight="1" x14ac:dyDescent="0.25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hidden="1" customHeight="1" x14ac:dyDescent="0.25">
      <c r="A335" s="63" t="s">
        <v>546</v>
      </c>
      <c r="B335" s="63" t="s">
        <v>547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549</v>
      </c>
      <c r="B336" s="63" t="s">
        <v>550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552</v>
      </c>
      <c r="B337" s="63" t="s">
        <v>553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hidden="1" customHeight="1" x14ac:dyDescent="0.2">
      <c r="A340" s="590" t="s">
        <v>555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hidden="1" customHeight="1" x14ac:dyDescent="0.25">
      <c r="A341" s="564" t="s">
        <v>556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hidden="1" customHeight="1" x14ac:dyDescent="0.25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hidden="1" customHeight="1" x14ac:dyDescent="0.25">
      <c r="A343" s="63" t="s">
        <v>557</v>
      </c>
      <c r="B343" s="63" t="s">
        <v>558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hidden="1" customHeight="1" x14ac:dyDescent="0.25">
      <c r="A344" s="63" t="s">
        <v>560</v>
      </c>
      <c r="B344" s="63" t="s">
        <v>561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566">
        <v>4607091383997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8000</v>
      </c>
      <c r="Y345" s="55">
        <f t="shared" si="43"/>
        <v>8010</v>
      </c>
      <c r="Z345" s="41">
        <f>IFERROR(IF(Y345=0,"",ROUNDUP(Y345/H345,0)*0.02175),"")</f>
        <v>11.6145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8256</v>
      </c>
      <c r="BN345" s="78">
        <f t="shared" si="45"/>
        <v>8266.32</v>
      </c>
      <c r="BO345" s="78">
        <f t="shared" si="46"/>
        <v>11.111111111111111</v>
      </c>
      <c r="BP345" s="78">
        <f t="shared" si="47"/>
        <v>11.125</v>
      </c>
    </row>
    <row r="346" spans="1:68" ht="37.5" hidden="1" customHeight="1" x14ac:dyDescent="0.25">
      <c r="A346" s="63" t="s">
        <v>566</v>
      </c>
      <c r="B346" s="63" t="s">
        <v>567</v>
      </c>
      <c r="C346" s="36">
        <v>4301011867</v>
      </c>
      <c r="D346" s="566">
        <v>4680115884830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hidden="1" customHeight="1" x14ac:dyDescent="0.25">
      <c r="A347" s="63" t="s">
        <v>569</v>
      </c>
      <c r="B347" s="63" t="s">
        <v>570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572</v>
      </c>
      <c r="B348" s="63" t="s">
        <v>573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hidden="1" customHeight="1" x14ac:dyDescent="0.25">
      <c r="A349" s="63" t="s">
        <v>574</v>
      </c>
      <c r="B349" s="63" t="s">
        <v>575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533.33333333333337</v>
      </c>
      <c r="Y350" s="43">
        <f>IFERROR(Y343/H343,"0")+IFERROR(Y344/H344,"0")+IFERROR(Y345/H345,"0")+IFERROR(Y346/H346,"0")+IFERROR(Y347/H347,"0")+IFERROR(Y348/H348,"0")+IFERROR(Y349/H349,"0")</f>
        <v>534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11.6145</v>
      </c>
      <c r="AA350" s="67"/>
      <c r="AB350" s="67"/>
      <c r="AC350" s="67"/>
    </row>
    <row r="351" spans="1:68" x14ac:dyDescent="0.2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8000</v>
      </c>
      <c r="Y351" s="43">
        <f>IFERROR(SUM(Y343:Y349),"0")</f>
        <v>8010</v>
      </c>
      <c r="Z351" s="42"/>
      <c r="AA351" s="67"/>
      <c r="AB351" s="67"/>
      <c r="AC351" s="67"/>
    </row>
    <row r="352" spans="1:68" ht="14.25" hidden="1" customHeight="1" x14ac:dyDescent="0.25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2880</v>
      </c>
      <c r="Y353" s="55">
        <f>IFERROR(IF(X353="",0,CEILING((X353/$H353),1)*$H353),"")</f>
        <v>2880</v>
      </c>
      <c r="Z353" s="41">
        <f>IFERROR(IF(Y353=0,"",ROUNDUP(Y353/H353,0)*0.02175),"")</f>
        <v>4.1760000000000002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2972.1600000000003</v>
      </c>
      <c r="BN353" s="78">
        <f>IFERROR(Y353*I353/H353,"0")</f>
        <v>2972.1600000000003</v>
      </c>
      <c r="BO353" s="78">
        <f>IFERROR(1/J353*(X353/H353),"0")</f>
        <v>4</v>
      </c>
      <c r="BP353" s="78">
        <f>IFERROR(1/J353*(Y353/H353),"0")</f>
        <v>4</v>
      </c>
    </row>
    <row r="354" spans="1:68" ht="16.5" hidden="1" customHeight="1" x14ac:dyDescent="0.25">
      <c r="A354" s="63" t="s">
        <v>579</v>
      </c>
      <c r="B354" s="63" t="s">
        <v>580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192</v>
      </c>
      <c r="Y355" s="43">
        <f>IFERROR(Y353/H353,"0")+IFERROR(Y354/H354,"0")</f>
        <v>192</v>
      </c>
      <c r="Z355" s="43">
        <f>IFERROR(IF(Z353="",0,Z353),"0")+IFERROR(IF(Z354="",0,Z354),"0")</f>
        <v>4.1760000000000002</v>
      </c>
      <c r="AA355" s="67"/>
      <c r="AB355" s="67"/>
      <c r="AC355" s="67"/>
    </row>
    <row r="356" spans="1:68" x14ac:dyDescent="0.2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2880</v>
      </c>
      <c r="Y356" s="43">
        <f>IFERROR(SUM(Y353:Y354),"0")</f>
        <v>2880</v>
      </c>
      <c r="Z356" s="42"/>
      <c r="AA356" s="67"/>
      <c r="AB356" s="67"/>
      <c r="AC356" s="67"/>
    </row>
    <row r="357" spans="1:68" ht="14.25" hidden="1" customHeight="1" x14ac:dyDescent="0.25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hidden="1" customHeight="1" x14ac:dyDescent="0.25">
      <c r="A358" s="63" t="s">
        <v>581</v>
      </c>
      <c r="B358" s="63" t="s">
        <v>582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hidden="1" customHeight="1" x14ac:dyDescent="0.25">
      <c r="A359" s="63" t="s">
        <v>584</v>
      </c>
      <c r="B359" s="63" t="s">
        <v>585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idden="1" x14ac:dyDescent="0.2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hidden="1" x14ac:dyDescent="0.2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hidden="1" customHeight="1" x14ac:dyDescent="0.25">
      <c r="A362" s="565" t="s">
        <v>180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hidden="1" customHeight="1" x14ac:dyDescent="0.25">
      <c r="A363" s="63" t="s">
        <v>587</v>
      </c>
      <c r="B363" s="63" t="s">
        <v>588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589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idden="1" x14ac:dyDescent="0.2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hidden="1" x14ac:dyDescent="0.2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hidden="1" customHeight="1" x14ac:dyDescent="0.25">
      <c r="A366" s="564" t="s">
        <v>591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hidden="1" customHeight="1" x14ac:dyDescent="0.25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hidden="1" customHeight="1" x14ac:dyDescent="0.25">
      <c r="A368" s="63" t="s">
        <v>592</v>
      </c>
      <c r="B368" s="63" t="s">
        <v>593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595</v>
      </c>
      <c r="B369" s="63" t="s">
        <v>596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598</v>
      </c>
      <c r="B370" s="63" t="s">
        <v>599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hidden="1" customHeight="1" x14ac:dyDescent="0.25">
      <c r="A374" s="63" t="s">
        <v>600</v>
      </c>
      <c r="B374" s="63" t="s">
        <v>601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hidden="1" customHeight="1" x14ac:dyDescent="0.25">
      <c r="A378" s="63" t="s">
        <v>603</v>
      </c>
      <c r="B378" s="63" t="s">
        <v>604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hidden="1" customHeight="1" x14ac:dyDescent="0.25">
      <c r="A379" s="63" t="s">
        <v>606</v>
      </c>
      <c r="B379" s="63" t="s">
        <v>607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idden="1" x14ac:dyDescent="0.2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hidden="1" x14ac:dyDescent="0.2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hidden="1" customHeight="1" x14ac:dyDescent="0.25">
      <c r="A382" s="565" t="s">
        <v>180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hidden="1" customHeight="1" x14ac:dyDescent="0.25">
      <c r="A383" s="63" t="s">
        <v>608</v>
      </c>
      <c r="B383" s="63" t="s">
        <v>609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590" t="s">
        <v>611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hidden="1" customHeight="1" x14ac:dyDescent="0.25">
      <c r="A387" s="564" t="s">
        <v>612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hidden="1" customHeight="1" x14ac:dyDescent="0.25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hidden="1" customHeight="1" x14ac:dyDescent="0.25">
      <c r="A389" s="63" t="s">
        <v>613</v>
      </c>
      <c r="B389" s="63" t="s">
        <v>614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hidden="1" customHeight="1" x14ac:dyDescent="0.25">
      <c r="A390" s="63" t="s">
        <v>616</v>
      </c>
      <c r="B390" s="63" t="s">
        <v>617</v>
      </c>
      <c r="C390" s="36">
        <v>4301031406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hidden="1" customHeight="1" x14ac:dyDescent="0.25">
      <c r="A391" s="63" t="s">
        <v>616</v>
      </c>
      <c r="B391" s="63" t="s">
        <v>619</v>
      </c>
      <c r="C391" s="36">
        <v>4301031382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hidden="1" customHeight="1" x14ac:dyDescent="0.25">
      <c r="A392" s="63" t="s">
        <v>620</v>
      </c>
      <c r="B392" s="63" t="s">
        <v>621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hidden="1" customHeight="1" x14ac:dyDescent="0.25">
      <c r="A393" s="63" t="s">
        <v>623</v>
      </c>
      <c r="B393" s="63" t="s">
        <v>624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hidden="1" customHeight="1" x14ac:dyDescent="0.25">
      <c r="A394" s="63" t="s">
        <v>625</v>
      </c>
      <c r="B394" s="63" t="s">
        <v>626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hidden="1" customHeight="1" x14ac:dyDescent="0.25">
      <c r="A395" s="63" t="s">
        <v>627</v>
      </c>
      <c r="B395" s="63" t="s">
        <v>628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633</v>
      </c>
      <c r="B397" s="63" t="s">
        <v>634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hidden="1" customHeight="1" x14ac:dyDescent="0.25">
      <c r="A398" s="63" t="s">
        <v>636</v>
      </c>
      <c r="B398" s="63" t="s">
        <v>637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idden="1" x14ac:dyDescent="0.2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hidden="1" x14ac:dyDescent="0.2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hidden="1" customHeight="1" x14ac:dyDescent="0.25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hidden="1" customHeight="1" x14ac:dyDescent="0.25">
      <c r="A402" s="63" t="s">
        <v>638</v>
      </c>
      <c r="B402" s="63" t="s">
        <v>639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641</v>
      </c>
      <c r="B403" s="63" t="s">
        <v>642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564" t="s">
        <v>644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hidden="1" customHeight="1" x14ac:dyDescent="0.25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hidden="1" customHeight="1" x14ac:dyDescent="0.25">
      <c r="A408" s="63" t="s">
        <v>645</v>
      </c>
      <c r="B408" s="63" t="s">
        <v>646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hidden="1" customHeight="1" x14ac:dyDescent="0.25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hidden="1" customHeight="1" x14ac:dyDescent="0.25">
      <c r="A412" s="63" t="s">
        <v>648</v>
      </c>
      <c r="B412" s="63" t="s">
        <v>649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651</v>
      </c>
      <c r="B413" s="63" t="s">
        <v>652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654</v>
      </c>
      <c r="B414" s="63" t="s">
        <v>655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657</v>
      </c>
      <c r="B415" s="63" t="s">
        <v>658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hidden="1" x14ac:dyDescent="0.2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hidden="1" customHeight="1" x14ac:dyDescent="0.25">
      <c r="A418" s="564" t="s">
        <v>659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hidden="1" customHeight="1" x14ac:dyDescent="0.25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hidden="1" customHeight="1" x14ac:dyDescent="0.25">
      <c r="A420" s="63" t="s">
        <v>660</v>
      </c>
      <c r="B420" s="63" t="s">
        <v>661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idden="1" x14ac:dyDescent="0.2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hidden="1" x14ac:dyDescent="0.2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hidden="1" customHeight="1" x14ac:dyDescent="0.25">
      <c r="A423" s="564" t="s">
        <v>663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hidden="1" customHeight="1" x14ac:dyDescent="0.25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hidden="1" customHeight="1" x14ac:dyDescent="0.25">
      <c r="A425" s="63" t="s">
        <v>664</v>
      </c>
      <c r="B425" s="63" t="s">
        <v>665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hidden="1" customHeight="1" x14ac:dyDescent="0.2">
      <c r="A428" s="590" t="s">
        <v>667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hidden="1" customHeight="1" x14ac:dyDescent="0.25">
      <c r="A429" s="564" t="s">
        <v>667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hidden="1" customHeight="1" x14ac:dyDescent="0.25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hidden="1" customHeight="1" x14ac:dyDescent="0.25">
      <c r="A431" s="63" t="s">
        <v>668</v>
      </c>
      <c r="B431" s="63" t="s">
        <v>669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hidden="1" customHeight="1" x14ac:dyDescent="0.25">
      <c r="A432" s="63" t="s">
        <v>671</v>
      </c>
      <c r="B432" s="63" t="s">
        <v>672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hidden="1" customHeight="1" x14ac:dyDescent="0.25">
      <c r="A433" s="63" t="s">
        <v>674</v>
      </c>
      <c r="B433" s="63" t="s">
        <v>675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hidden="1" customHeight="1" x14ac:dyDescent="0.25">
      <c r="A434" s="63" t="s">
        <v>677</v>
      </c>
      <c r="B434" s="63" t="s">
        <v>678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679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hidden="1" customHeight="1" x14ac:dyDescent="0.25">
      <c r="A435" s="63" t="s">
        <v>681</v>
      </c>
      <c r="B435" s="63" t="s">
        <v>682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hidden="1" customHeight="1" x14ac:dyDescent="0.25">
      <c r="A436" s="63" t="s">
        <v>684</v>
      </c>
      <c r="B436" s="63" t="s">
        <v>685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hidden="1" customHeight="1" x14ac:dyDescent="0.25">
      <c r="A437" s="63" t="s">
        <v>687</v>
      </c>
      <c r="B437" s="63" t="s">
        <v>688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hidden="1" customHeight="1" x14ac:dyDescent="0.25">
      <c r="A438" s="63" t="s">
        <v>690</v>
      </c>
      <c r="B438" s="63" t="s">
        <v>691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692</v>
      </c>
      <c r="B439" s="63" t="s">
        <v>693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694</v>
      </c>
      <c r="B440" s="63" t="s">
        <v>695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696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701</v>
      </c>
      <c r="B443" s="63" t="s">
        <v>702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hidden="1" x14ac:dyDescent="0.2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hidden="1" x14ac:dyDescent="0.2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hidden="1" customHeight="1" x14ac:dyDescent="0.25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hidden="1" customHeight="1" x14ac:dyDescent="0.25">
      <c r="A447" s="63" t="s">
        <v>703</v>
      </c>
      <c r="B447" s="63" t="s">
        <v>704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hidden="1" customHeight="1" x14ac:dyDescent="0.25">
      <c r="A448" s="63" t="s">
        <v>706</v>
      </c>
      <c r="B448" s="63" t="s">
        <v>707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708</v>
      </c>
      <c r="B449" s="63" t="s">
        <v>709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idden="1" x14ac:dyDescent="0.2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hidden="1" x14ac:dyDescent="0.2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hidden="1" customHeight="1" x14ac:dyDescent="0.25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hidden="1" customHeight="1" x14ac:dyDescent="0.25">
      <c r="A453" s="63" t="s">
        <v>710</v>
      </c>
      <c r="B453" s="63" t="s">
        <v>711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hidden="1" customHeight="1" x14ac:dyDescent="0.25">
      <c r="A454" s="63" t="s">
        <v>713</v>
      </c>
      <c r="B454" s="63" t="s">
        <v>714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hidden="1" customHeight="1" x14ac:dyDescent="0.25">
      <c r="A455" s="63" t="s">
        <v>716</v>
      </c>
      <c r="B455" s="63" t="s">
        <v>717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hidden="1" customHeight="1" x14ac:dyDescent="0.25">
      <c r="A456" s="63" t="s">
        <v>719</v>
      </c>
      <c r="B456" s="63" t="s">
        <v>720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721</v>
      </c>
      <c r="B457" s="63" t="s">
        <v>722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723</v>
      </c>
      <c r="B458" s="63" t="s">
        <v>724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hidden="1" x14ac:dyDescent="0.2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hidden="1" customHeight="1" x14ac:dyDescent="0.25">
      <c r="A462" s="63" t="s">
        <v>725</v>
      </c>
      <c r="B462" s="63" t="s">
        <v>726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728</v>
      </c>
      <c r="B463" s="63" t="s">
        <v>729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731</v>
      </c>
      <c r="B464" s="63" t="s">
        <v>732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590" t="s">
        <v>734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hidden="1" customHeight="1" x14ac:dyDescent="0.25">
      <c r="A468" s="564" t="s">
        <v>734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hidden="1" customHeight="1" x14ac:dyDescent="0.25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hidden="1" customHeight="1" x14ac:dyDescent="0.25">
      <c r="A470" s="63" t="s">
        <v>735</v>
      </c>
      <c r="B470" s="63" t="s">
        <v>736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738</v>
      </c>
      <c r="B471" s="63" t="s">
        <v>739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hidden="1" customHeight="1" x14ac:dyDescent="0.25">
      <c r="A472" s="63" t="s">
        <v>741</v>
      </c>
      <c r="B472" s="63" t="s">
        <v>742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744</v>
      </c>
      <c r="B473" s="63" t="s">
        <v>745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hidden="1" x14ac:dyDescent="0.2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hidden="1" customHeight="1" x14ac:dyDescent="0.25">
      <c r="A477" s="63" t="s">
        <v>746</v>
      </c>
      <c r="B477" s="63" t="s">
        <v>747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749</v>
      </c>
      <c r="B478" s="63" t="s">
        <v>750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751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753</v>
      </c>
      <c r="B479" s="63" t="s">
        <v>754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hidden="1" customHeight="1" x14ac:dyDescent="0.25">
      <c r="A483" s="63" t="s">
        <v>756</v>
      </c>
      <c r="B483" s="63" t="s">
        <v>757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200</v>
      </c>
      <c r="Y484" s="55">
        <f>IFERROR(IF(X484="",0,CEILING((X484/$H484),1)*$H484),"")</f>
        <v>201.60000000000002</v>
      </c>
      <c r="Z484" s="41">
        <f>IFERROR(IF(Y484=0,"",ROUNDUP(Y484/H484,0)*0.00902),"")</f>
        <v>0.43296000000000001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212.85714285714286</v>
      </c>
      <c r="BN484" s="78">
        <f>IFERROR(Y484*I484/H484,"0")</f>
        <v>214.56</v>
      </c>
      <c r="BO484" s="78">
        <f>IFERROR(1/J484*(X484/H484),"0")</f>
        <v>0.36075036075036077</v>
      </c>
      <c r="BP484" s="78">
        <f>IFERROR(1/J484*(Y484/H484),"0")</f>
        <v>0.36363636363636365</v>
      </c>
    </row>
    <row r="485" spans="1:68" x14ac:dyDescent="0.2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47.61904761904762</v>
      </c>
      <c r="Y485" s="43">
        <f>IFERROR(Y483/H483,"0")+IFERROR(Y484/H484,"0")</f>
        <v>48</v>
      </c>
      <c r="Z485" s="43">
        <f>IFERROR(IF(Z483="",0,Z483),"0")+IFERROR(IF(Z484="",0,Z484),"0")</f>
        <v>0.43296000000000001</v>
      </c>
      <c r="AA485" s="67"/>
      <c r="AB485" s="67"/>
      <c r="AC485" s="67"/>
    </row>
    <row r="486" spans="1:68" x14ac:dyDescent="0.2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200</v>
      </c>
      <c r="Y486" s="43">
        <f>IFERROR(SUM(Y483:Y484),"0")</f>
        <v>201.60000000000002</v>
      </c>
      <c r="Z486" s="42"/>
      <c r="AA486" s="67"/>
      <c r="AB486" s="67"/>
      <c r="AC486" s="67"/>
    </row>
    <row r="487" spans="1:68" ht="14.25" hidden="1" customHeight="1" x14ac:dyDescent="0.25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hidden="1" customHeight="1" x14ac:dyDescent="0.25">
      <c r="A488" s="63" t="s">
        <v>762</v>
      </c>
      <c r="B488" s="63" t="s">
        <v>763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765</v>
      </c>
      <c r="B489" s="63" t="s">
        <v>766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hidden="1" x14ac:dyDescent="0.2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565" t="s">
        <v>180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hidden="1" customHeight="1" x14ac:dyDescent="0.25">
      <c r="A493" s="63" t="s">
        <v>767</v>
      </c>
      <c r="B493" s="63" t="s">
        <v>768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770</v>
      </c>
      <c r="B494" s="63" t="s">
        <v>771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hidden="1" customHeight="1" x14ac:dyDescent="0.25">
      <c r="A497" s="564" t="s">
        <v>773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hidden="1" customHeight="1" x14ac:dyDescent="0.25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hidden="1" customHeight="1" x14ac:dyDescent="0.25">
      <c r="A499" s="63" t="s">
        <v>774</v>
      </c>
      <c r="B499" s="63" t="s">
        <v>775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776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hidden="1" x14ac:dyDescent="0.2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18080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18101.399999999998</v>
      </c>
      <c r="Z502" s="42"/>
      <c r="AA502" s="67"/>
      <c r="AB502" s="67"/>
      <c r="AC502" s="67"/>
    </row>
    <row r="503" spans="1:68" x14ac:dyDescent="0.2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18799.435946275946</v>
      </c>
      <c r="Y503" s="43">
        <f>IFERROR(SUM(BN22:BN499),"0")</f>
        <v>18821.730000000003</v>
      </c>
      <c r="Z503" s="42"/>
      <c r="AA503" s="67"/>
      <c r="AB503" s="67"/>
      <c r="AC503" s="67"/>
    </row>
    <row r="504" spans="1:68" x14ac:dyDescent="0.2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28</v>
      </c>
      <c r="Y504" s="44">
        <f>ROUNDUP(SUM(BP22:BP499),0)</f>
        <v>28</v>
      </c>
      <c r="Z504" s="42"/>
      <c r="AA504" s="67"/>
      <c r="AB504" s="67"/>
      <c r="AC504" s="67"/>
    </row>
    <row r="505" spans="1:68" x14ac:dyDescent="0.2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19499.435946275946</v>
      </c>
      <c r="Y505" s="43">
        <f>GrossWeightTotalR+PalletQtyTotalR*25</f>
        <v>19521.730000000003</v>
      </c>
      <c r="Z505" s="42"/>
      <c r="AA505" s="67"/>
      <c r="AB505" s="67"/>
      <c r="AC505" s="67"/>
    </row>
    <row r="506" spans="1:68" x14ac:dyDescent="0.2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1527.9381359381359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1530</v>
      </c>
      <c r="Z506" s="42"/>
      <c r="AA506" s="67"/>
      <c r="AB506" s="67"/>
      <c r="AC506" s="67"/>
    </row>
    <row r="507" spans="1:68" ht="14.25" hidden="1" x14ac:dyDescent="0.2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30.572340000000004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264</v>
      </c>
      <c r="J509" s="560" t="s">
        <v>264</v>
      </c>
      <c r="K509" s="560" t="s">
        <v>264</v>
      </c>
      <c r="L509" s="560" t="s">
        <v>264</v>
      </c>
      <c r="M509" s="560" t="s">
        <v>264</v>
      </c>
      <c r="N509" s="561"/>
      <c r="O509" s="560" t="s">
        <v>264</v>
      </c>
      <c r="P509" s="560" t="s">
        <v>264</v>
      </c>
      <c r="Q509" s="560" t="s">
        <v>264</v>
      </c>
      <c r="R509" s="560" t="s">
        <v>264</v>
      </c>
      <c r="S509" s="560" t="s">
        <v>264</v>
      </c>
      <c r="T509" s="560" t="s">
        <v>555</v>
      </c>
      <c r="U509" s="560" t="s">
        <v>555</v>
      </c>
      <c r="V509" s="560" t="s">
        <v>611</v>
      </c>
      <c r="W509" s="560" t="s">
        <v>611</v>
      </c>
      <c r="X509" s="560" t="s">
        <v>611</v>
      </c>
      <c r="Y509" s="560" t="s">
        <v>611</v>
      </c>
      <c r="Z509" s="85" t="s">
        <v>667</v>
      </c>
      <c r="AA509" s="560" t="s">
        <v>734</v>
      </c>
      <c r="AB509" s="560" t="s">
        <v>734</v>
      </c>
      <c r="AC509" s="60"/>
      <c r="AF509" s="1"/>
    </row>
    <row r="510" spans="1:68" ht="14.25" customHeight="1" thickTop="1" x14ac:dyDescent="0.2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187</v>
      </c>
      <c r="F510" s="560" t="s">
        <v>207</v>
      </c>
      <c r="G510" s="560" t="s">
        <v>240</v>
      </c>
      <c r="H510" s="560" t="s">
        <v>112</v>
      </c>
      <c r="I510" s="560" t="s">
        <v>265</v>
      </c>
      <c r="J510" s="560" t="s">
        <v>305</v>
      </c>
      <c r="K510" s="560" t="s">
        <v>365</v>
      </c>
      <c r="L510" s="560" t="s">
        <v>411</v>
      </c>
      <c r="M510" s="560" t="s">
        <v>427</v>
      </c>
      <c r="N510" s="1"/>
      <c r="O510" s="560" t="s">
        <v>441</v>
      </c>
      <c r="P510" s="560" t="s">
        <v>451</v>
      </c>
      <c r="Q510" s="560" t="s">
        <v>458</v>
      </c>
      <c r="R510" s="560" t="s">
        <v>463</v>
      </c>
      <c r="S510" s="560" t="s">
        <v>545</v>
      </c>
      <c r="T510" s="560" t="s">
        <v>556</v>
      </c>
      <c r="U510" s="560" t="s">
        <v>591</v>
      </c>
      <c r="V510" s="560" t="s">
        <v>612</v>
      </c>
      <c r="W510" s="560" t="s">
        <v>644</v>
      </c>
      <c r="X510" s="560" t="s">
        <v>659</v>
      </c>
      <c r="Y510" s="560" t="s">
        <v>663</v>
      </c>
      <c r="Z510" s="560" t="s">
        <v>667</v>
      </c>
      <c r="AA510" s="560" t="s">
        <v>734</v>
      </c>
      <c r="AB510" s="560" t="s">
        <v>773</v>
      </c>
      <c r="AC510" s="60"/>
      <c r="AF510" s="1"/>
    </row>
    <row r="511" spans="1:68" ht="13.5" thickBot="1" x14ac:dyDescent="0.25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</f>
        <v>0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7009.8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10890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201.60000000000002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27,94"/>
        <filter val="18 080,00"/>
        <filter val="18 799,44"/>
        <filter val="19 499,44"/>
        <filter val="192,00"/>
        <filter val="2 880,00"/>
        <filter val="200,00"/>
        <filter val="28"/>
        <filter val="3 000,00"/>
        <filter val="370,37"/>
        <filter val="384,62"/>
        <filter val="4 000,00"/>
        <filter val="47,62"/>
        <filter val="533,33"/>
        <filter val="8 000,00"/>
      </filters>
    </filterColumn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2025-09-16T09:57:50Z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