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66BD58A0-DBE9-4149-90B0-011119384A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6" i="1"/>
  <c r="R89" i="1" l="1"/>
  <c r="R7" i="1"/>
  <c r="R9" i="1"/>
  <c r="R10" i="1"/>
  <c r="R13" i="1"/>
  <c r="R15" i="1"/>
  <c r="R17" i="1"/>
  <c r="R19" i="1"/>
  <c r="R20" i="1"/>
  <c r="R26" i="1"/>
  <c r="R28" i="1"/>
  <c r="R30" i="1"/>
  <c r="R33" i="1"/>
  <c r="R35" i="1"/>
  <c r="R36" i="1"/>
  <c r="R37" i="1"/>
  <c r="R38" i="1"/>
  <c r="R41" i="1"/>
  <c r="R43" i="1"/>
  <c r="R44" i="1"/>
  <c r="R46" i="1"/>
  <c r="R48" i="1"/>
  <c r="R49" i="1"/>
  <c r="R50" i="1"/>
  <c r="R54" i="1"/>
  <c r="R55" i="1"/>
  <c r="R56" i="1"/>
  <c r="R58" i="1"/>
  <c r="R59" i="1"/>
  <c r="R60" i="1"/>
  <c r="R61" i="1"/>
  <c r="R62" i="1"/>
  <c r="R63" i="1"/>
  <c r="R64" i="1"/>
  <c r="R65" i="1"/>
  <c r="R66" i="1"/>
  <c r="R69" i="1"/>
  <c r="R70" i="1"/>
  <c r="R71" i="1"/>
  <c r="R72" i="1"/>
  <c r="R76" i="1"/>
  <c r="R79" i="1"/>
  <c r="R80" i="1"/>
  <c r="R81" i="1"/>
  <c r="R83" i="1"/>
  <c r="R84" i="1"/>
  <c r="R85" i="1"/>
  <c r="R86" i="1"/>
  <c r="R87" i="1"/>
  <c r="R88" i="1"/>
  <c r="R93" i="1"/>
  <c r="R94" i="1"/>
  <c r="R95" i="1"/>
  <c r="R96" i="1"/>
  <c r="R97" i="1"/>
  <c r="R101" i="1"/>
  <c r="R103" i="1"/>
  <c r="R104" i="1"/>
  <c r="P104" i="1" l="1"/>
  <c r="U104" i="1" s="1"/>
  <c r="L104" i="1"/>
  <c r="P103" i="1"/>
  <c r="U103" i="1" s="1"/>
  <c r="L103" i="1"/>
  <c r="P102" i="1"/>
  <c r="Q102" i="1" s="1"/>
  <c r="L102" i="1"/>
  <c r="P101" i="1"/>
  <c r="U101" i="1" s="1"/>
  <c r="L101" i="1"/>
  <c r="P100" i="1"/>
  <c r="V100" i="1" s="1"/>
  <c r="L100" i="1"/>
  <c r="P99" i="1"/>
  <c r="Q99" i="1" s="1"/>
  <c r="L99" i="1"/>
  <c r="P98" i="1"/>
  <c r="V98" i="1" s="1"/>
  <c r="L98" i="1"/>
  <c r="P97" i="1"/>
  <c r="U97" i="1" s="1"/>
  <c r="L97" i="1"/>
  <c r="P96" i="1"/>
  <c r="U96" i="1" s="1"/>
  <c r="L96" i="1"/>
  <c r="P95" i="1"/>
  <c r="U95" i="1" s="1"/>
  <c r="L95" i="1"/>
  <c r="P94" i="1"/>
  <c r="V94" i="1" s="1"/>
  <c r="L94" i="1"/>
  <c r="P93" i="1"/>
  <c r="U93" i="1" s="1"/>
  <c r="L93" i="1"/>
  <c r="P92" i="1"/>
  <c r="Q92" i="1" s="1"/>
  <c r="L92" i="1"/>
  <c r="P91" i="1"/>
  <c r="V91" i="1" s="1"/>
  <c r="L91" i="1"/>
  <c r="P90" i="1"/>
  <c r="U90" i="1" s="1"/>
  <c r="L90" i="1"/>
  <c r="E89" i="1"/>
  <c r="L89" i="1" s="1"/>
  <c r="P88" i="1"/>
  <c r="U88" i="1" s="1"/>
  <c r="L88" i="1"/>
  <c r="P87" i="1"/>
  <c r="U87" i="1" s="1"/>
  <c r="L87" i="1"/>
  <c r="P86" i="1"/>
  <c r="V86" i="1" s="1"/>
  <c r="L86" i="1"/>
  <c r="P85" i="1"/>
  <c r="U85" i="1" s="1"/>
  <c r="L85" i="1"/>
  <c r="P84" i="1"/>
  <c r="U84" i="1" s="1"/>
  <c r="L84" i="1"/>
  <c r="P83" i="1"/>
  <c r="U83" i="1" s="1"/>
  <c r="L83" i="1"/>
  <c r="P82" i="1"/>
  <c r="Q82" i="1" s="1"/>
  <c r="L82" i="1"/>
  <c r="P81" i="1"/>
  <c r="U81" i="1" s="1"/>
  <c r="L81" i="1"/>
  <c r="P80" i="1"/>
  <c r="V80" i="1" s="1"/>
  <c r="L80" i="1"/>
  <c r="P79" i="1"/>
  <c r="U79" i="1" s="1"/>
  <c r="L79" i="1"/>
  <c r="P78" i="1"/>
  <c r="V78" i="1" s="1"/>
  <c r="L78" i="1"/>
  <c r="P77" i="1"/>
  <c r="U77" i="1" s="1"/>
  <c r="L77" i="1"/>
  <c r="P76" i="1"/>
  <c r="U76" i="1" s="1"/>
  <c r="L76" i="1"/>
  <c r="P75" i="1"/>
  <c r="Q75" i="1" s="1"/>
  <c r="L75" i="1"/>
  <c r="E74" i="1"/>
  <c r="P74" i="1" s="1"/>
  <c r="P73" i="1"/>
  <c r="V73" i="1" s="1"/>
  <c r="L73" i="1"/>
  <c r="P72" i="1"/>
  <c r="U72" i="1" s="1"/>
  <c r="L72" i="1"/>
  <c r="P71" i="1"/>
  <c r="U71" i="1" s="1"/>
  <c r="L71" i="1"/>
  <c r="F70" i="1"/>
  <c r="E70" i="1"/>
  <c r="L70" i="1" s="1"/>
  <c r="P69" i="1"/>
  <c r="U69" i="1" s="1"/>
  <c r="L69" i="1"/>
  <c r="P68" i="1"/>
  <c r="V68" i="1" s="1"/>
  <c r="L68" i="1"/>
  <c r="P67" i="1"/>
  <c r="Q67" i="1" s="1"/>
  <c r="L67" i="1"/>
  <c r="P66" i="1"/>
  <c r="U66" i="1" s="1"/>
  <c r="L66" i="1"/>
  <c r="P65" i="1"/>
  <c r="U65" i="1" s="1"/>
  <c r="L65" i="1"/>
  <c r="P64" i="1"/>
  <c r="V64" i="1" s="1"/>
  <c r="L64" i="1"/>
  <c r="P63" i="1"/>
  <c r="U63" i="1" s="1"/>
  <c r="L63" i="1"/>
  <c r="P62" i="1"/>
  <c r="U62" i="1" s="1"/>
  <c r="L62" i="1"/>
  <c r="P61" i="1"/>
  <c r="U61" i="1" s="1"/>
  <c r="L61" i="1"/>
  <c r="P60" i="1"/>
  <c r="V60" i="1" s="1"/>
  <c r="L60" i="1"/>
  <c r="P59" i="1"/>
  <c r="U59" i="1" s="1"/>
  <c r="L59" i="1"/>
  <c r="P58" i="1"/>
  <c r="U58" i="1" s="1"/>
  <c r="L58" i="1"/>
  <c r="P57" i="1"/>
  <c r="Q57" i="1" s="1"/>
  <c r="L57" i="1"/>
  <c r="P56" i="1"/>
  <c r="U56" i="1" s="1"/>
  <c r="L56" i="1"/>
  <c r="P55" i="1"/>
  <c r="U55" i="1" s="1"/>
  <c r="L55" i="1"/>
  <c r="P54" i="1"/>
  <c r="V54" i="1" s="1"/>
  <c r="L54" i="1"/>
  <c r="P53" i="1"/>
  <c r="V53" i="1" s="1"/>
  <c r="L53" i="1"/>
  <c r="P52" i="1"/>
  <c r="V52" i="1" s="1"/>
  <c r="L52" i="1"/>
  <c r="P51" i="1"/>
  <c r="Q51" i="1" s="1"/>
  <c r="L51" i="1"/>
  <c r="P50" i="1"/>
  <c r="U50" i="1" s="1"/>
  <c r="L50" i="1"/>
  <c r="P49" i="1"/>
  <c r="U49" i="1" s="1"/>
  <c r="L49" i="1"/>
  <c r="P48" i="1"/>
  <c r="U48" i="1" s="1"/>
  <c r="L48" i="1"/>
  <c r="P47" i="1"/>
  <c r="V47" i="1" s="1"/>
  <c r="L47" i="1"/>
  <c r="P46" i="1"/>
  <c r="V46" i="1" s="1"/>
  <c r="L46" i="1"/>
  <c r="P45" i="1"/>
  <c r="U45" i="1" s="1"/>
  <c r="L45" i="1"/>
  <c r="P44" i="1"/>
  <c r="V44" i="1" s="1"/>
  <c r="L44" i="1"/>
  <c r="P43" i="1"/>
  <c r="U43" i="1" s="1"/>
  <c r="L43" i="1"/>
  <c r="P42" i="1"/>
  <c r="V42" i="1" s="1"/>
  <c r="L42" i="1"/>
  <c r="V41" i="1"/>
  <c r="P41" i="1"/>
  <c r="U41" i="1" s="1"/>
  <c r="L41" i="1"/>
  <c r="P40" i="1"/>
  <c r="V40" i="1" s="1"/>
  <c r="L40" i="1"/>
  <c r="P39" i="1"/>
  <c r="V39" i="1" s="1"/>
  <c r="L39" i="1"/>
  <c r="P38" i="1"/>
  <c r="U38" i="1" s="1"/>
  <c r="L38" i="1"/>
  <c r="P37" i="1"/>
  <c r="U37" i="1" s="1"/>
  <c r="L37" i="1"/>
  <c r="P36" i="1"/>
  <c r="U36" i="1" s="1"/>
  <c r="L36" i="1"/>
  <c r="P35" i="1"/>
  <c r="U35" i="1" s="1"/>
  <c r="L35" i="1"/>
  <c r="P34" i="1"/>
  <c r="V34" i="1" s="1"/>
  <c r="L34" i="1"/>
  <c r="P33" i="1"/>
  <c r="U33" i="1" s="1"/>
  <c r="L33" i="1"/>
  <c r="P32" i="1"/>
  <c r="Q32" i="1" s="1"/>
  <c r="L32" i="1"/>
  <c r="P31" i="1"/>
  <c r="Q31" i="1" s="1"/>
  <c r="R31" i="1" s="1"/>
  <c r="L31" i="1"/>
  <c r="P30" i="1"/>
  <c r="U30" i="1" s="1"/>
  <c r="L30" i="1"/>
  <c r="P29" i="1"/>
  <c r="V29" i="1" s="1"/>
  <c r="L29" i="1"/>
  <c r="P28" i="1"/>
  <c r="U28" i="1" s="1"/>
  <c r="L28" i="1"/>
  <c r="P27" i="1"/>
  <c r="Q27" i="1" s="1"/>
  <c r="R27" i="1" s="1"/>
  <c r="L27" i="1"/>
  <c r="V26" i="1"/>
  <c r="P26" i="1"/>
  <c r="U26" i="1" s="1"/>
  <c r="L26" i="1"/>
  <c r="P25" i="1"/>
  <c r="V25" i="1" s="1"/>
  <c r="L25" i="1"/>
  <c r="P24" i="1"/>
  <c r="V24" i="1" s="1"/>
  <c r="L24" i="1"/>
  <c r="P23" i="1"/>
  <c r="V23" i="1" s="1"/>
  <c r="L23" i="1"/>
  <c r="P22" i="1"/>
  <c r="V22" i="1" s="1"/>
  <c r="L22" i="1"/>
  <c r="P21" i="1"/>
  <c r="U21" i="1" s="1"/>
  <c r="L21" i="1"/>
  <c r="P20" i="1"/>
  <c r="U20" i="1" s="1"/>
  <c r="L20" i="1"/>
  <c r="P19" i="1"/>
  <c r="U19" i="1" s="1"/>
  <c r="L19" i="1"/>
  <c r="P18" i="1"/>
  <c r="Q18" i="1" s="1"/>
  <c r="L18" i="1"/>
  <c r="P17" i="1"/>
  <c r="U17" i="1" s="1"/>
  <c r="L17" i="1"/>
  <c r="P16" i="1"/>
  <c r="V16" i="1" s="1"/>
  <c r="L16" i="1"/>
  <c r="P15" i="1"/>
  <c r="U15" i="1" s="1"/>
  <c r="L15" i="1"/>
  <c r="Q14" i="1"/>
  <c r="R14" i="1" s="1"/>
  <c r="P14" i="1"/>
  <c r="V14" i="1" s="1"/>
  <c r="L14" i="1"/>
  <c r="P13" i="1"/>
  <c r="U13" i="1" s="1"/>
  <c r="L13" i="1"/>
  <c r="P12" i="1"/>
  <c r="Q12" i="1" s="1"/>
  <c r="L12" i="1"/>
  <c r="P11" i="1"/>
  <c r="Q11" i="1" s="1"/>
  <c r="L11" i="1"/>
  <c r="P10" i="1"/>
  <c r="U10" i="1" s="1"/>
  <c r="L10" i="1"/>
  <c r="P9" i="1"/>
  <c r="U9" i="1" s="1"/>
  <c r="L9" i="1"/>
  <c r="P8" i="1"/>
  <c r="Q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22" i="1" l="1"/>
  <c r="V35" i="1"/>
  <c r="V48" i="1"/>
  <c r="U52" i="1"/>
  <c r="V7" i="1"/>
  <c r="V17" i="1"/>
  <c r="Q24" i="1"/>
  <c r="V30" i="1"/>
  <c r="Q39" i="1"/>
  <c r="R39" i="1" s="1"/>
  <c r="V45" i="1"/>
  <c r="Q53" i="1"/>
  <c r="R53" i="1" s="1"/>
  <c r="U53" i="1" s="1"/>
  <c r="V76" i="1"/>
  <c r="V77" i="1"/>
  <c r="Q78" i="1"/>
  <c r="U78" i="1" s="1"/>
  <c r="V83" i="1"/>
  <c r="V90" i="1"/>
  <c r="Q91" i="1"/>
  <c r="U91" i="1" s="1"/>
  <c r="Q100" i="1"/>
  <c r="R100" i="1" s="1"/>
  <c r="U100" i="1" s="1"/>
  <c r="V103" i="1"/>
  <c r="V104" i="1"/>
  <c r="U94" i="1"/>
  <c r="V10" i="1"/>
  <c r="V15" i="1"/>
  <c r="V20" i="1"/>
  <c r="Q23" i="1"/>
  <c r="Q25" i="1"/>
  <c r="Q29" i="1"/>
  <c r="R29" i="1" s="1"/>
  <c r="Q34" i="1"/>
  <c r="R34" i="1" s="1"/>
  <c r="V37" i="1"/>
  <c r="Q40" i="1"/>
  <c r="R40" i="1" s="1"/>
  <c r="V43" i="1"/>
  <c r="Q47" i="1"/>
  <c r="V50" i="1"/>
  <c r="V55" i="1"/>
  <c r="V58" i="1"/>
  <c r="V59" i="1"/>
  <c r="Q68" i="1"/>
  <c r="R68" i="1" s="1"/>
  <c r="U68" i="1" s="1"/>
  <c r="P70" i="1"/>
  <c r="V70" i="1" s="1"/>
  <c r="V72" i="1"/>
  <c r="Q73" i="1"/>
  <c r="U73" i="1" s="1"/>
  <c r="L74" i="1"/>
  <c r="L5" i="1" s="1"/>
  <c r="V93" i="1"/>
  <c r="V95" i="1"/>
  <c r="V96" i="1"/>
  <c r="V97" i="1"/>
  <c r="Q98" i="1"/>
  <c r="R98" i="1" s="1"/>
  <c r="U98" i="1" s="1"/>
  <c r="U18" i="1"/>
  <c r="U27" i="1"/>
  <c r="U31" i="1"/>
  <c r="U32" i="1"/>
  <c r="R57" i="1"/>
  <c r="U57" i="1" s="1"/>
  <c r="R67" i="1"/>
  <c r="U67" i="1" s="1"/>
  <c r="V74" i="1"/>
  <c r="Q74" i="1"/>
  <c r="U92" i="1"/>
  <c r="U11" i="1"/>
  <c r="U12" i="1"/>
  <c r="U51" i="1"/>
  <c r="U75" i="1"/>
  <c r="R82" i="1"/>
  <c r="U82" i="1" s="1"/>
  <c r="U99" i="1"/>
  <c r="R102" i="1"/>
  <c r="U102" i="1" s="1"/>
  <c r="V8" i="1"/>
  <c r="V11" i="1"/>
  <c r="V12" i="1"/>
  <c r="U14" i="1"/>
  <c r="V18" i="1"/>
  <c r="U22" i="1"/>
  <c r="U23" i="1"/>
  <c r="U24" i="1"/>
  <c r="U25" i="1"/>
  <c r="V27" i="1"/>
  <c r="U29" i="1"/>
  <c r="V31" i="1"/>
  <c r="V32" i="1"/>
  <c r="U34" i="1"/>
  <c r="U39" i="1"/>
  <c r="U47" i="1"/>
  <c r="V51" i="1"/>
  <c r="V57" i="1"/>
  <c r="V67" i="1"/>
  <c r="V75" i="1"/>
  <c r="V82" i="1"/>
  <c r="P89" i="1"/>
  <c r="V92" i="1"/>
  <c r="V99" i="1"/>
  <c r="V102" i="1"/>
  <c r="U16" i="1"/>
  <c r="U42" i="1"/>
  <c r="U44" i="1"/>
  <c r="U46" i="1"/>
  <c r="U60" i="1"/>
  <c r="U64" i="1"/>
  <c r="U54" i="1"/>
  <c r="U80" i="1"/>
  <c r="U86" i="1"/>
  <c r="E5" i="1"/>
  <c r="V6" i="1"/>
  <c r="V9" i="1"/>
  <c r="V13" i="1"/>
  <c r="V19" i="1"/>
  <c r="V21" i="1"/>
  <c r="V28" i="1"/>
  <c r="V33" i="1"/>
  <c r="V36" i="1"/>
  <c r="V38" i="1"/>
  <c r="V49" i="1"/>
  <c r="V56" i="1"/>
  <c r="V61" i="1"/>
  <c r="V62" i="1"/>
  <c r="V63" i="1"/>
  <c r="V65" i="1"/>
  <c r="V66" i="1"/>
  <c r="V69" i="1"/>
  <c r="V71" i="1"/>
  <c r="V79" i="1"/>
  <c r="V81" i="1"/>
  <c r="V84" i="1"/>
  <c r="V85" i="1"/>
  <c r="V87" i="1"/>
  <c r="V88" i="1"/>
  <c r="V101" i="1"/>
  <c r="U70" i="1" l="1"/>
  <c r="U40" i="1"/>
  <c r="Q89" i="1"/>
  <c r="V89" i="1"/>
  <c r="R74" i="1"/>
  <c r="U74" i="1" s="1"/>
  <c r="Q5" i="1"/>
  <c r="P5" i="1"/>
  <c r="U8" i="1"/>
  <c r="AH5" i="1" l="1"/>
  <c r="U89" i="1" l="1"/>
  <c r="R5" i="1"/>
</calcChain>
</file>

<file path=xl/sharedStrings.xml><?xml version="1.0" encoding="utf-8"?>
<sst xmlns="http://schemas.openxmlformats.org/spreadsheetml/2006/main" count="408" uniqueCount="165">
  <si>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</si>
  <si>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</si>
  <si>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</si>
  <si>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</si>
  <si>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</si>
  <si>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</si>
  <si>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</si>
  <si>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</si>
  <si>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</si>
  <si>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</si>
  <si>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</si>
  <si>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</si>
  <si>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</si>
  <si>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</si>
  <si>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</si>
  <si>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</si>
  <si>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</si>
  <si>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</si>
  <si>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</si>
  <si>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</si>
  <si>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</si>
  <si>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</si>
  <si>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</si>
  <si>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</si>
  <si>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</si>
  <si>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</si>
  <si>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</si>
  <si>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</si>
  <si>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</si>
  <si>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</si>
  <si>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</si>
  <si>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</si>
  <si>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</si>
  <si>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</si>
  <si>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</si>
  <si>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</si>
  <si>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</si>
  <si>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</si>
  <si>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</si>
  <si>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</si>
  <si>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</si>
  <si>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</si>
  <si>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</si>
  <si>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</si>
  <si>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</si>
  <si>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</si>
  <si>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</si>
  <si>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</si>
  <si>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</si>
  <si>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</si>
  <si>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</si>
  <si>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</si>
  <si>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</si>
  <si>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Обжора</t>
    </r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</si>
  <si>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</si>
  <si>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</si>
  <si>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отгружает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</si>
  <si>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</si>
  <si>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</si>
  <si>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</si>
  <si>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Мкд Трейд</t>
    </r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</si>
  <si>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</si>
  <si>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</si>
  <si>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</si>
  <si>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</si>
  <si>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</si>
  <si>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</si>
  <si>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</si>
  <si>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</si>
  <si>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новинка</t>
    </r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</si>
  <si>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</si>
  <si>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</si>
  <si>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</si>
  <si>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</si>
  <si>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</si>
  <si>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</si>
  <si>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</si>
  <si>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</si>
  <si>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</si>
  <si>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</si>
  <si>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</si>
  <si>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</si>
  <si>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</si>
  <si>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</si>
  <si>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</si>
  <si>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</si>
  <si>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</si>
  <si>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</si>
  <si>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новинка</t>
    </r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</si>
  <si>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</si>
  <si>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</si>
  <si>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</si>
  <si>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не в матрице</t>
  </si>
  <si>
    <t>7154 СЕРВЕЛАТ ЗЕРНИСТЫЙ ПМ в/к в/у 0,35кг_50с 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</si>
  <si>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</si>
  <si>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</si>
  <si>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</si>
  <si>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</si>
  <si>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</si>
  <si>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</si>
  <si>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</si>
  <si>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</si>
  <si>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6761 МОЛОЧНЫЕ ГОСТ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</si>
  <si>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</si>
  <si>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</si>
  <si>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</si>
  <si>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</si>
  <si>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</si>
  <si>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</si>
  <si>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</si>
  <si>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</si>
  <si>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</si>
  <si>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</si>
  <si>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</si>
  <si>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</si>
  <si>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</si>
  <si>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</si>
  <si>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</si>
  <si>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</si>
  <si>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</si>
  <si>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</si>
  <si>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</si>
  <si>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</si>
  <si>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</si>
  <si>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</si>
  <si>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</si>
  <si>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</si>
  <si>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</si>
  <si>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</si>
  <si>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</si>
  <si>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</si>
  <si>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</si>
  <si>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</si>
  <si>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</si>
  <si>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</si>
  <si>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</si>
  <si>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</si>
  <si>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</si>
  <si>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</si>
  <si>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</si>
  <si>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</si>
  <si>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</si>
  <si>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</si>
  <si>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</si>
  <si>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</si>
  <si>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</si>
  <si>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</si>
  <si>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</si>
  <si>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</si>
  <si>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</si>
  <si>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</si>
  <si>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</si>
  <si>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</si>
  <si>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</si>
  <si>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</si>
  <si>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</si>
  <si>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</si>
  <si>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</si>
  <si>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</si>
  <si>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</si>
  <si>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</si>
  <si>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</si>
  <si>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</si>
  <si>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заказ</t>
  </si>
  <si>
    <t>13,09,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</si>
</sst>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7" borderId="0" xfId="1" applyNumberFormat="1" applyFill="1"/>
    <xf numFmtId="164" fontId="5" fillId="7" borderId="0" xfId="1" applyNumberFormat="1" applyFont="1" applyFill="1"/>
    <xf numFmtId="164" fontId="1" fillId="8" borderId="0" xfId="1" applyNumberFormat="1" applyFill="1"/>
    <xf numFmtId="164" fontId="6" fillId="7" borderId="0" xfId="1" applyNumberFormat="1" applyFont="1" applyFill="1"/>
    <xf numFmtId="164" fontId="1" fillId="0" borderId="0" xfId="1" applyNumberFormat="1" applyFill="1"/>
    <xf numFmtId="164" fontId="5" fillId="4" borderId="0" xfId="1" applyNumberFormat="1" applyFont="1" applyFill="1"/>
    <xf numFmtId="164" fontId="5" fillId="0" borderId="0" xfId="1" applyNumberFormat="1" applyFont="1"/>
    <xf numFmtId="164" fontId="1" fillId="7" borderId="1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85546875" customWidth="1"/>
    <col min="34" max="34" width="7" customWidth="1"/>
    <col min="35" max="50" width="3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0" t="s">
        <v>16</v>
      </c>
      <c r="R3" s="10" t="s">
        <v>163</v>
      </c>
      <c r="S3" s="11" t="s">
        <v>17</v>
      </c>
      <c r="T3" s="11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 t="s">
        <v>164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SUM(E6:E494)</f>
        <v>9849.987000000001</v>
      </c>
      <c r="F5" s="6">
        <f>SUM(F6:F494)</f>
        <v>17851.449999999997</v>
      </c>
      <c r="G5" s="3"/>
      <c r="H5" s="2"/>
      <c r="I5" s="2"/>
      <c r="J5" s="2"/>
      <c r="K5" s="6">
        <f t="shared" ref="K5:S5" si="0">SUM(K6:K494)</f>
        <v>10829.606</v>
      </c>
      <c r="L5" s="6">
        <f t="shared" si="0"/>
        <v>-979.61899999999991</v>
      </c>
      <c r="M5" s="6">
        <f t="shared" si="0"/>
        <v>0</v>
      </c>
      <c r="N5" s="6">
        <f t="shared" si="0"/>
        <v>0</v>
      </c>
      <c r="O5" s="6">
        <f t="shared" si="0"/>
        <v>9174</v>
      </c>
      <c r="P5" s="6">
        <f t="shared" si="0"/>
        <v>1969.9973999999995</v>
      </c>
      <c r="Q5" s="6">
        <f t="shared" si="0"/>
        <v>5453.4356000000016</v>
      </c>
      <c r="R5" s="6">
        <f t="shared" si="0"/>
        <v>6466</v>
      </c>
      <c r="S5" s="6">
        <f t="shared" si="0"/>
        <v>5573</v>
      </c>
      <c r="T5" s="2"/>
      <c r="U5" s="2"/>
      <c r="V5" s="2"/>
      <c r="W5" s="6">
        <f t="shared" ref="W5:AF5" si="1">SUM(W6:W494)</f>
        <v>2356.2862000000009</v>
      </c>
      <c r="X5" s="6">
        <f t="shared" si="1"/>
        <v>2409.1655999999998</v>
      </c>
      <c r="Y5" s="6">
        <f t="shared" si="1"/>
        <v>2704.9014000000002</v>
      </c>
      <c r="Z5" s="6">
        <f t="shared" si="1"/>
        <v>2728.7220000000011</v>
      </c>
      <c r="AA5" s="6">
        <f t="shared" si="1"/>
        <v>2454.1411999999991</v>
      </c>
      <c r="AB5" s="6">
        <f t="shared" si="1"/>
        <v>2009.7395999999997</v>
      </c>
      <c r="AC5" s="6">
        <f t="shared" si="1"/>
        <v>3156.1777999999995</v>
      </c>
      <c r="AD5" s="6">
        <f t="shared" si="1"/>
        <v>2474.2055999999998</v>
      </c>
      <c r="AE5" s="6">
        <f t="shared" si="1"/>
        <v>1976.6241999999997</v>
      </c>
      <c r="AF5" s="6">
        <f t="shared" si="1"/>
        <v>2239.6019999999999</v>
      </c>
      <c r="AG5" s="2"/>
      <c r="AH5" s="6">
        <f>SUM(AH6:AH494)</f>
        <v>2682.9499999999989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36</v>
      </c>
      <c r="B6" s="2" t="s">
        <v>37</v>
      </c>
      <c r="C6" s="2">
        <v>556</v>
      </c>
      <c r="D6" s="2">
        <v>89</v>
      </c>
      <c r="E6" s="2">
        <v>256</v>
      </c>
      <c r="F6" s="2">
        <v>342</v>
      </c>
      <c r="G6" s="3">
        <v>0.4</v>
      </c>
      <c r="H6" s="2">
        <v>60</v>
      </c>
      <c r="I6" s="2" t="s">
        <v>38</v>
      </c>
      <c r="J6" s="2"/>
      <c r="K6" s="2">
        <v>256</v>
      </c>
      <c r="L6" s="2">
        <f t="shared" ref="L6:L37" si="2">E6-K6</f>
        <v>0</v>
      </c>
      <c r="M6" s="2"/>
      <c r="N6" s="2"/>
      <c r="O6" s="2">
        <v>430</v>
      </c>
      <c r="P6" s="2">
        <f t="shared" ref="P6:P37" si="3">E6/5</f>
        <v>51.2</v>
      </c>
      <c r="Q6" s="12"/>
      <c r="R6" s="12">
        <v>100</v>
      </c>
      <c r="S6" s="12">
        <v>150</v>
      </c>
      <c r="T6" s="2"/>
      <c r="U6" s="2">
        <f>(F6+O6+R6)/P6</f>
        <v>17.03125</v>
      </c>
      <c r="V6" s="2">
        <f t="shared" ref="V6:V37" si="4">(F6+O6)/P6</f>
        <v>15.078125</v>
      </c>
      <c r="W6" s="2">
        <v>62.6</v>
      </c>
      <c r="X6" s="2">
        <v>54.6</v>
      </c>
      <c r="Y6" s="2">
        <v>71.2</v>
      </c>
      <c r="Z6" s="2">
        <v>67.2</v>
      </c>
      <c r="AA6" s="2">
        <v>86.6</v>
      </c>
      <c r="AB6" s="2">
        <v>43</v>
      </c>
      <c r="AC6" s="2">
        <v>69.8</v>
      </c>
      <c r="AD6" s="2">
        <v>74.400000000000006</v>
      </c>
      <c r="AE6" s="2">
        <v>40.799999999999997</v>
      </c>
      <c r="AF6" s="2">
        <v>52</v>
      </c>
      <c r="AG6" s="2"/>
      <c r="AH6" s="2">
        <f>G6*R6</f>
        <v>40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39</v>
      </c>
      <c r="B7" s="2" t="s">
        <v>40</v>
      </c>
      <c r="C7" s="2">
        <v>70.22</v>
      </c>
      <c r="D7" s="2">
        <v>33.290999999999997</v>
      </c>
      <c r="E7" s="2">
        <v>11.326000000000001</v>
      </c>
      <c r="F7" s="2">
        <v>69.001999999999995</v>
      </c>
      <c r="G7" s="3">
        <v>1</v>
      </c>
      <c r="H7" s="2">
        <v>120</v>
      </c>
      <c r="I7" s="2" t="s">
        <v>38</v>
      </c>
      <c r="J7" s="2"/>
      <c r="K7" s="2">
        <v>11.5</v>
      </c>
      <c r="L7" s="2">
        <f t="shared" si="2"/>
        <v>-0.17399999999999949</v>
      </c>
      <c r="M7" s="2"/>
      <c r="N7" s="2"/>
      <c r="O7" s="2">
        <v>0</v>
      </c>
      <c r="P7" s="2">
        <f t="shared" si="3"/>
        <v>2.2652000000000001</v>
      </c>
      <c r="Q7" s="12"/>
      <c r="R7" s="12">
        <f t="shared" ref="R7:R70" si="5">ROUND(Q7,0)</f>
        <v>0</v>
      </c>
      <c r="S7" s="12"/>
      <c r="T7" s="2"/>
      <c r="U7" s="2">
        <f t="shared" ref="U7:U70" si="6">(F7+O7+R7)/P7</f>
        <v>30.461769380187178</v>
      </c>
      <c r="V7" s="2">
        <f t="shared" si="4"/>
        <v>30.461769380187178</v>
      </c>
      <c r="W7" s="2">
        <v>4.4547999999999996</v>
      </c>
      <c r="X7" s="2">
        <v>2.4106000000000001</v>
      </c>
      <c r="Y7" s="2">
        <v>6.4753999999999996</v>
      </c>
      <c r="Z7" s="2">
        <v>5.8106</v>
      </c>
      <c r="AA7" s="2">
        <v>3.1623999999999999</v>
      </c>
      <c r="AB7" s="2">
        <v>1.5516000000000001</v>
      </c>
      <c r="AC7" s="2">
        <v>5.2084000000000001</v>
      </c>
      <c r="AD7" s="2">
        <v>5.2602000000000002</v>
      </c>
      <c r="AE7" s="2">
        <v>0.9768</v>
      </c>
      <c r="AF7" s="2">
        <v>3.9718</v>
      </c>
      <c r="AG7" s="14" t="s">
        <v>41</v>
      </c>
      <c r="AH7" s="2">
        <f t="shared" ref="AH7:AH70" si="7">G7*R7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42</v>
      </c>
      <c r="B8" s="2" t="s">
        <v>40</v>
      </c>
      <c r="C8" s="2">
        <v>373.44799999999998</v>
      </c>
      <c r="D8" s="2">
        <v>224.08500000000001</v>
      </c>
      <c r="E8" s="2">
        <v>208.363</v>
      </c>
      <c r="F8" s="2">
        <v>274.13400000000001</v>
      </c>
      <c r="G8" s="3">
        <v>1</v>
      </c>
      <c r="H8" s="2">
        <v>60</v>
      </c>
      <c r="I8" s="2" t="s">
        <v>38</v>
      </c>
      <c r="J8" s="2"/>
      <c r="K8" s="2">
        <v>200.7</v>
      </c>
      <c r="L8" s="2">
        <f t="shared" si="2"/>
        <v>7.6630000000000109</v>
      </c>
      <c r="M8" s="2"/>
      <c r="N8" s="2"/>
      <c r="O8" s="2">
        <v>230</v>
      </c>
      <c r="P8" s="2">
        <f t="shared" si="3"/>
        <v>41.672600000000003</v>
      </c>
      <c r="Q8" s="12">
        <f t="shared" ref="Q8:Q47" si="8">14*P8-O8-F8</f>
        <v>79.282400000000052</v>
      </c>
      <c r="R8" s="12">
        <v>100</v>
      </c>
      <c r="S8" s="12">
        <v>130</v>
      </c>
      <c r="T8" s="2"/>
      <c r="U8" s="2">
        <f t="shared" si="6"/>
        <v>14.497151605611361</v>
      </c>
      <c r="V8" s="2">
        <f t="shared" si="4"/>
        <v>12.097493316951665</v>
      </c>
      <c r="W8" s="2">
        <v>47.025599999999997</v>
      </c>
      <c r="X8" s="2">
        <v>47.7012</v>
      </c>
      <c r="Y8" s="2">
        <v>49.623199999999997</v>
      </c>
      <c r="Z8" s="2">
        <v>61.058199999999999</v>
      </c>
      <c r="AA8" s="2">
        <v>41.773200000000003</v>
      </c>
      <c r="AB8" s="2">
        <v>49.02</v>
      </c>
      <c r="AC8" s="2">
        <v>60.944000000000003</v>
      </c>
      <c r="AD8" s="2">
        <v>47.648600000000002</v>
      </c>
      <c r="AE8" s="2">
        <v>39.049799999999998</v>
      </c>
      <c r="AF8" s="2">
        <v>48.594999999999999</v>
      </c>
      <c r="AG8" s="2"/>
      <c r="AH8" s="2">
        <f t="shared" si="7"/>
        <v>100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43</v>
      </c>
      <c r="B9" s="2" t="s">
        <v>40</v>
      </c>
      <c r="C9" s="2">
        <v>40.863</v>
      </c>
      <c r="D9" s="2">
        <v>12.215999999999999</v>
      </c>
      <c r="E9" s="2">
        <v>7.3979999999999997</v>
      </c>
      <c r="F9" s="2">
        <v>43.555</v>
      </c>
      <c r="G9" s="3">
        <v>1</v>
      </c>
      <c r="H9" s="2">
        <v>120</v>
      </c>
      <c r="I9" s="2" t="s">
        <v>38</v>
      </c>
      <c r="J9" s="2"/>
      <c r="K9" s="2">
        <v>7</v>
      </c>
      <c r="L9" s="2">
        <f t="shared" si="2"/>
        <v>0.39799999999999969</v>
      </c>
      <c r="M9" s="2"/>
      <c r="N9" s="2"/>
      <c r="O9" s="2">
        <v>0</v>
      </c>
      <c r="P9" s="2">
        <f t="shared" si="3"/>
        <v>1.4796</v>
      </c>
      <c r="Q9" s="12"/>
      <c r="R9" s="12">
        <f t="shared" si="5"/>
        <v>0</v>
      </c>
      <c r="S9" s="12"/>
      <c r="T9" s="2"/>
      <c r="U9" s="2">
        <f t="shared" si="6"/>
        <v>29.437010002703431</v>
      </c>
      <c r="V9" s="2">
        <f t="shared" si="4"/>
        <v>29.437010002703431</v>
      </c>
      <c r="W9" s="2">
        <v>2.0369999999999999</v>
      </c>
      <c r="X9" s="2">
        <v>2.8138000000000001</v>
      </c>
      <c r="Y9" s="2">
        <v>4.8620000000000001</v>
      </c>
      <c r="Z9" s="2">
        <v>2.4174000000000002</v>
      </c>
      <c r="AA9" s="2">
        <v>2.1728000000000001</v>
      </c>
      <c r="AB9" s="2">
        <v>1.8839999999999999</v>
      </c>
      <c r="AC9" s="2">
        <v>3.7031999999999998</v>
      </c>
      <c r="AD9" s="2">
        <v>2.4904000000000002</v>
      </c>
      <c r="AE9" s="2">
        <v>2.2084000000000001</v>
      </c>
      <c r="AF9" s="2">
        <v>3.1456</v>
      </c>
      <c r="AG9" s="14" t="s">
        <v>41</v>
      </c>
      <c r="AH9" s="2">
        <f t="shared" si="7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44</v>
      </c>
      <c r="B10" s="2" t="s">
        <v>40</v>
      </c>
      <c r="C10" s="2">
        <v>-14.827</v>
      </c>
      <c r="D10" s="2">
        <v>48.622999999999998</v>
      </c>
      <c r="E10" s="2">
        <v>-0.65300000000000002</v>
      </c>
      <c r="F10" s="2">
        <v>32.447000000000003</v>
      </c>
      <c r="G10" s="3">
        <v>1</v>
      </c>
      <c r="H10" s="2">
        <v>60</v>
      </c>
      <c r="I10" s="2" t="s">
        <v>38</v>
      </c>
      <c r="J10" s="2"/>
      <c r="K10" s="2">
        <v>9.1</v>
      </c>
      <c r="L10" s="2">
        <f t="shared" si="2"/>
        <v>-9.7530000000000001</v>
      </c>
      <c r="M10" s="2"/>
      <c r="N10" s="2"/>
      <c r="O10" s="2">
        <v>6</v>
      </c>
      <c r="P10" s="2">
        <f t="shared" si="3"/>
        <v>-0.13059999999999999</v>
      </c>
      <c r="Q10" s="12"/>
      <c r="R10" s="12">
        <f t="shared" si="5"/>
        <v>0</v>
      </c>
      <c r="S10" s="12"/>
      <c r="T10" s="2"/>
      <c r="U10" s="2">
        <f t="shared" si="6"/>
        <v>-294.38744257274124</v>
      </c>
      <c r="V10" s="2">
        <f t="shared" si="4"/>
        <v>-294.38744257274124</v>
      </c>
      <c r="W10" s="2">
        <v>2.8220000000000001</v>
      </c>
      <c r="X10" s="2">
        <v>8.5945999999999998</v>
      </c>
      <c r="Y10" s="2">
        <v>10.264200000000001</v>
      </c>
      <c r="Z10" s="2">
        <v>7.6520000000000001</v>
      </c>
      <c r="AA10" s="2">
        <v>9.5719999999999992</v>
      </c>
      <c r="AB10" s="2">
        <v>8.1888000000000005</v>
      </c>
      <c r="AC10" s="2">
        <v>11.0708</v>
      </c>
      <c r="AD10" s="2">
        <v>4.6002000000000001</v>
      </c>
      <c r="AE10" s="2">
        <v>14.040800000000001</v>
      </c>
      <c r="AF10" s="2">
        <v>8.8957999999999995</v>
      </c>
      <c r="AG10" s="2"/>
      <c r="AH10" s="2">
        <f t="shared" si="7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45</v>
      </c>
      <c r="B11" s="2" t="s">
        <v>40</v>
      </c>
      <c r="C11" s="2">
        <v>295.46300000000002</v>
      </c>
      <c r="D11" s="2">
        <v>500.17399999999998</v>
      </c>
      <c r="E11" s="2">
        <v>200.232</v>
      </c>
      <c r="F11" s="2">
        <v>396.26900000000001</v>
      </c>
      <c r="G11" s="3">
        <v>1</v>
      </c>
      <c r="H11" s="2">
        <v>60</v>
      </c>
      <c r="I11" s="2" t="s">
        <v>38</v>
      </c>
      <c r="J11" s="2"/>
      <c r="K11" s="2">
        <v>192.9</v>
      </c>
      <c r="L11" s="2">
        <f t="shared" si="2"/>
        <v>7.3319999999999936</v>
      </c>
      <c r="M11" s="2"/>
      <c r="N11" s="2"/>
      <c r="O11" s="2">
        <v>80</v>
      </c>
      <c r="P11" s="2">
        <f t="shared" si="3"/>
        <v>40.046399999999998</v>
      </c>
      <c r="Q11" s="12">
        <f t="shared" si="8"/>
        <v>84.380599999999959</v>
      </c>
      <c r="R11" s="12">
        <v>100</v>
      </c>
      <c r="S11" s="12">
        <v>130</v>
      </c>
      <c r="T11" s="2"/>
      <c r="U11" s="2">
        <f t="shared" si="6"/>
        <v>14.390032562227816</v>
      </c>
      <c r="V11" s="2">
        <f t="shared" si="4"/>
        <v>11.892929202125535</v>
      </c>
      <c r="W11" s="2">
        <v>40.612200000000001</v>
      </c>
      <c r="X11" s="2">
        <v>53.900799999999997</v>
      </c>
      <c r="Y11" s="2">
        <v>45.369</v>
      </c>
      <c r="Z11" s="2">
        <v>56.806800000000003</v>
      </c>
      <c r="AA11" s="2">
        <v>61.067599999999999</v>
      </c>
      <c r="AB11" s="2">
        <v>41.661999999999999</v>
      </c>
      <c r="AC11" s="2">
        <v>65.1952</v>
      </c>
      <c r="AD11" s="2">
        <v>48.884599999999999</v>
      </c>
      <c r="AE11" s="2">
        <v>43.3538</v>
      </c>
      <c r="AF11" s="2">
        <v>40.766199999999998</v>
      </c>
      <c r="AG11" s="2"/>
      <c r="AH11" s="2">
        <f t="shared" si="7"/>
        <v>100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46</v>
      </c>
      <c r="B12" s="2" t="s">
        <v>37</v>
      </c>
      <c r="C12" s="2">
        <v>273</v>
      </c>
      <c r="D12" s="2">
        <v>24</v>
      </c>
      <c r="E12" s="2">
        <v>146</v>
      </c>
      <c r="F12" s="2">
        <v>100</v>
      </c>
      <c r="G12" s="3">
        <v>0.25</v>
      </c>
      <c r="H12" s="2">
        <v>120</v>
      </c>
      <c r="I12" s="2" t="s">
        <v>38</v>
      </c>
      <c r="J12" s="2"/>
      <c r="K12" s="2">
        <v>148</v>
      </c>
      <c r="L12" s="2">
        <f t="shared" si="2"/>
        <v>-2</v>
      </c>
      <c r="M12" s="2"/>
      <c r="N12" s="2"/>
      <c r="O12" s="2">
        <v>281</v>
      </c>
      <c r="P12" s="2">
        <f t="shared" si="3"/>
        <v>29.2</v>
      </c>
      <c r="Q12" s="12">
        <f t="shared" si="8"/>
        <v>27.800000000000011</v>
      </c>
      <c r="R12" s="12">
        <v>50</v>
      </c>
      <c r="S12" s="12">
        <v>70</v>
      </c>
      <c r="T12" s="2"/>
      <c r="U12" s="2">
        <f t="shared" si="6"/>
        <v>14.760273972602739</v>
      </c>
      <c r="V12" s="2">
        <f t="shared" si="4"/>
        <v>13.047945205479452</v>
      </c>
      <c r="W12" s="2">
        <v>33.6</v>
      </c>
      <c r="X12" s="2">
        <v>24.2</v>
      </c>
      <c r="Y12" s="2">
        <v>35.4</v>
      </c>
      <c r="Z12" s="2">
        <v>36.4</v>
      </c>
      <c r="AA12" s="2">
        <v>36.6</v>
      </c>
      <c r="AB12" s="2">
        <v>30.8</v>
      </c>
      <c r="AC12" s="2">
        <v>46</v>
      </c>
      <c r="AD12" s="2">
        <v>34.6</v>
      </c>
      <c r="AE12" s="2">
        <v>26.8</v>
      </c>
      <c r="AF12" s="2">
        <v>35.200000000000003</v>
      </c>
      <c r="AG12" s="2"/>
      <c r="AH12" s="2">
        <f t="shared" si="7"/>
        <v>12.5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47</v>
      </c>
      <c r="B13" s="2" t="s">
        <v>40</v>
      </c>
      <c r="C13" s="2">
        <v>150.84100000000001</v>
      </c>
      <c r="D13" s="2">
        <v>197.14699999999999</v>
      </c>
      <c r="E13" s="2">
        <v>69.724999999999994</v>
      </c>
      <c r="F13" s="2">
        <v>159.846</v>
      </c>
      <c r="G13" s="3">
        <v>1</v>
      </c>
      <c r="H13" s="2">
        <v>60</v>
      </c>
      <c r="I13" s="2" t="s">
        <v>38</v>
      </c>
      <c r="J13" s="2"/>
      <c r="K13" s="2">
        <v>67.400000000000006</v>
      </c>
      <c r="L13" s="2">
        <f t="shared" si="2"/>
        <v>2.3249999999999886</v>
      </c>
      <c r="M13" s="2"/>
      <c r="N13" s="2"/>
      <c r="O13" s="2">
        <v>90</v>
      </c>
      <c r="P13" s="2">
        <f t="shared" si="3"/>
        <v>13.944999999999999</v>
      </c>
      <c r="Q13" s="12"/>
      <c r="R13" s="12">
        <f t="shared" si="5"/>
        <v>0</v>
      </c>
      <c r="S13" s="12"/>
      <c r="T13" s="2"/>
      <c r="U13" s="2">
        <f t="shared" si="6"/>
        <v>17.91652922194335</v>
      </c>
      <c r="V13" s="2">
        <f t="shared" si="4"/>
        <v>17.91652922194335</v>
      </c>
      <c r="W13" s="2">
        <v>20.9026</v>
      </c>
      <c r="X13" s="2">
        <v>22.179400000000001</v>
      </c>
      <c r="Y13" s="2">
        <v>20.934000000000001</v>
      </c>
      <c r="Z13" s="2">
        <v>26.898800000000001</v>
      </c>
      <c r="AA13" s="2">
        <v>17.446000000000002</v>
      </c>
      <c r="AB13" s="2">
        <v>19.128799999999998</v>
      </c>
      <c r="AC13" s="2">
        <v>33.043799999999997</v>
      </c>
      <c r="AD13" s="2">
        <v>19.2896</v>
      </c>
      <c r="AE13" s="2">
        <v>19.97</v>
      </c>
      <c r="AF13" s="2">
        <v>18.1968</v>
      </c>
      <c r="AG13" s="2"/>
      <c r="AH13" s="2">
        <f t="shared" si="7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48</v>
      </c>
      <c r="B14" s="2" t="s">
        <v>37</v>
      </c>
      <c r="C14" s="2">
        <v>344</v>
      </c>
      <c r="D14" s="2">
        <v>380</v>
      </c>
      <c r="E14" s="2">
        <v>169</v>
      </c>
      <c r="F14" s="2">
        <v>287</v>
      </c>
      <c r="G14" s="3">
        <v>0.25</v>
      </c>
      <c r="H14" s="2">
        <v>120</v>
      </c>
      <c r="I14" s="2" t="s">
        <v>38</v>
      </c>
      <c r="J14" s="2"/>
      <c r="K14" s="2">
        <v>171</v>
      </c>
      <c r="L14" s="2">
        <f t="shared" si="2"/>
        <v>-2</v>
      </c>
      <c r="M14" s="2"/>
      <c r="N14" s="2"/>
      <c r="O14" s="2">
        <v>114</v>
      </c>
      <c r="P14" s="2">
        <f t="shared" si="3"/>
        <v>33.799999999999997</v>
      </c>
      <c r="Q14" s="12">
        <f t="shared" si="8"/>
        <v>72.199999999999932</v>
      </c>
      <c r="R14" s="12">
        <f t="shared" si="5"/>
        <v>72</v>
      </c>
      <c r="S14" s="12"/>
      <c r="T14" s="2"/>
      <c r="U14" s="2">
        <f t="shared" si="6"/>
        <v>13.994082840236688</v>
      </c>
      <c r="V14" s="2">
        <f t="shared" si="4"/>
        <v>11.863905325443788</v>
      </c>
      <c r="W14" s="2">
        <v>36.799999999999997</v>
      </c>
      <c r="X14" s="2">
        <v>42.6</v>
      </c>
      <c r="Y14" s="2">
        <v>46.2</v>
      </c>
      <c r="Z14" s="2">
        <v>46</v>
      </c>
      <c r="AA14" s="2">
        <v>44.8</v>
      </c>
      <c r="AB14" s="2">
        <v>27</v>
      </c>
      <c r="AC14" s="2">
        <v>50.6</v>
      </c>
      <c r="AD14" s="2">
        <v>42.8</v>
      </c>
      <c r="AE14" s="2">
        <v>32.4</v>
      </c>
      <c r="AF14" s="2">
        <v>34.200000000000003</v>
      </c>
      <c r="AG14" s="2"/>
      <c r="AH14" s="2">
        <f t="shared" si="7"/>
        <v>18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49</v>
      </c>
      <c r="B15" s="2" t="s">
        <v>37</v>
      </c>
      <c r="C15" s="2">
        <v>150</v>
      </c>
      <c r="D15" s="2">
        <v>43</v>
      </c>
      <c r="E15" s="2">
        <v>80</v>
      </c>
      <c r="F15" s="2">
        <v>62</v>
      </c>
      <c r="G15" s="3">
        <v>0.4</v>
      </c>
      <c r="H15" s="2">
        <v>60</v>
      </c>
      <c r="I15" s="2" t="s">
        <v>38</v>
      </c>
      <c r="J15" s="2"/>
      <c r="K15" s="2">
        <v>81</v>
      </c>
      <c r="L15" s="2">
        <f t="shared" si="2"/>
        <v>-1</v>
      </c>
      <c r="M15" s="2"/>
      <c r="N15" s="2"/>
      <c r="O15" s="2">
        <v>252</v>
      </c>
      <c r="P15" s="2">
        <f t="shared" si="3"/>
        <v>16</v>
      </c>
      <c r="Q15" s="12"/>
      <c r="R15" s="12">
        <f t="shared" si="5"/>
        <v>0</v>
      </c>
      <c r="S15" s="12"/>
      <c r="T15" s="2"/>
      <c r="U15" s="2">
        <f t="shared" si="6"/>
        <v>19.625</v>
      </c>
      <c r="V15" s="2">
        <f t="shared" si="4"/>
        <v>19.625</v>
      </c>
      <c r="W15" s="2">
        <v>29</v>
      </c>
      <c r="X15" s="2">
        <v>12</v>
      </c>
      <c r="Y15" s="2">
        <v>22.2</v>
      </c>
      <c r="Z15" s="2">
        <v>20.2</v>
      </c>
      <c r="AA15" s="2">
        <v>15</v>
      </c>
      <c r="AB15" s="2">
        <v>20.399999999999999</v>
      </c>
      <c r="AC15" s="2">
        <v>21.4</v>
      </c>
      <c r="AD15" s="2">
        <v>22.8</v>
      </c>
      <c r="AE15" s="2">
        <v>15.4</v>
      </c>
      <c r="AF15" s="2">
        <v>15.6</v>
      </c>
      <c r="AG15" s="14" t="s">
        <v>41</v>
      </c>
      <c r="AH15" s="2">
        <f t="shared" si="7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2" t="s">
        <v>50</v>
      </c>
      <c r="B16" s="2" t="s">
        <v>40</v>
      </c>
      <c r="C16" s="2">
        <v>304.25299999999999</v>
      </c>
      <c r="D16" s="2">
        <v>135.99600000000001</v>
      </c>
      <c r="E16" s="2">
        <v>122.70399999999999</v>
      </c>
      <c r="F16" s="2">
        <v>266.49099999999999</v>
      </c>
      <c r="G16" s="3">
        <v>1</v>
      </c>
      <c r="H16" s="2">
        <v>45</v>
      </c>
      <c r="I16" s="2" t="s">
        <v>38</v>
      </c>
      <c r="J16" s="2"/>
      <c r="K16" s="2">
        <v>119.6</v>
      </c>
      <c r="L16" s="2">
        <f t="shared" si="2"/>
        <v>3.1039999999999992</v>
      </c>
      <c r="M16" s="2"/>
      <c r="N16" s="2"/>
      <c r="O16" s="2">
        <v>120</v>
      </c>
      <c r="P16" s="2">
        <f t="shared" si="3"/>
        <v>24.540799999999997</v>
      </c>
      <c r="Q16" s="12"/>
      <c r="R16" s="12">
        <v>20</v>
      </c>
      <c r="S16" s="12">
        <v>80</v>
      </c>
      <c r="T16" s="2"/>
      <c r="U16" s="2">
        <f t="shared" si="6"/>
        <v>16.563885447907161</v>
      </c>
      <c r="V16" s="2">
        <f t="shared" si="4"/>
        <v>15.748916090754989</v>
      </c>
      <c r="W16" s="2">
        <v>35.703000000000003</v>
      </c>
      <c r="X16" s="2">
        <v>27.761399999999998</v>
      </c>
      <c r="Y16" s="2">
        <v>37.322800000000001</v>
      </c>
      <c r="Z16" s="2">
        <v>43.194800000000001</v>
      </c>
      <c r="AA16" s="2">
        <v>10.7402</v>
      </c>
      <c r="AB16" s="2">
        <v>29.8048</v>
      </c>
      <c r="AC16" s="2">
        <v>41.695799999999998</v>
      </c>
      <c r="AD16" s="2">
        <v>25.8064</v>
      </c>
      <c r="AE16" s="2">
        <v>31.324999999999999</v>
      </c>
      <c r="AF16" s="2">
        <v>29.141200000000001</v>
      </c>
      <c r="AG16" s="2" t="s">
        <v>51</v>
      </c>
      <c r="AH16" s="2">
        <f t="shared" si="7"/>
        <v>20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52</v>
      </c>
      <c r="B17" s="2" t="s">
        <v>37</v>
      </c>
      <c r="C17" s="2">
        <v>431</v>
      </c>
      <c r="D17" s="2">
        <v>54</v>
      </c>
      <c r="E17" s="2">
        <v>110</v>
      </c>
      <c r="F17" s="2">
        <v>353</v>
      </c>
      <c r="G17" s="3">
        <v>0.12</v>
      </c>
      <c r="H17" s="2">
        <v>60</v>
      </c>
      <c r="I17" s="2" t="s">
        <v>38</v>
      </c>
      <c r="J17" s="2"/>
      <c r="K17" s="2">
        <v>113</v>
      </c>
      <c r="L17" s="2">
        <f t="shared" si="2"/>
        <v>-3</v>
      </c>
      <c r="M17" s="2"/>
      <c r="N17" s="2"/>
      <c r="O17" s="2">
        <v>98</v>
      </c>
      <c r="P17" s="2">
        <f t="shared" si="3"/>
        <v>22</v>
      </c>
      <c r="Q17" s="12"/>
      <c r="R17" s="12">
        <f t="shared" si="5"/>
        <v>0</v>
      </c>
      <c r="S17" s="12"/>
      <c r="T17" s="2"/>
      <c r="U17" s="2">
        <f t="shared" si="6"/>
        <v>20.5</v>
      </c>
      <c r="V17" s="2">
        <f t="shared" si="4"/>
        <v>20.5</v>
      </c>
      <c r="W17" s="2">
        <v>35.4</v>
      </c>
      <c r="X17" s="2">
        <v>31.8</v>
      </c>
      <c r="Y17" s="2">
        <v>47.4</v>
      </c>
      <c r="Z17" s="2">
        <v>27.6</v>
      </c>
      <c r="AA17" s="2">
        <v>31</v>
      </c>
      <c r="AB17" s="2">
        <v>21.4</v>
      </c>
      <c r="AC17" s="2">
        <v>31</v>
      </c>
      <c r="AD17" s="2">
        <v>27.2</v>
      </c>
      <c r="AE17" s="2">
        <v>5.4</v>
      </c>
      <c r="AF17" s="2">
        <v>17.8</v>
      </c>
      <c r="AG17" s="15" t="s">
        <v>53</v>
      </c>
      <c r="AH17" s="2">
        <f t="shared" si="7"/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37</v>
      </c>
      <c r="C18" s="2">
        <v>238</v>
      </c>
      <c r="D18" s="2">
        <v>362</v>
      </c>
      <c r="E18" s="2">
        <v>285</v>
      </c>
      <c r="F18" s="2">
        <v>271</v>
      </c>
      <c r="G18" s="3">
        <v>0.25</v>
      </c>
      <c r="H18" s="2">
        <v>120</v>
      </c>
      <c r="I18" s="2" t="s">
        <v>38</v>
      </c>
      <c r="J18" s="2"/>
      <c r="K18" s="2">
        <v>285</v>
      </c>
      <c r="L18" s="2">
        <f t="shared" si="2"/>
        <v>0</v>
      </c>
      <c r="M18" s="2"/>
      <c r="N18" s="2"/>
      <c r="O18" s="2">
        <v>280</v>
      </c>
      <c r="P18" s="2">
        <f t="shared" si="3"/>
        <v>57</v>
      </c>
      <c r="Q18" s="12">
        <f t="shared" si="8"/>
        <v>247</v>
      </c>
      <c r="R18" s="12">
        <v>300</v>
      </c>
      <c r="S18" s="12">
        <v>350</v>
      </c>
      <c r="T18" s="2"/>
      <c r="U18" s="2">
        <f t="shared" si="6"/>
        <v>14.929824561403509</v>
      </c>
      <c r="V18" s="2">
        <f t="shared" si="4"/>
        <v>9.6666666666666661</v>
      </c>
      <c r="W18" s="2">
        <v>52.4</v>
      </c>
      <c r="X18" s="2">
        <v>52</v>
      </c>
      <c r="Y18" s="2">
        <v>56.4</v>
      </c>
      <c r="Z18" s="2">
        <v>54.4</v>
      </c>
      <c r="AA18" s="2">
        <v>54.4</v>
      </c>
      <c r="AB18" s="2">
        <v>50.4</v>
      </c>
      <c r="AC18" s="2">
        <v>78.400000000000006</v>
      </c>
      <c r="AD18" s="2">
        <v>47.8</v>
      </c>
      <c r="AE18" s="2">
        <v>48</v>
      </c>
      <c r="AF18" s="2">
        <v>48.4</v>
      </c>
      <c r="AG18" s="2"/>
      <c r="AH18" s="2">
        <f t="shared" si="7"/>
        <v>75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55</v>
      </c>
      <c r="B19" s="2" t="s">
        <v>37</v>
      </c>
      <c r="C19" s="2"/>
      <c r="D19" s="2"/>
      <c r="E19" s="2"/>
      <c r="F19" s="2"/>
      <c r="G19" s="3">
        <v>0.25</v>
      </c>
      <c r="H19" s="2">
        <v>120</v>
      </c>
      <c r="I19" s="2" t="s">
        <v>38</v>
      </c>
      <c r="J19" s="2"/>
      <c r="K19" s="2"/>
      <c r="L19" s="2">
        <f t="shared" si="2"/>
        <v>0</v>
      </c>
      <c r="M19" s="2"/>
      <c r="N19" s="2"/>
      <c r="O19" s="2">
        <v>48</v>
      </c>
      <c r="P19" s="2">
        <f t="shared" si="3"/>
        <v>0</v>
      </c>
      <c r="Q19" s="12"/>
      <c r="R19" s="12">
        <f t="shared" si="5"/>
        <v>0</v>
      </c>
      <c r="S19" s="12"/>
      <c r="T19" s="2"/>
      <c r="U19" s="2" t="e">
        <f t="shared" si="6"/>
        <v>#DIV/0!</v>
      </c>
      <c r="V19" s="2" t="e">
        <f t="shared" si="4"/>
        <v>#DIV/0!</v>
      </c>
      <c r="W19" s="2">
        <v>0.2</v>
      </c>
      <c r="X19" s="2">
        <v>1.2</v>
      </c>
      <c r="Y19" s="2">
        <v>9.6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6" t="s">
        <v>56</v>
      </c>
      <c r="AH19" s="2">
        <f t="shared" si="7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40</v>
      </c>
      <c r="C20" s="2">
        <v>51.889000000000003</v>
      </c>
      <c r="D20" s="2">
        <v>5.9939999999999998</v>
      </c>
      <c r="E20" s="2">
        <v>6.0149999999999997</v>
      </c>
      <c r="F20" s="2">
        <v>45.664999999999999</v>
      </c>
      <c r="G20" s="3">
        <v>1</v>
      </c>
      <c r="H20" s="2">
        <v>120</v>
      </c>
      <c r="I20" s="2" t="s">
        <v>38</v>
      </c>
      <c r="J20" s="2"/>
      <c r="K20" s="2">
        <v>6</v>
      </c>
      <c r="L20" s="2">
        <f t="shared" si="2"/>
        <v>1.499999999999968E-2</v>
      </c>
      <c r="M20" s="2"/>
      <c r="N20" s="2"/>
      <c r="O20" s="2">
        <v>0</v>
      </c>
      <c r="P20" s="2">
        <f t="shared" si="3"/>
        <v>1.2029999999999998</v>
      </c>
      <c r="Q20" s="12"/>
      <c r="R20" s="12">
        <f t="shared" si="5"/>
        <v>0</v>
      </c>
      <c r="S20" s="12"/>
      <c r="T20" s="2"/>
      <c r="U20" s="2">
        <f t="shared" si="6"/>
        <v>37.959268495428098</v>
      </c>
      <c r="V20" s="2">
        <f t="shared" si="4"/>
        <v>37.959268495428098</v>
      </c>
      <c r="W20" s="2">
        <v>1.4014</v>
      </c>
      <c r="X20" s="2">
        <v>1.8076000000000001</v>
      </c>
      <c r="Y20" s="2">
        <v>1.6172</v>
      </c>
      <c r="Z20" s="2">
        <v>2.9214000000000002</v>
      </c>
      <c r="AA20" s="2">
        <v>4.0488</v>
      </c>
      <c r="AB20" s="2">
        <v>1.4276</v>
      </c>
      <c r="AC20" s="2">
        <v>1.6133999999999999</v>
      </c>
      <c r="AD20" s="2">
        <v>3.72</v>
      </c>
      <c r="AE20" s="2">
        <v>1.3093999999999999</v>
      </c>
      <c r="AF20" s="2">
        <v>0.80620000000000003</v>
      </c>
      <c r="AG20" s="17" t="s">
        <v>58</v>
      </c>
      <c r="AH20" s="2">
        <f t="shared" si="7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37</v>
      </c>
      <c r="C21" s="2">
        <v>189</v>
      </c>
      <c r="D21" s="2">
        <v>121</v>
      </c>
      <c r="E21" s="2">
        <v>32</v>
      </c>
      <c r="F21" s="2">
        <v>221</v>
      </c>
      <c r="G21" s="3">
        <v>0.4</v>
      </c>
      <c r="H21" s="2">
        <v>45</v>
      </c>
      <c r="I21" s="2" t="s">
        <v>38</v>
      </c>
      <c r="J21" s="2"/>
      <c r="K21" s="2">
        <v>110</v>
      </c>
      <c r="L21" s="2">
        <f t="shared" si="2"/>
        <v>-78</v>
      </c>
      <c r="M21" s="2"/>
      <c r="N21" s="2"/>
      <c r="O21" s="2">
        <v>180</v>
      </c>
      <c r="P21" s="2">
        <f t="shared" si="3"/>
        <v>6.4</v>
      </c>
      <c r="Q21" s="12"/>
      <c r="R21" s="12"/>
      <c r="S21" s="12">
        <v>60</v>
      </c>
      <c r="T21" s="2"/>
      <c r="U21" s="2">
        <f t="shared" si="6"/>
        <v>62.65625</v>
      </c>
      <c r="V21" s="2">
        <f t="shared" si="4"/>
        <v>62.65625</v>
      </c>
      <c r="W21" s="2">
        <v>27</v>
      </c>
      <c r="X21" s="2">
        <v>21</v>
      </c>
      <c r="Y21" s="2">
        <v>31.6</v>
      </c>
      <c r="Z21" s="2">
        <v>42.4</v>
      </c>
      <c r="AA21" s="2">
        <v>24.6</v>
      </c>
      <c r="AB21" s="2">
        <v>19.2</v>
      </c>
      <c r="AC21" s="2">
        <v>24.4</v>
      </c>
      <c r="AD21" s="2">
        <v>38.200000000000003</v>
      </c>
      <c r="AE21" s="2">
        <v>22.8</v>
      </c>
      <c r="AF21" s="2">
        <v>21.2</v>
      </c>
      <c r="AG21" s="15" t="s">
        <v>60</v>
      </c>
      <c r="AH21" s="2">
        <f t="shared" si="7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61</v>
      </c>
      <c r="B22" s="2" t="s">
        <v>40</v>
      </c>
      <c r="C22" s="2">
        <v>291.55099999999999</v>
      </c>
      <c r="D22" s="2">
        <v>34.646000000000001</v>
      </c>
      <c r="E22" s="2">
        <v>105.44499999999999</v>
      </c>
      <c r="F22" s="2">
        <v>167.345</v>
      </c>
      <c r="G22" s="3">
        <v>1</v>
      </c>
      <c r="H22" s="2">
        <v>60</v>
      </c>
      <c r="I22" s="2" t="s">
        <v>38</v>
      </c>
      <c r="J22" s="2"/>
      <c r="K22" s="2">
        <v>99.6</v>
      </c>
      <c r="L22" s="2">
        <f t="shared" si="2"/>
        <v>5.8449999999999989</v>
      </c>
      <c r="M22" s="2"/>
      <c r="N22" s="2"/>
      <c r="O22" s="2">
        <v>0</v>
      </c>
      <c r="P22" s="2">
        <f t="shared" si="3"/>
        <v>21.088999999999999</v>
      </c>
      <c r="Q22" s="12">
        <f t="shared" si="8"/>
        <v>127.90099999999998</v>
      </c>
      <c r="R22" s="12">
        <v>130</v>
      </c>
      <c r="S22" s="12">
        <v>150</v>
      </c>
      <c r="T22" s="2"/>
      <c r="U22" s="2">
        <f t="shared" si="6"/>
        <v>14.099530560955952</v>
      </c>
      <c r="V22" s="2">
        <f t="shared" si="4"/>
        <v>7.9351794774527011</v>
      </c>
      <c r="W22" s="2">
        <v>19.784600000000001</v>
      </c>
      <c r="X22" s="2">
        <v>21.511800000000001</v>
      </c>
      <c r="Y22" s="2">
        <v>21.934999999999999</v>
      </c>
      <c r="Z22" s="2">
        <v>35.121600000000001</v>
      </c>
      <c r="AA22" s="2">
        <v>31.181999999999999</v>
      </c>
      <c r="AB22" s="2">
        <v>12.4124</v>
      </c>
      <c r="AC22" s="2">
        <v>35.7926</v>
      </c>
      <c r="AD22" s="2">
        <v>22.643000000000001</v>
      </c>
      <c r="AE22" s="2">
        <v>18.024999999999999</v>
      </c>
      <c r="AF22" s="2">
        <v>22.4834</v>
      </c>
      <c r="AG22" s="2"/>
      <c r="AH22" s="2">
        <f t="shared" si="7"/>
        <v>130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62</v>
      </c>
      <c r="B23" s="2" t="s">
        <v>37</v>
      </c>
      <c r="C23" s="2">
        <v>184</v>
      </c>
      <c r="D23" s="2">
        <v>294</v>
      </c>
      <c r="E23" s="2">
        <v>154</v>
      </c>
      <c r="F23" s="2">
        <v>297</v>
      </c>
      <c r="G23" s="3">
        <v>0.22</v>
      </c>
      <c r="H23" s="2">
        <v>120</v>
      </c>
      <c r="I23" s="2" t="s">
        <v>38</v>
      </c>
      <c r="J23" s="2"/>
      <c r="K23" s="2">
        <v>153</v>
      </c>
      <c r="L23" s="2">
        <f t="shared" si="2"/>
        <v>1</v>
      </c>
      <c r="M23" s="2"/>
      <c r="N23" s="2"/>
      <c r="O23" s="2">
        <v>0</v>
      </c>
      <c r="P23" s="2">
        <f t="shared" si="3"/>
        <v>30.8</v>
      </c>
      <c r="Q23" s="12">
        <f t="shared" si="8"/>
        <v>134.19999999999999</v>
      </c>
      <c r="R23" s="12">
        <v>140</v>
      </c>
      <c r="S23" s="12">
        <v>160</v>
      </c>
      <c r="T23" s="2"/>
      <c r="U23" s="2">
        <f t="shared" si="6"/>
        <v>14.188311688311687</v>
      </c>
      <c r="V23" s="2">
        <f t="shared" si="4"/>
        <v>9.6428571428571423</v>
      </c>
      <c r="W23" s="2">
        <v>14.4</v>
      </c>
      <c r="X23" s="2">
        <v>33</v>
      </c>
      <c r="Y23" s="2">
        <v>25.4</v>
      </c>
      <c r="Z23" s="2">
        <v>3.4</v>
      </c>
      <c r="AA23" s="2">
        <v>34.200000000000003</v>
      </c>
      <c r="AB23" s="2">
        <v>19.8</v>
      </c>
      <c r="AC23" s="2">
        <v>41</v>
      </c>
      <c r="AD23" s="2">
        <v>29.8</v>
      </c>
      <c r="AE23" s="2">
        <v>24</v>
      </c>
      <c r="AF23" s="2">
        <v>28.2</v>
      </c>
      <c r="AG23" s="2"/>
      <c r="AH23" s="2">
        <f t="shared" si="7"/>
        <v>30.8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63</v>
      </c>
      <c r="B24" s="2" t="s">
        <v>37</v>
      </c>
      <c r="C24" s="2">
        <v>78</v>
      </c>
      <c r="D24" s="2">
        <v>20</v>
      </c>
      <c r="E24" s="2">
        <v>27</v>
      </c>
      <c r="F24" s="2">
        <v>49</v>
      </c>
      <c r="G24" s="3">
        <v>0.4</v>
      </c>
      <c r="H24" s="2">
        <v>60</v>
      </c>
      <c r="I24" s="2" t="s">
        <v>38</v>
      </c>
      <c r="J24" s="2"/>
      <c r="K24" s="2">
        <v>27</v>
      </c>
      <c r="L24" s="2">
        <f t="shared" si="2"/>
        <v>0</v>
      </c>
      <c r="M24" s="2"/>
      <c r="N24" s="2"/>
      <c r="O24" s="2">
        <v>0</v>
      </c>
      <c r="P24" s="2">
        <f t="shared" si="3"/>
        <v>5.4</v>
      </c>
      <c r="Q24" s="12">
        <f t="shared" si="8"/>
        <v>26.600000000000009</v>
      </c>
      <c r="R24" s="12">
        <v>40</v>
      </c>
      <c r="S24" s="12">
        <v>50</v>
      </c>
      <c r="T24" s="2"/>
      <c r="U24" s="2">
        <f t="shared" si="6"/>
        <v>16.481481481481481</v>
      </c>
      <c r="V24" s="2">
        <f t="shared" si="4"/>
        <v>9.0740740740740726</v>
      </c>
      <c r="W24" s="2">
        <v>5.8</v>
      </c>
      <c r="X24" s="2">
        <v>4.8</v>
      </c>
      <c r="Y24" s="2">
        <v>8.1999999999999993</v>
      </c>
      <c r="Z24" s="2">
        <v>12.6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 t="s">
        <v>64</v>
      </c>
      <c r="AH24" s="2">
        <f t="shared" si="7"/>
        <v>16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65</v>
      </c>
      <c r="B25" s="2" t="s">
        <v>37</v>
      </c>
      <c r="C25" s="2">
        <v>120</v>
      </c>
      <c r="D25" s="2">
        <v>103</v>
      </c>
      <c r="E25" s="2">
        <v>60</v>
      </c>
      <c r="F25" s="2">
        <v>153</v>
      </c>
      <c r="G25" s="3">
        <v>0.09</v>
      </c>
      <c r="H25" s="2">
        <v>60</v>
      </c>
      <c r="I25" s="2" t="s">
        <v>38</v>
      </c>
      <c r="J25" s="2"/>
      <c r="K25" s="2">
        <v>60</v>
      </c>
      <c r="L25" s="2">
        <f t="shared" si="2"/>
        <v>0</v>
      </c>
      <c r="M25" s="2"/>
      <c r="N25" s="2"/>
      <c r="O25" s="2">
        <v>0</v>
      </c>
      <c r="P25" s="2">
        <f t="shared" si="3"/>
        <v>12</v>
      </c>
      <c r="Q25" s="12">
        <f t="shared" si="8"/>
        <v>15</v>
      </c>
      <c r="R25" s="12">
        <v>15</v>
      </c>
      <c r="S25" s="21">
        <v>3</v>
      </c>
      <c r="T25" s="2"/>
      <c r="U25" s="2">
        <f t="shared" si="6"/>
        <v>14</v>
      </c>
      <c r="V25" s="2">
        <f t="shared" si="4"/>
        <v>12.75</v>
      </c>
      <c r="W25" s="2">
        <v>4</v>
      </c>
      <c r="X25" s="2">
        <v>0</v>
      </c>
      <c r="Y25" s="2">
        <v>7.6</v>
      </c>
      <c r="Z25" s="2">
        <v>17.8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 t="s">
        <v>64</v>
      </c>
      <c r="AH25" s="2">
        <f t="shared" si="7"/>
        <v>1.3499999999999999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66</v>
      </c>
      <c r="B26" s="2" t="s">
        <v>37</v>
      </c>
      <c r="C26" s="2">
        <v>115</v>
      </c>
      <c r="D26" s="2">
        <v>65</v>
      </c>
      <c r="E26" s="2">
        <v>16</v>
      </c>
      <c r="F26" s="2">
        <v>125</v>
      </c>
      <c r="G26" s="3">
        <v>0.09</v>
      </c>
      <c r="H26" s="2">
        <v>45</v>
      </c>
      <c r="I26" s="2" t="s">
        <v>38</v>
      </c>
      <c r="J26" s="2"/>
      <c r="K26" s="2">
        <v>30</v>
      </c>
      <c r="L26" s="2">
        <f t="shared" si="2"/>
        <v>-14</v>
      </c>
      <c r="M26" s="2"/>
      <c r="N26" s="2"/>
      <c r="O26" s="2">
        <v>95</v>
      </c>
      <c r="P26" s="2">
        <f t="shared" si="3"/>
        <v>3.2</v>
      </c>
      <c r="Q26" s="12"/>
      <c r="R26" s="12">
        <f t="shared" si="5"/>
        <v>0</v>
      </c>
      <c r="S26" s="12"/>
      <c r="T26" s="2"/>
      <c r="U26" s="2">
        <f t="shared" si="6"/>
        <v>68.75</v>
      </c>
      <c r="V26" s="2">
        <f t="shared" si="4"/>
        <v>68.75</v>
      </c>
      <c r="W26" s="2">
        <v>17.8</v>
      </c>
      <c r="X26" s="2">
        <v>15</v>
      </c>
      <c r="Y26" s="2">
        <v>17</v>
      </c>
      <c r="Z26" s="2">
        <v>9.6</v>
      </c>
      <c r="AA26" s="2">
        <v>7.8</v>
      </c>
      <c r="AB26" s="2">
        <v>18.8</v>
      </c>
      <c r="AC26" s="2">
        <v>13.8</v>
      </c>
      <c r="AD26" s="2">
        <v>7.6</v>
      </c>
      <c r="AE26" s="2">
        <v>14.2</v>
      </c>
      <c r="AF26" s="2">
        <v>9</v>
      </c>
      <c r="AG26" s="17" t="s">
        <v>58</v>
      </c>
      <c r="AH26" s="2">
        <f t="shared" si="7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67</v>
      </c>
      <c r="B27" s="2" t="s">
        <v>37</v>
      </c>
      <c r="C27" s="2">
        <v>137</v>
      </c>
      <c r="D27" s="2">
        <v>381</v>
      </c>
      <c r="E27" s="2">
        <v>187</v>
      </c>
      <c r="F27" s="2">
        <v>267</v>
      </c>
      <c r="G27" s="3">
        <v>0.4</v>
      </c>
      <c r="H27" s="2" t="e">
        <v>#N/A</v>
      </c>
      <c r="I27" s="2" t="s">
        <v>38</v>
      </c>
      <c r="J27" s="2"/>
      <c r="K27" s="2">
        <v>188</v>
      </c>
      <c r="L27" s="2">
        <f t="shared" si="2"/>
        <v>-1</v>
      </c>
      <c r="M27" s="2"/>
      <c r="N27" s="2"/>
      <c r="O27" s="2">
        <v>0</v>
      </c>
      <c r="P27" s="2">
        <f t="shared" si="3"/>
        <v>37.4</v>
      </c>
      <c r="Q27" s="12">
        <f t="shared" si="8"/>
        <v>256.60000000000002</v>
      </c>
      <c r="R27" s="12">
        <f t="shared" si="5"/>
        <v>257</v>
      </c>
      <c r="S27" s="12"/>
      <c r="T27" s="2"/>
      <c r="U27" s="2">
        <f t="shared" si="6"/>
        <v>14.010695187165776</v>
      </c>
      <c r="V27" s="2">
        <f t="shared" si="4"/>
        <v>7.1390374331550808</v>
      </c>
      <c r="W27" s="2">
        <v>34</v>
      </c>
      <c r="X27" s="2">
        <v>38.6</v>
      </c>
      <c r="Y27" s="2">
        <v>35</v>
      </c>
      <c r="Z27" s="2">
        <v>24.8</v>
      </c>
      <c r="AA27" s="2">
        <v>13.6</v>
      </c>
      <c r="AB27" s="2">
        <v>62.8</v>
      </c>
      <c r="AC27" s="2">
        <v>27.4</v>
      </c>
      <c r="AD27" s="2">
        <v>0</v>
      </c>
      <c r="AE27" s="2">
        <v>0</v>
      </c>
      <c r="AF27" s="2">
        <v>0</v>
      </c>
      <c r="AG27" s="2" t="s">
        <v>64</v>
      </c>
      <c r="AH27" s="2">
        <f t="shared" si="7"/>
        <v>102.80000000000001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68</v>
      </c>
      <c r="B28" s="2" t="s">
        <v>37</v>
      </c>
      <c r="C28" s="2">
        <v>251</v>
      </c>
      <c r="D28" s="2">
        <v>11</v>
      </c>
      <c r="E28" s="2">
        <v>33</v>
      </c>
      <c r="F28" s="2">
        <v>207</v>
      </c>
      <c r="G28" s="3">
        <v>0.15</v>
      </c>
      <c r="H28" s="2">
        <v>45</v>
      </c>
      <c r="I28" s="2" t="s">
        <v>38</v>
      </c>
      <c r="J28" s="2"/>
      <c r="K28" s="2">
        <v>33</v>
      </c>
      <c r="L28" s="2">
        <f t="shared" si="2"/>
        <v>0</v>
      </c>
      <c r="M28" s="2"/>
      <c r="N28" s="2"/>
      <c r="O28" s="2">
        <v>0</v>
      </c>
      <c r="P28" s="2">
        <f t="shared" si="3"/>
        <v>6.6</v>
      </c>
      <c r="Q28" s="12"/>
      <c r="R28" s="12">
        <f t="shared" si="5"/>
        <v>0</v>
      </c>
      <c r="S28" s="12"/>
      <c r="T28" s="2"/>
      <c r="U28" s="2">
        <f t="shared" si="6"/>
        <v>31.363636363636367</v>
      </c>
      <c r="V28" s="2">
        <f t="shared" si="4"/>
        <v>31.363636363636367</v>
      </c>
      <c r="W28" s="2">
        <v>11.8</v>
      </c>
      <c r="X28" s="2">
        <v>3.6</v>
      </c>
      <c r="Y28" s="2">
        <v>9.4</v>
      </c>
      <c r="Z28" s="2">
        <v>19.2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5" t="s">
        <v>69</v>
      </c>
      <c r="AH28" s="2">
        <f t="shared" si="7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70</v>
      </c>
      <c r="B29" s="2" t="s">
        <v>40</v>
      </c>
      <c r="C29" s="2">
        <v>175.887</v>
      </c>
      <c r="D29" s="2">
        <v>22.004000000000001</v>
      </c>
      <c r="E29" s="2">
        <v>87.978999999999999</v>
      </c>
      <c r="F29" s="2">
        <v>69.188999999999993</v>
      </c>
      <c r="G29" s="3">
        <v>1</v>
      </c>
      <c r="H29" s="2">
        <v>45</v>
      </c>
      <c r="I29" s="2" t="s">
        <v>38</v>
      </c>
      <c r="J29" s="2"/>
      <c r="K29" s="2">
        <v>85.5</v>
      </c>
      <c r="L29" s="2">
        <f t="shared" si="2"/>
        <v>2.4789999999999992</v>
      </c>
      <c r="M29" s="2"/>
      <c r="N29" s="2"/>
      <c r="O29" s="2">
        <v>0</v>
      </c>
      <c r="P29" s="2">
        <f t="shared" si="3"/>
        <v>17.595800000000001</v>
      </c>
      <c r="Q29" s="12">
        <f t="shared" si="8"/>
        <v>177.15220000000002</v>
      </c>
      <c r="R29" s="12">
        <f t="shared" si="5"/>
        <v>177</v>
      </c>
      <c r="S29" s="12"/>
      <c r="T29" s="2"/>
      <c r="U29" s="2">
        <f t="shared" si="6"/>
        <v>13.991350208572499</v>
      </c>
      <c r="V29" s="2">
        <f t="shared" si="4"/>
        <v>3.9321315313881717</v>
      </c>
      <c r="W29" s="2">
        <v>12.476599999999999</v>
      </c>
      <c r="X29" s="2">
        <v>12.6996</v>
      </c>
      <c r="Y29" s="2">
        <v>26.084</v>
      </c>
      <c r="Z29" s="2">
        <v>14.797599999999999</v>
      </c>
      <c r="AA29" s="2">
        <v>16.674399999999999</v>
      </c>
      <c r="AB29" s="2">
        <v>11.592000000000001</v>
      </c>
      <c r="AC29" s="2">
        <v>20.995000000000001</v>
      </c>
      <c r="AD29" s="2">
        <v>13.3302</v>
      </c>
      <c r="AE29" s="2">
        <v>19.6328</v>
      </c>
      <c r="AF29" s="2">
        <v>25.089200000000002</v>
      </c>
      <c r="AG29" s="2"/>
      <c r="AH29" s="2">
        <f t="shared" si="7"/>
        <v>177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71</v>
      </c>
      <c r="B30" s="2" t="s">
        <v>37</v>
      </c>
      <c r="C30" s="2">
        <v>135</v>
      </c>
      <c r="D30" s="2">
        <v>123</v>
      </c>
      <c r="E30" s="2">
        <v>29</v>
      </c>
      <c r="F30" s="2">
        <v>209</v>
      </c>
      <c r="G30" s="3">
        <v>0.4</v>
      </c>
      <c r="H30" s="2">
        <v>60</v>
      </c>
      <c r="I30" s="2" t="s">
        <v>38</v>
      </c>
      <c r="J30" s="2"/>
      <c r="K30" s="2">
        <v>54</v>
      </c>
      <c r="L30" s="2">
        <f t="shared" si="2"/>
        <v>-25</v>
      </c>
      <c r="M30" s="2"/>
      <c r="N30" s="2"/>
      <c r="O30" s="2">
        <v>69</v>
      </c>
      <c r="P30" s="2">
        <f t="shared" si="3"/>
        <v>5.8</v>
      </c>
      <c r="Q30" s="12"/>
      <c r="R30" s="12">
        <f t="shared" si="5"/>
        <v>0</v>
      </c>
      <c r="S30" s="12"/>
      <c r="T30" s="2"/>
      <c r="U30" s="2">
        <f t="shared" si="6"/>
        <v>47.931034482758619</v>
      </c>
      <c r="V30" s="2">
        <f t="shared" si="4"/>
        <v>47.931034482758619</v>
      </c>
      <c r="W30" s="2">
        <v>19.8</v>
      </c>
      <c r="X30" s="2">
        <v>21.2</v>
      </c>
      <c r="Y30" s="2">
        <v>15.2</v>
      </c>
      <c r="Z30" s="2">
        <v>16.399999999999999</v>
      </c>
      <c r="AA30" s="2">
        <v>16.600000000000001</v>
      </c>
      <c r="AB30" s="2">
        <v>17.600000000000001</v>
      </c>
      <c r="AC30" s="2">
        <v>56.2</v>
      </c>
      <c r="AD30" s="2">
        <v>26</v>
      </c>
      <c r="AE30" s="2">
        <v>25.8</v>
      </c>
      <c r="AF30" s="2">
        <v>23.6</v>
      </c>
      <c r="AG30" s="15" t="s">
        <v>60</v>
      </c>
      <c r="AH30" s="2">
        <f t="shared" si="7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72</v>
      </c>
      <c r="B31" s="2" t="s">
        <v>37</v>
      </c>
      <c r="C31" s="2">
        <v>58</v>
      </c>
      <c r="D31" s="2">
        <v>2</v>
      </c>
      <c r="E31" s="2">
        <v>59</v>
      </c>
      <c r="F31" s="2"/>
      <c r="G31" s="3">
        <v>0.4</v>
      </c>
      <c r="H31" s="2">
        <v>60</v>
      </c>
      <c r="I31" s="2" t="s">
        <v>38</v>
      </c>
      <c r="J31" s="2"/>
      <c r="K31" s="2">
        <v>59</v>
      </c>
      <c r="L31" s="2">
        <f t="shared" si="2"/>
        <v>0</v>
      </c>
      <c r="M31" s="2"/>
      <c r="N31" s="2"/>
      <c r="O31" s="2">
        <v>0</v>
      </c>
      <c r="P31" s="2">
        <f t="shared" si="3"/>
        <v>11.8</v>
      </c>
      <c r="Q31" s="12">
        <f>9*P31-O31-F31</f>
        <v>106.2</v>
      </c>
      <c r="R31" s="12">
        <f t="shared" si="5"/>
        <v>106</v>
      </c>
      <c r="S31" s="12"/>
      <c r="T31" s="2"/>
      <c r="U31" s="2">
        <f t="shared" si="6"/>
        <v>8.9830508474576263</v>
      </c>
      <c r="V31" s="2">
        <f t="shared" si="4"/>
        <v>0</v>
      </c>
      <c r="W31" s="2">
        <v>8.1999999999999993</v>
      </c>
      <c r="X31" s="2">
        <v>8</v>
      </c>
      <c r="Y31" s="2">
        <v>5</v>
      </c>
      <c r="Z31" s="2">
        <v>15.2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 t="s">
        <v>64</v>
      </c>
      <c r="AH31" s="2">
        <f t="shared" si="7"/>
        <v>42.400000000000006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73</v>
      </c>
      <c r="B32" s="2" t="s">
        <v>37</v>
      </c>
      <c r="C32" s="2">
        <v>562</v>
      </c>
      <c r="D32" s="2">
        <v>455</v>
      </c>
      <c r="E32" s="2">
        <v>334</v>
      </c>
      <c r="F32" s="2">
        <v>412</v>
      </c>
      <c r="G32" s="3">
        <v>0.4</v>
      </c>
      <c r="H32" s="2">
        <v>60</v>
      </c>
      <c r="I32" s="2" t="s">
        <v>38</v>
      </c>
      <c r="J32" s="2"/>
      <c r="K32" s="2">
        <v>336</v>
      </c>
      <c r="L32" s="2">
        <f t="shared" si="2"/>
        <v>-2</v>
      </c>
      <c r="M32" s="2"/>
      <c r="N32" s="2"/>
      <c r="O32" s="2">
        <v>168</v>
      </c>
      <c r="P32" s="2">
        <f t="shared" si="3"/>
        <v>66.8</v>
      </c>
      <c r="Q32" s="12">
        <f t="shared" si="8"/>
        <v>355.19999999999993</v>
      </c>
      <c r="R32" s="12">
        <v>450</v>
      </c>
      <c r="S32" s="12">
        <v>500</v>
      </c>
      <c r="T32" s="2"/>
      <c r="U32" s="2">
        <f t="shared" si="6"/>
        <v>15.419161676646707</v>
      </c>
      <c r="V32" s="2">
        <f t="shared" si="4"/>
        <v>8.682634730538922</v>
      </c>
      <c r="W32" s="2">
        <v>59.8</v>
      </c>
      <c r="X32" s="2">
        <v>67.8</v>
      </c>
      <c r="Y32" s="2">
        <v>71</v>
      </c>
      <c r="Z32" s="2">
        <v>87.4</v>
      </c>
      <c r="AA32" s="2">
        <v>70.599999999999994</v>
      </c>
      <c r="AB32" s="2">
        <v>56.2</v>
      </c>
      <c r="AC32" s="2">
        <v>102.6</v>
      </c>
      <c r="AD32" s="2">
        <v>93.2</v>
      </c>
      <c r="AE32" s="2">
        <v>62.4</v>
      </c>
      <c r="AF32" s="2">
        <v>64</v>
      </c>
      <c r="AG32" s="2"/>
      <c r="AH32" s="2">
        <f t="shared" si="7"/>
        <v>180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74</v>
      </c>
      <c r="B33" s="2" t="s">
        <v>37</v>
      </c>
      <c r="C33" s="2">
        <v>-37</v>
      </c>
      <c r="D33" s="2">
        <v>339</v>
      </c>
      <c r="E33" s="2">
        <v>5</v>
      </c>
      <c r="F33" s="2">
        <v>296</v>
      </c>
      <c r="G33" s="3">
        <v>0.4</v>
      </c>
      <c r="H33" s="2">
        <v>60</v>
      </c>
      <c r="I33" s="2" t="s">
        <v>38</v>
      </c>
      <c r="J33" s="2"/>
      <c r="K33" s="2">
        <v>50</v>
      </c>
      <c r="L33" s="2">
        <f t="shared" si="2"/>
        <v>-45</v>
      </c>
      <c r="M33" s="2"/>
      <c r="N33" s="2"/>
      <c r="O33" s="2">
        <v>251</v>
      </c>
      <c r="P33" s="2">
        <f t="shared" si="3"/>
        <v>1</v>
      </c>
      <c r="Q33" s="12"/>
      <c r="R33" s="12">
        <f t="shared" si="5"/>
        <v>0</v>
      </c>
      <c r="S33" s="12"/>
      <c r="T33" s="2"/>
      <c r="U33" s="2">
        <f t="shared" si="6"/>
        <v>547</v>
      </c>
      <c r="V33" s="2">
        <f t="shared" si="4"/>
        <v>547</v>
      </c>
      <c r="W33" s="2">
        <v>55.4</v>
      </c>
      <c r="X33" s="2">
        <v>55.4</v>
      </c>
      <c r="Y33" s="2">
        <v>53.4</v>
      </c>
      <c r="Z33" s="2">
        <v>59.8</v>
      </c>
      <c r="AA33" s="2">
        <v>54.6</v>
      </c>
      <c r="AB33" s="2">
        <v>44</v>
      </c>
      <c r="AC33" s="2">
        <v>84.6</v>
      </c>
      <c r="AD33" s="2">
        <v>56.8</v>
      </c>
      <c r="AE33" s="2">
        <v>53.8</v>
      </c>
      <c r="AF33" s="2">
        <v>54.142800000000001</v>
      </c>
      <c r="AG33" s="2" t="s">
        <v>51</v>
      </c>
      <c r="AH33" s="2">
        <f t="shared" si="7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75</v>
      </c>
      <c r="B34" s="2" t="s">
        <v>37</v>
      </c>
      <c r="C34" s="2">
        <v>627</v>
      </c>
      <c r="D34" s="2">
        <v>316</v>
      </c>
      <c r="E34" s="2">
        <v>421</v>
      </c>
      <c r="F34" s="2">
        <v>367</v>
      </c>
      <c r="G34" s="3">
        <v>0.4</v>
      </c>
      <c r="H34" s="2">
        <v>60</v>
      </c>
      <c r="I34" s="2" t="s">
        <v>38</v>
      </c>
      <c r="J34" s="2"/>
      <c r="K34" s="2">
        <v>422</v>
      </c>
      <c r="L34" s="2">
        <f t="shared" si="2"/>
        <v>-1</v>
      </c>
      <c r="M34" s="2"/>
      <c r="N34" s="2"/>
      <c r="O34" s="2">
        <v>732</v>
      </c>
      <c r="P34" s="2">
        <f t="shared" si="3"/>
        <v>84.2</v>
      </c>
      <c r="Q34" s="12">
        <f t="shared" si="8"/>
        <v>79.799999999999955</v>
      </c>
      <c r="R34" s="12">
        <f t="shared" si="5"/>
        <v>80</v>
      </c>
      <c r="S34" s="12"/>
      <c r="T34" s="2"/>
      <c r="U34" s="2">
        <f t="shared" si="6"/>
        <v>14.002375296912113</v>
      </c>
      <c r="V34" s="2">
        <f t="shared" si="4"/>
        <v>13.052256532066508</v>
      </c>
      <c r="W34" s="2">
        <v>96.8</v>
      </c>
      <c r="X34" s="2">
        <v>80.8</v>
      </c>
      <c r="Y34" s="2">
        <v>94.8</v>
      </c>
      <c r="Z34" s="2">
        <v>90.2</v>
      </c>
      <c r="AA34" s="2">
        <v>85.6</v>
      </c>
      <c r="AB34" s="2">
        <v>64</v>
      </c>
      <c r="AC34" s="2">
        <v>136</v>
      </c>
      <c r="AD34" s="2">
        <v>98.2</v>
      </c>
      <c r="AE34" s="2">
        <v>71.2</v>
      </c>
      <c r="AF34" s="2">
        <v>75.617800000000003</v>
      </c>
      <c r="AG34" s="2" t="s">
        <v>51</v>
      </c>
      <c r="AH34" s="2">
        <f t="shared" si="7"/>
        <v>32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 t="s">
        <v>76</v>
      </c>
      <c r="B35" s="2" t="s">
        <v>37</v>
      </c>
      <c r="C35" s="2">
        <v>90</v>
      </c>
      <c r="D35" s="2">
        <v>68</v>
      </c>
      <c r="E35" s="2">
        <v>39</v>
      </c>
      <c r="F35" s="2">
        <v>93</v>
      </c>
      <c r="G35" s="3">
        <v>0.1</v>
      </c>
      <c r="H35" s="2">
        <v>45</v>
      </c>
      <c r="I35" s="2" t="s">
        <v>38</v>
      </c>
      <c r="J35" s="2"/>
      <c r="K35" s="2">
        <v>56</v>
      </c>
      <c r="L35" s="2">
        <f t="shared" si="2"/>
        <v>-17</v>
      </c>
      <c r="M35" s="2"/>
      <c r="N35" s="2"/>
      <c r="O35" s="2">
        <v>32</v>
      </c>
      <c r="P35" s="2">
        <f t="shared" si="3"/>
        <v>7.8</v>
      </c>
      <c r="Q35" s="12"/>
      <c r="R35" s="12">
        <f t="shared" si="5"/>
        <v>0</v>
      </c>
      <c r="S35" s="12"/>
      <c r="T35" s="2"/>
      <c r="U35" s="2">
        <f t="shared" si="6"/>
        <v>16.025641025641026</v>
      </c>
      <c r="V35" s="2">
        <f t="shared" si="4"/>
        <v>16.025641025641026</v>
      </c>
      <c r="W35" s="2">
        <v>13</v>
      </c>
      <c r="X35" s="2">
        <v>13.6</v>
      </c>
      <c r="Y35" s="2">
        <v>14.6</v>
      </c>
      <c r="Z35" s="2">
        <v>11.4</v>
      </c>
      <c r="AA35" s="2">
        <v>9.4</v>
      </c>
      <c r="AB35" s="2">
        <v>8</v>
      </c>
      <c r="AC35" s="2">
        <v>16.2</v>
      </c>
      <c r="AD35" s="2">
        <v>16.2</v>
      </c>
      <c r="AE35" s="2">
        <v>6.2</v>
      </c>
      <c r="AF35" s="2">
        <v>14.8</v>
      </c>
      <c r="AG35" s="2"/>
      <c r="AH35" s="2">
        <f t="shared" si="7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2" t="s">
        <v>77</v>
      </c>
      <c r="B36" s="2" t="s">
        <v>37</v>
      </c>
      <c r="C36" s="2">
        <v>-3</v>
      </c>
      <c r="D36" s="2">
        <v>98</v>
      </c>
      <c r="E36" s="2">
        <v>27</v>
      </c>
      <c r="F36" s="2">
        <v>59</v>
      </c>
      <c r="G36" s="3">
        <v>0.1</v>
      </c>
      <c r="H36" s="2">
        <v>60</v>
      </c>
      <c r="I36" s="2" t="s">
        <v>38</v>
      </c>
      <c r="J36" s="2"/>
      <c r="K36" s="2">
        <v>27</v>
      </c>
      <c r="L36" s="2">
        <f t="shared" si="2"/>
        <v>0</v>
      </c>
      <c r="M36" s="2"/>
      <c r="N36" s="2"/>
      <c r="O36" s="2">
        <v>28</v>
      </c>
      <c r="P36" s="2">
        <f t="shared" si="3"/>
        <v>5.4</v>
      </c>
      <c r="Q36" s="12"/>
      <c r="R36" s="12">
        <f t="shared" si="5"/>
        <v>0</v>
      </c>
      <c r="S36" s="12"/>
      <c r="T36" s="2"/>
      <c r="U36" s="2">
        <f t="shared" si="6"/>
        <v>16.111111111111111</v>
      </c>
      <c r="V36" s="2">
        <f t="shared" si="4"/>
        <v>16.111111111111111</v>
      </c>
      <c r="W36" s="2">
        <v>0.4</v>
      </c>
      <c r="X36" s="2">
        <v>17</v>
      </c>
      <c r="Y36" s="2">
        <v>27.6</v>
      </c>
      <c r="Z36" s="2">
        <v>11.4</v>
      </c>
      <c r="AA36" s="2">
        <v>27.8</v>
      </c>
      <c r="AB36" s="2">
        <v>17.399999999999999</v>
      </c>
      <c r="AC36" s="2">
        <v>26.6</v>
      </c>
      <c r="AD36" s="2">
        <v>30.8</v>
      </c>
      <c r="AE36" s="2">
        <v>7.8</v>
      </c>
      <c r="AF36" s="2">
        <v>14</v>
      </c>
      <c r="AG36" s="2" t="s">
        <v>51</v>
      </c>
      <c r="AH36" s="2">
        <f t="shared" si="7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78</v>
      </c>
      <c r="B37" s="2" t="s">
        <v>37</v>
      </c>
      <c r="C37" s="2">
        <v>252</v>
      </c>
      <c r="D37" s="2">
        <v>42</v>
      </c>
      <c r="E37" s="2">
        <v>102</v>
      </c>
      <c r="F37" s="2">
        <v>164</v>
      </c>
      <c r="G37" s="3">
        <v>0.1</v>
      </c>
      <c r="H37" s="2">
        <v>60</v>
      </c>
      <c r="I37" s="2" t="s">
        <v>38</v>
      </c>
      <c r="J37" s="2"/>
      <c r="K37" s="2">
        <v>104</v>
      </c>
      <c r="L37" s="2">
        <f t="shared" si="2"/>
        <v>-2</v>
      </c>
      <c r="M37" s="2"/>
      <c r="N37" s="2"/>
      <c r="O37" s="2">
        <v>355</v>
      </c>
      <c r="P37" s="2">
        <f t="shared" si="3"/>
        <v>20.399999999999999</v>
      </c>
      <c r="Q37" s="12"/>
      <c r="R37" s="12">
        <f t="shared" si="5"/>
        <v>0</v>
      </c>
      <c r="S37" s="12"/>
      <c r="T37" s="2"/>
      <c r="U37" s="2">
        <f t="shared" si="6"/>
        <v>25.441176470588236</v>
      </c>
      <c r="V37" s="2">
        <f t="shared" si="4"/>
        <v>25.441176470588236</v>
      </c>
      <c r="W37" s="2">
        <v>39.6</v>
      </c>
      <c r="X37" s="2">
        <v>28.2</v>
      </c>
      <c r="Y37" s="2">
        <v>37.200000000000003</v>
      </c>
      <c r="Z37" s="2">
        <v>31</v>
      </c>
      <c r="AA37" s="2">
        <v>27</v>
      </c>
      <c r="AB37" s="2">
        <v>33.4</v>
      </c>
      <c r="AC37" s="2">
        <v>48</v>
      </c>
      <c r="AD37" s="2">
        <v>31.4</v>
      </c>
      <c r="AE37" s="2">
        <v>13.4</v>
      </c>
      <c r="AF37" s="2">
        <v>29.4</v>
      </c>
      <c r="AG37" s="14" t="s">
        <v>41</v>
      </c>
      <c r="AH37" s="2">
        <f t="shared" si="7"/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79</v>
      </c>
      <c r="B38" s="2" t="s">
        <v>37</v>
      </c>
      <c r="C38" s="2">
        <v>23</v>
      </c>
      <c r="D38" s="2">
        <v>3</v>
      </c>
      <c r="E38" s="2">
        <v>18</v>
      </c>
      <c r="F38" s="2"/>
      <c r="G38" s="3">
        <v>0.1</v>
      </c>
      <c r="H38" s="2">
        <v>45</v>
      </c>
      <c r="I38" s="2" t="s">
        <v>38</v>
      </c>
      <c r="J38" s="2"/>
      <c r="K38" s="2">
        <v>34</v>
      </c>
      <c r="L38" s="2">
        <f t="shared" ref="L38:L69" si="9">E38-K38</f>
        <v>-16</v>
      </c>
      <c r="M38" s="2"/>
      <c r="N38" s="2"/>
      <c r="O38" s="2">
        <v>120</v>
      </c>
      <c r="P38" s="2">
        <f t="shared" ref="P38:P69" si="10">E38/5</f>
        <v>3.6</v>
      </c>
      <c r="Q38" s="12"/>
      <c r="R38" s="12">
        <f t="shared" si="5"/>
        <v>0</v>
      </c>
      <c r="S38" s="12"/>
      <c r="T38" s="2"/>
      <c r="U38" s="2">
        <f t="shared" si="6"/>
        <v>33.333333333333336</v>
      </c>
      <c r="V38" s="2">
        <f t="shared" ref="V38:V69" si="11">(F38+O38)/P38</f>
        <v>33.333333333333336</v>
      </c>
      <c r="W38" s="2">
        <v>14.4</v>
      </c>
      <c r="X38" s="2">
        <v>5.2</v>
      </c>
      <c r="Y38" s="2">
        <v>1</v>
      </c>
      <c r="Z38" s="2">
        <v>12.8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 t="s">
        <v>64</v>
      </c>
      <c r="AH38" s="2">
        <f t="shared" si="7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80</v>
      </c>
      <c r="B39" s="2" t="s">
        <v>37</v>
      </c>
      <c r="C39" s="2">
        <v>389</v>
      </c>
      <c r="D39" s="2">
        <v>388</v>
      </c>
      <c r="E39" s="2">
        <v>277</v>
      </c>
      <c r="F39" s="2">
        <v>419</v>
      </c>
      <c r="G39" s="3">
        <v>0.4</v>
      </c>
      <c r="H39" s="2">
        <v>45</v>
      </c>
      <c r="I39" s="2" t="s">
        <v>38</v>
      </c>
      <c r="J39" s="2"/>
      <c r="K39" s="2">
        <v>284</v>
      </c>
      <c r="L39" s="2">
        <f t="shared" si="9"/>
        <v>-7</v>
      </c>
      <c r="M39" s="2"/>
      <c r="N39" s="2"/>
      <c r="O39" s="2">
        <v>0</v>
      </c>
      <c r="P39" s="2">
        <f t="shared" si="10"/>
        <v>55.4</v>
      </c>
      <c r="Q39" s="12">
        <f t="shared" si="8"/>
        <v>356.6</v>
      </c>
      <c r="R39" s="12">
        <f t="shared" si="5"/>
        <v>357</v>
      </c>
      <c r="S39" s="12"/>
      <c r="T39" s="2"/>
      <c r="U39" s="2">
        <f t="shared" si="6"/>
        <v>14.007220216606498</v>
      </c>
      <c r="V39" s="2">
        <f t="shared" si="11"/>
        <v>7.5631768953068592</v>
      </c>
      <c r="W39" s="2">
        <v>46.2</v>
      </c>
      <c r="X39" s="2">
        <v>62.8</v>
      </c>
      <c r="Y39" s="2">
        <v>60.6</v>
      </c>
      <c r="Z39" s="2">
        <v>52.4</v>
      </c>
      <c r="AA39" s="2">
        <v>46</v>
      </c>
      <c r="AB39" s="2">
        <v>32.200000000000003</v>
      </c>
      <c r="AC39" s="2">
        <v>56.8</v>
      </c>
      <c r="AD39" s="2">
        <v>43.6</v>
      </c>
      <c r="AE39" s="2">
        <v>33.6</v>
      </c>
      <c r="AF39" s="2">
        <v>27.2</v>
      </c>
      <c r="AG39" s="2"/>
      <c r="AH39" s="2">
        <f t="shared" si="7"/>
        <v>142.80000000000001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81</v>
      </c>
      <c r="B40" s="2" t="s">
        <v>40</v>
      </c>
      <c r="C40" s="2">
        <v>165.96899999999999</v>
      </c>
      <c r="D40" s="2">
        <v>57.609000000000002</v>
      </c>
      <c r="E40" s="2">
        <v>99.338999999999999</v>
      </c>
      <c r="F40" s="2">
        <v>83.361000000000004</v>
      </c>
      <c r="G40" s="3">
        <v>1</v>
      </c>
      <c r="H40" s="2">
        <v>60</v>
      </c>
      <c r="I40" s="2" t="s">
        <v>38</v>
      </c>
      <c r="J40" s="2"/>
      <c r="K40" s="2">
        <v>100.6</v>
      </c>
      <c r="L40" s="2">
        <f t="shared" si="9"/>
        <v>-1.2609999999999957</v>
      </c>
      <c r="M40" s="2"/>
      <c r="N40" s="2"/>
      <c r="O40" s="2">
        <v>126</v>
      </c>
      <c r="P40" s="2">
        <f t="shared" si="10"/>
        <v>19.867799999999999</v>
      </c>
      <c r="Q40" s="12">
        <f t="shared" si="8"/>
        <v>68.788200000000003</v>
      </c>
      <c r="R40" s="12">
        <f t="shared" si="5"/>
        <v>69</v>
      </c>
      <c r="S40" s="12"/>
      <c r="T40" s="2"/>
      <c r="U40" s="2">
        <f t="shared" si="6"/>
        <v>14.010660465678132</v>
      </c>
      <c r="V40" s="2">
        <f t="shared" si="11"/>
        <v>10.537704224926767</v>
      </c>
      <c r="W40" s="2">
        <v>24.639399999999998</v>
      </c>
      <c r="X40" s="2">
        <v>23.075800000000001</v>
      </c>
      <c r="Y40" s="2">
        <v>25.9878</v>
      </c>
      <c r="Z40" s="2">
        <v>28.979800000000001</v>
      </c>
      <c r="AA40" s="2">
        <v>16.192399999999999</v>
      </c>
      <c r="AB40" s="2">
        <v>22.596599999999999</v>
      </c>
      <c r="AC40" s="2">
        <v>39.152799999999999</v>
      </c>
      <c r="AD40" s="2">
        <v>20.0794</v>
      </c>
      <c r="AE40" s="2">
        <v>21.672799999999999</v>
      </c>
      <c r="AF40" s="2">
        <v>20.130400000000002</v>
      </c>
      <c r="AG40" s="2"/>
      <c r="AH40" s="2">
        <f t="shared" si="7"/>
        <v>69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82</v>
      </c>
      <c r="B41" s="2" t="s">
        <v>40</v>
      </c>
      <c r="C41" s="2">
        <v>117.637</v>
      </c>
      <c r="D41" s="2">
        <v>42.125</v>
      </c>
      <c r="E41" s="2">
        <v>57.552</v>
      </c>
      <c r="F41" s="2">
        <v>78.930000000000007</v>
      </c>
      <c r="G41" s="3">
        <v>1</v>
      </c>
      <c r="H41" s="2">
        <v>45</v>
      </c>
      <c r="I41" s="2" t="s">
        <v>38</v>
      </c>
      <c r="J41" s="2"/>
      <c r="K41" s="2">
        <v>62</v>
      </c>
      <c r="L41" s="2">
        <f t="shared" si="9"/>
        <v>-4.4480000000000004</v>
      </c>
      <c r="M41" s="2"/>
      <c r="N41" s="2"/>
      <c r="O41" s="2">
        <v>113</v>
      </c>
      <c r="P41" s="2">
        <f t="shared" si="10"/>
        <v>11.510400000000001</v>
      </c>
      <c r="Q41" s="12"/>
      <c r="R41" s="12">
        <f t="shared" si="5"/>
        <v>0</v>
      </c>
      <c r="S41" s="12"/>
      <c r="T41" s="2"/>
      <c r="U41" s="2">
        <f t="shared" si="6"/>
        <v>16.674485682513204</v>
      </c>
      <c r="V41" s="2">
        <f t="shared" si="11"/>
        <v>16.674485682513204</v>
      </c>
      <c r="W41" s="2">
        <v>20.149000000000001</v>
      </c>
      <c r="X41" s="2">
        <v>11.689</v>
      </c>
      <c r="Y41" s="2">
        <v>19.253799999999998</v>
      </c>
      <c r="Z41" s="2">
        <v>21.540600000000001</v>
      </c>
      <c r="AA41" s="2">
        <v>20.083200000000001</v>
      </c>
      <c r="AB41" s="2">
        <v>7.7195999999999998</v>
      </c>
      <c r="AC41" s="2">
        <v>20.9574</v>
      </c>
      <c r="AD41" s="2">
        <v>22.893599999999999</v>
      </c>
      <c r="AE41" s="2">
        <v>14.9336</v>
      </c>
      <c r="AF41" s="2">
        <v>15.7356</v>
      </c>
      <c r="AG41" s="2"/>
      <c r="AH41" s="2">
        <f t="shared" si="7"/>
        <v>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83</v>
      </c>
      <c r="B42" s="2" t="s">
        <v>40</v>
      </c>
      <c r="C42" s="2">
        <v>47.406999999999996</v>
      </c>
      <c r="D42" s="2">
        <v>72.186000000000007</v>
      </c>
      <c r="E42" s="2">
        <v>31.991</v>
      </c>
      <c r="F42" s="2">
        <v>74.126000000000005</v>
      </c>
      <c r="G42" s="3">
        <v>1</v>
      </c>
      <c r="H42" s="2">
        <v>45</v>
      </c>
      <c r="I42" s="2" t="s">
        <v>38</v>
      </c>
      <c r="J42" s="2"/>
      <c r="K42" s="2">
        <v>43</v>
      </c>
      <c r="L42" s="2">
        <f t="shared" si="9"/>
        <v>-11.009</v>
      </c>
      <c r="M42" s="2"/>
      <c r="N42" s="2"/>
      <c r="O42" s="2">
        <v>27</v>
      </c>
      <c r="P42" s="2">
        <f t="shared" si="10"/>
        <v>6.3982000000000001</v>
      </c>
      <c r="Q42" s="12"/>
      <c r="R42" s="12">
        <v>10</v>
      </c>
      <c r="S42" s="12">
        <v>50</v>
      </c>
      <c r="T42" s="2"/>
      <c r="U42" s="2">
        <f t="shared" si="6"/>
        <v>17.36832234065831</v>
      </c>
      <c r="V42" s="2">
        <f t="shared" si="11"/>
        <v>15.805382763902347</v>
      </c>
      <c r="W42" s="2">
        <v>9.8062000000000005</v>
      </c>
      <c r="X42" s="2">
        <v>9.4608000000000008</v>
      </c>
      <c r="Y42" s="2">
        <v>10.3476</v>
      </c>
      <c r="Z42" s="2">
        <v>12.8628</v>
      </c>
      <c r="AA42" s="2">
        <v>2.7223999999999999</v>
      </c>
      <c r="AB42" s="2">
        <v>10.5472</v>
      </c>
      <c r="AC42" s="2">
        <v>14.2844</v>
      </c>
      <c r="AD42" s="2">
        <v>10.016400000000001</v>
      </c>
      <c r="AE42" s="2">
        <v>3.5756000000000001</v>
      </c>
      <c r="AF42" s="2">
        <v>11.913600000000001</v>
      </c>
      <c r="AG42" s="2"/>
      <c r="AH42" s="2">
        <f t="shared" si="7"/>
        <v>10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84</v>
      </c>
      <c r="B43" s="2" t="s">
        <v>37</v>
      </c>
      <c r="C43" s="2">
        <v>6</v>
      </c>
      <c r="D43" s="2"/>
      <c r="E43" s="2">
        <v>-2</v>
      </c>
      <c r="F43" s="2">
        <v>6</v>
      </c>
      <c r="G43" s="3">
        <v>0.09</v>
      </c>
      <c r="H43" s="2">
        <v>45</v>
      </c>
      <c r="I43" s="2" t="s">
        <v>38</v>
      </c>
      <c r="J43" s="2"/>
      <c r="K43" s="2"/>
      <c r="L43" s="2">
        <f t="shared" si="9"/>
        <v>-2</v>
      </c>
      <c r="M43" s="2"/>
      <c r="N43" s="2"/>
      <c r="O43" s="2">
        <v>0</v>
      </c>
      <c r="P43" s="2">
        <f t="shared" si="10"/>
        <v>-0.4</v>
      </c>
      <c r="Q43" s="12"/>
      <c r="R43" s="12">
        <f t="shared" si="5"/>
        <v>0</v>
      </c>
      <c r="S43" s="12"/>
      <c r="T43" s="2"/>
      <c r="U43" s="2">
        <f t="shared" si="6"/>
        <v>-15</v>
      </c>
      <c r="V43" s="2">
        <f t="shared" si="11"/>
        <v>-15</v>
      </c>
      <c r="W43" s="2">
        <v>-0.2</v>
      </c>
      <c r="X43" s="2">
        <v>9.6</v>
      </c>
      <c r="Y43" s="2">
        <v>4.5999999999999996</v>
      </c>
      <c r="Z43" s="2">
        <v>3.2</v>
      </c>
      <c r="AA43" s="2">
        <v>-0.4</v>
      </c>
      <c r="AB43" s="2">
        <v>0</v>
      </c>
      <c r="AC43" s="2">
        <v>7.6</v>
      </c>
      <c r="AD43" s="2">
        <v>3.6</v>
      </c>
      <c r="AE43" s="2">
        <v>1.2</v>
      </c>
      <c r="AF43" s="2">
        <v>1.2</v>
      </c>
      <c r="AG43" s="17" t="s">
        <v>58</v>
      </c>
      <c r="AH43" s="2">
        <f t="shared" si="7"/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85</v>
      </c>
      <c r="B44" s="2" t="s">
        <v>37</v>
      </c>
      <c r="C44" s="2">
        <v>75</v>
      </c>
      <c r="D44" s="2">
        <v>279</v>
      </c>
      <c r="E44" s="2">
        <v>42</v>
      </c>
      <c r="F44" s="2">
        <v>239</v>
      </c>
      <c r="G44" s="3">
        <v>0.35</v>
      </c>
      <c r="H44" s="2">
        <v>45</v>
      </c>
      <c r="I44" s="2" t="s">
        <v>38</v>
      </c>
      <c r="J44" s="2"/>
      <c r="K44" s="2">
        <v>51</v>
      </c>
      <c r="L44" s="2">
        <f t="shared" si="9"/>
        <v>-9</v>
      </c>
      <c r="M44" s="2"/>
      <c r="N44" s="2"/>
      <c r="O44" s="2">
        <v>380</v>
      </c>
      <c r="P44" s="2">
        <f t="shared" si="10"/>
        <v>8.4</v>
      </c>
      <c r="Q44" s="12"/>
      <c r="R44" s="12">
        <f t="shared" si="5"/>
        <v>0</v>
      </c>
      <c r="S44" s="12"/>
      <c r="T44" s="2"/>
      <c r="U44" s="2">
        <f t="shared" si="6"/>
        <v>73.69047619047619</v>
      </c>
      <c r="V44" s="2">
        <f t="shared" si="11"/>
        <v>73.69047619047619</v>
      </c>
      <c r="W44" s="2">
        <v>47.4</v>
      </c>
      <c r="X44" s="2">
        <v>32.6</v>
      </c>
      <c r="Y44" s="2">
        <v>34.799999999999997</v>
      </c>
      <c r="Z44" s="2">
        <v>33.4</v>
      </c>
      <c r="AA44" s="2">
        <v>29</v>
      </c>
      <c r="AB44" s="2">
        <v>28.4</v>
      </c>
      <c r="AC44" s="2">
        <v>32.6</v>
      </c>
      <c r="AD44" s="2">
        <v>21.2</v>
      </c>
      <c r="AE44" s="2">
        <v>6.6</v>
      </c>
      <c r="AF44" s="2">
        <v>30.6</v>
      </c>
      <c r="AG44" s="2" t="s">
        <v>51</v>
      </c>
      <c r="AH44" s="2">
        <f t="shared" si="7"/>
        <v>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86</v>
      </c>
      <c r="B45" s="2" t="s">
        <v>40</v>
      </c>
      <c r="C45" s="2">
        <v>87.156000000000006</v>
      </c>
      <c r="D45" s="2">
        <v>14.416</v>
      </c>
      <c r="E45" s="2">
        <v>30.529</v>
      </c>
      <c r="F45" s="2">
        <v>37.454000000000001</v>
      </c>
      <c r="G45" s="3">
        <v>1</v>
      </c>
      <c r="H45" s="2">
        <v>45</v>
      </c>
      <c r="I45" s="2" t="s">
        <v>38</v>
      </c>
      <c r="J45" s="2"/>
      <c r="K45" s="2">
        <v>68.006</v>
      </c>
      <c r="L45" s="2">
        <f t="shared" si="9"/>
        <v>-37.477000000000004</v>
      </c>
      <c r="M45" s="2"/>
      <c r="N45" s="2"/>
      <c r="O45" s="2">
        <v>79</v>
      </c>
      <c r="P45" s="2">
        <f t="shared" si="10"/>
        <v>6.1058000000000003</v>
      </c>
      <c r="Q45" s="12"/>
      <c r="R45" s="12"/>
      <c r="S45" s="12">
        <v>50</v>
      </c>
      <c r="T45" s="2"/>
      <c r="U45" s="2">
        <f t="shared" si="6"/>
        <v>19.072684988044156</v>
      </c>
      <c r="V45" s="2">
        <f t="shared" si="11"/>
        <v>19.072684988044156</v>
      </c>
      <c r="W45" s="2">
        <v>10.6624</v>
      </c>
      <c r="X45" s="2">
        <v>6.5251999999999999</v>
      </c>
      <c r="Y45" s="2">
        <v>7.1205999999999996</v>
      </c>
      <c r="Z45" s="2">
        <v>13.554600000000001</v>
      </c>
      <c r="AA45" s="2">
        <v>14.5168</v>
      </c>
      <c r="AB45" s="2">
        <v>7.6532</v>
      </c>
      <c r="AC45" s="2">
        <v>6.2704000000000004</v>
      </c>
      <c r="AD45" s="2">
        <v>16.441199999999998</v>
      </c>
      <c r="AE45" s="2">
        <v>7.5072000000000001</v>
      </c>
      <c r="AF45" s="2">
        <v>10.245200000000001</v>
      </c>
      <c r="AG45" s="2" t="s">
        <v>51</v>
      </c>
      <c r="AH45" s="2">
        <f t="shared" si="7"/>
        <v>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87</v>
      </c>
      <c r="B46" s="2" t="s">
        <v>37</v>
      </c>
      <c r="C46" s="2">
        <v>307</v>
      </c>
      <c r="D46" s="2">
        <v>286</v>
      </c>
      <c r="E46" s="2">
        <v>68</v>
      </c>
      <c r="F46" s="2">
        <v>320</v>
      </c>
      <c r="G46" s="3">
        <v>0.4</v>
      </c>
      <c r="H46" s="2">
        <v>45</v>
      </c>
      <c r="I46" s="2" t="s">
        <v>38</v>
      </c>
      <c r="J46" s="2"/>
      <c r="K46" s="2">
        <v>71</v>
      </c>
      <c r="L46" s="2">
        <f t="shared" si="9"/>
        <v>-3</v>
      </c>
      <c r="M46" s="2"/>
      <c r="N46" s="2"/>
      <c r="O46" s="2">
        <v>0</v>
      </c>
      <c r="P46" s="2">
        <f t="shared" si="10"/>
        <v>13.6</v>
      </c>
      <c r="Q46" s="12"/>
      <c r="R46" s="12">
        <f t="shared" si="5"/>
        <v>0</v>
      </c>
      <c r="S46" s="12"/>
      <c r="T46" s="2"/>
      <c r="U46" s="2">
        <f t="shared" si="6"/>
        <v>23.529411764705884</v>
      </c>
      <c r="V46" s="2">
        <f t="shared" si="11"/>
        <v>23.529411764705884</v>
      </c>
      <c r="W46" s="2">
        <v>12.8</v>
      </c>
      <c r="X46" s="2">
        <v>5.4</v>
      </c>
      <c r="Y46" s="2">
        <v>9.6</v>
      </c>
      <c r="Z46" s="2">
        <v>31.6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15" t="s">
        <v>88</v>
      </c>
      <c r="AH46" s="2">
        <f t="shared" si="7"/>
        <v>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89</v>
      </c>
      <c r="B47" s="2" t="s">
        <v>37</v>
      </c>
      <c r="C47" s="2">
        <v>303</v>
      </c>
      <c r="D47" s="2">
        <v>6</v>
      </c>
      <c r="E47" s="2">
        <v>197</v>
      </c>
      <c r="F47" s="2">
        <v>73</v>
      </c>
      <c r="G47" s="3">
        <v>0.3</v>
      </c>
      <c r="H47" s="2" t="e">
        <v>#N/A</v>
      </c>
      <c r="I47" s="2" t="s">
        <v>38</v>
      </c>
      <c r="J47" s="2"/>
      <c r="K47" s="2">
        <v>204</v>
      </c>
      <c r="L47" s="2">
        <f t="shared" si="9"/>
        <v>-7</v>
      </c>
      <c r="M47" s="2"/>
      <c r="N47" s="2"/>
      <c r="O47" s="2">
        <v>160</v>
      </c>
      <c r="P47" s="2">
        <f t="shared" si="10"/>
        <v>39.4</v>
      </c>
      <c r="Q47" s="12">
        <f t="shared" si="8"/>
        <v>318.60000000000002</v>
      </c>
      <c r="R47" s="12">
        <v>360</v>
      </c>
      <c r="S47" s="12">
        <v>400</v>
      </c>
      <c r="T47" s="2"/>
      <c r="U47" s="2">
        <f t="shared" si="6"/>
        <v>15.050761421319798</v>
      </c>
      <c r="V47" s="2">
        <f t="shared" si="11"/>
        <v>5.9137055837563457</v>
      </c>
      <c r="W47" s="2">
        <v>31</v>
      </c>
      <c r="X47" s="2">
        <v>17.399999999999999</v>
      </c>
      <c r="Y47" s="2">
        <v>32.200000000000003</v>
      </c>
      <c r="Z47" s="2">
        <v>45.2</v>
      </c>
      <c r="AA47" s="2">
        <v>29.8</v>
      </c>
      <c r="AB47" s="2">
        <v>24.8</v>
      </c>
      <c r="AC47" s="2">
        <v>47</v>
      </c>
      <c r="AD47" s="2">
        <v>63.6</v>
      </c>
      <c r="AE47" s="2">
        <v>28.6</v>
      </c>
      <c r="AF47" s="2">
        <v>40.4</v>
      </c>
      <c r="AG47" s="2"/>
      <c r="AH47" s="2">
        <f t="shared" si="7"/>
        <v>108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90</v>
      </c>
      <c r="B48" s="2" t="s">
        <v>40</v>
      </c>
      <c r="C48" s="2">
        <v>3.16</v>
      </c>
      <c r="D48" s="2">
        <v>106.70399999999999</v>
      </c>
      <c r="E48" s="2">
        <v>3.4350000000000001</v>
      </c>
      <c r="F48" s="2">
        <v>99.055999999999997</v>
      </c>
      <c r="G48" s="3">
        <v>1</v>
      </c>
      <c r="H48" s="2">
        <v>45</v>
      </c>
      <c r="I48" s="2" t="s">
        <v>38</v>
      </c>
      <c r="J48" s="2"/>
      <c r="K48" s="2">
        <v>4.5</v>
      </c>
      <c r="L48" s="2">
        <f t="shared" si="9"/>
        <v>-1.0649999999999999</v>
      </c>
      <c r="M48" s="2"/>
      <c r="N48" s="2"/>
      <c r="O48" s="2">
        <v>0</v>
      </c>
      <c r="P48" s="2">
        <f t="shared" si="10"/>
        <v>0.68700000000000006</v>
      </c>
      <c r="Q48" s="12"/>
      <c r="R48" s="12">
        <f t="shared" si="5"/>
        <v>0</v>
      </c>
      <c r="S48" s="12"/>
      <c r="T48" s="2"/>
      <c r="U48" s="2">
        <f t="shared" si="6"/>
        <v>144.18631732168848</v>
      </c>
      <c r="V48" s="2">
        <f t="shared" si="11"/>
        <v>144.18631732168848</v>
      </c>
      <c r="W48" s="2">
        <v>2.5045999999999999</v>
      </c>
      <c r="X48" s="2">
        <v>6.9748000000000001</v>
      </c>
      <c r="Y48" s="2">
        <v>3.8117999999999999</v>
      </c>
      <c r="Z48" s="2">
        <v>4.7548000000000004</v>
      </c>
      <c r="AA48" s="2">
        <v>5.0362</v>
      </c>
      <c r="AB48" s="2">
        <v>1.9012</v>
      </c>
      <c r="AC48" s="2">
        <v>3.7974000000000001</v>
      </c>
      <c r="AD48" s="2">
        <v>4.7157999999999998</v>
      </c>
      <c r="AE48" s="2">
        <v>1.2416</v>
      </c>
      <c r="AF48" s="2">
        <v>3.3927999999999998</v>
      </c>
      <c r="AG48" s="2"/>
      <c r="AH48" s="2">
        <f t="shared" si="7"/>
        <v>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7" t="s">
        <v>91</v>
      </c>
      <c r="B49" s="7" t="s">
        <v>37</v>
      </c>
      <c r="C49" s="7">
        <v>-6</v>
      </c>
      <c r="D49" s="7">
        <v>6</v>
      </c>
      <c r="E49" s="8">
        <v>-1</v>
      </c>
      <c r="F49" s="7"/>
      <c r="G49" s="9">
        <v>0</v>
      </c>
      <c r="H49" s="7" t="e">
        <v>#N/A</v>
      </c>
      <c r="I49" s="7" t="s">
        <v>92</v>
      </c>
      <c r="J49" s="7" t="s">
        <v>93</v>
      </c>
      <c r="K49" s="7"/>
      <c r="L49" s="7">
        <f t="shared" si="9"/>
        <v>-1</v>
      </c>
      <c r="M49" s="7"/>
      <c r="N49" s="7"/>
      <c r="O49" s="7">
        <v>0</v>
      </c>
      <c r="P49" s="7">
        <f t="shared" si="10"/>
        <v>-0.2</v>
      </c>
      <c r="Q49" s="13"/>
      <c r="R49" s="12">
        <f t="shared" si="5"/>
        <v>0</v>
      </c>
      <c r="S49" s="13"/>
      <c r="T49" s="7"/>
      <c r="U49" s="2">
        <f t="shared" si="6"/>
        <v>0</v>
      </c>
      <c r="V49" s="7">
        <f t="shared" si="11"/>
        <v>0</v>
      </c>
      <c r="W49" s="7">
        <v>0.4</v>
      </c>
      <c r="X49" s="7">
        <v>0.6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/>
      <c r="AH49" s="2">
        <f t="shared" si="7"/>
        <v>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7" t="s">
        <v>94</v>
      </c>
      <c r="B50" s="7" t="s">
        <v>37</v>
      </c>
      <c r="C50" s="7">
        <v>-2</v>
      </c>
      <c r="D50" s="7">
        <v>2</v>
      </c>
      <c r="E50" s="7"/>
      <c r="F50" s="7"/>
      <c r="G50" s="9">
        <v>0</v>
      </c>
      <c r="H50" s="7" t="e">
        <v>#N/A</v>
      </c>
      <c r="I50" s="7" t="s">
        <v>92</v>
      </c>
      <c r="J50" s="7" t="s">
        <v>95</v>
      </c>
      <c r="K50" s="7"/>
      <c r="L50" s="7">
        <f t="shared" si="9"/>
        <v>0</v>
      </c>
      <c r="M50" s="7"/>
      <c r="N50" s="7"/>
      <c r="O50" s="7">
        <v>0</v>
      </c>
      <c r="P50" s="7">
        <f t="shared" si="10"/>
        <v>0</v>
      </c>
      <c r="Q50" s="13"/>
      <c r="R50" s="12">
        <f t="shared" si="5"/>
        <v>0</v>
      </c>
      <c r="S50" s="13"/>
      <c r="T50" s="7"/>
      <c r="U50" s="2" t="e">
        <f t="shared" si="6"/>
        <v>#DIV/0!</v>
      </c>
      <c r="V50" s="7" t="e">
        <f t="shared" si="11"/>
        <v>#DIV/0!</v>
      </c>
      <c r="W50" s="7">
        <v>0.4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/>
      <c r="AH50" s="2">
        <f t="shared" si="7"/>
        <v>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96</v>
      </c>
      <c r="B51" s="2" t="s">
        <v>37</v>
      </c>
      <c r="C51" s="2">
        <v>693</v>
      </c>
      <c r="D51" s="2">
        <v>346</v>
      </c>
      <c r="E51" s="2">
        <v>459</v>
      </c>
      <c r="F51" s="2">
        <v>465</v>
      </c>
      <c r="G51" s="3">
        <v>0.35</v>
      </c>
      <c r="H51" s="2">
        <v>45</v>
      </c>
      <c r="I51" s="2" t="s">
        <v>38</v>
      </c>
      <c r="J51" s="2"/>
      <c r="K51" s="2">
        <v>465</v>
      </c>
      <c r="L51" s="2">
        <f t="shared" si="9"/>
        <v>-6</v>
      </c>
      <c r="M51" s="2"/>
      <c r="N51" s="2"/>
      <c r="O51" s="2">
        <v>450</v>
      </c>
      <c r="P51" s="2">
        <f t="shared" si="10"/>
        <v>91.8</v>
      </c>
      <c r="Q51" s="12">
        <f t="shared" ref="Q51" si="12">14*P51-O51-F51</f>
        <v>370.20000000000005</v>
      </c>
      <c r="R51" s="12">
        <v>450</v>
      </c>
      <c r="S51" s="12">
        <v>500</v>
      </c>
      <c r="T51" s="2"/>
      <c r="U51" s="2">
        <f t="shared" si="6"/>
        <v>14.869281045751634</v>
      </c>
      <c r="V51" s="2">
        <f t="shared" si="11"/>
        <v>9.9673202614379086</v>
      </c>
      <c r="W51" s="2">
        <v>95.6</v>
      </c>
      <c r="X51" s="2">
        <v>96.2</v>
      </c>
      <c r="Y51" s="2">
        <v>113.4</v>
      </c>
      <c r="Z51" s="2">
        <v>104.8</v>
      </c>
      <c r="AA51" s="2">
        <v>94.8</v>
      </c>
      <c r="AB51" s="2">
        <v>81.599999999999994</v>
      </c>
      <c r="AC51" s="2">
        <v>126</v>
      </c>
      <c r="AD51" s="2">
        <v>76.599999999999994</v>
      </c>
      <c r="AE51" s="2">
        <v>90</v>
      </c>
      <c r="AF51" s="2">
        <v>101.6</v>
      </c>
      <c r="AG51" s="2" t="s">
        <v>97</v>
      </c>
      <c r="AH51" s="2">
        <f t="shared" si="7"/>
        <v>157.5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2" t="s">
        <v>98</v>
      </c>
      <c r="B52" s="2" t="s">
        <v>37</v>
      </c>
      <c r="C52" s="2">
        <v>637</v>
      </c>
      <c r="D52" s="2">
        <v>971</v>
      </c>
      <c r="E52" s="2">
        <v>252</v>
      </c>
      <c r="F52" s="2">
        <v>1093</v>
      </c>
      <c r="G52" s="3">
        <v>0.41</v>
      </c>
      <c r="H52" s="2">
        <v>45</v>
      </c>
      <c r="I52" s="2" t="s">
        <v>38</v>
      </c>
      <c r="J52" s="2"/>
      <c r="K52" s="2">
        <v>569</v>
      </c>
      <c r="L52" s="2">
        <f t="shared" si="9"/>
        <v>-317</v>
      </c>
      <c r="M52" s="2"/>
      <c r="N52" s="2"/>
      <c r="O52" s="2">
        <v>0</v>
      </c>
      <c r="P52" s="2">
        <f t="shared" si="10"/>
        <v>50.4</v>
      </c>
      <c r="Q52" s="12"/>
      <c r="R52" s="12">
        <v>50</v>
      </c>
      <c r="S52" s="12">
        <v>300</v>
      </c>
      <c r="T52" s="2"/>
      <c r="U52" s="2">
        <f t="shared" si="6"/>
        <v>22.678571428571431</v>
      </c>
      <c r="V52" s="2">
        <f t="shared" si="11"/>
        <v>21.686507936507937</v>
      </c>
      <c r="W52" s="2">
        <v>60.8</v>
      </c>
      <c r="X52" s="2">
        <v>124.4</v>
      </c>
      <c r="Y52" s="2">
        <v>119.4</v>
      </c>
      <c r="Z52" s="2">
        <v>134</v>
      </c>
      <c r="AA52" s="2">
        <v>126.2</v>
      </c>
      <c r="AB52" s="2">
        <v>100.8</v>
      </c>
      <c r="AC52" s="2">
        <v>207.6</v>
      </c>
      <c r="AD52" s="2">
        <v>144.6</v>
      </c>
      <c r="AE52" s="2">
        <v>130.80000000000001</v>
      </c>
      <c r="AF52" s="2">
        <v>136</v>
      </c>
      <c r="AG52" s="17" t="s">
        <v>58</v>
      </c>
      <c r="AH52" s="2">
        <f t="shared" si="7"/>
        <v>20.5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99</v>
      </c>
      <c r="B53" s="2" t="s">
        <v>37</v>
      </c>
      <c r="C53" s="2">
        <v>119</v>
      </c>
      <c r="D53" s="2">
        <v>6</v>
      </c>
      <c r="E53" s="2">
        <v>92</v>
      </c>
      <c r="F53" s="2">
        <v>16</v>
      </c>
      <c r="G53" s="3">
        <v>0.41</v>
      </c>
      <c r="H53" s="2">
        <v>45</v>
      </c>
      <c r="I53" s="2" t="s">
        <v>38</v>
      </c>
      <c r="J53" s="2"/>
      <c r="K53" s="2">
        <v>98</v>
      </c>
      <c r="L53" s="2">
        <f t="shared" si="9"/>
        <v>-6</v>
      </c>
      <c r="M53" s="2"/>
      <c r="N53" s="2"/>
      <c r="O53" s="2">
        <v>41</v>
      </c>
      <c r="P53" s="2">
        <f t="shared" si="10"/>
        <v>18.399999999999999</v>
      </c>
      <c r="Q53" s="12">
        <f>12*P53-O53-F53</f>
        <v>163.79999999999998</v>
      </c>
      <c r="R53" s="12">
        <f t="shared" si="5"/>
        <v>164</v>
      </c>
      <c r="S53" s="12"/>
      <c r="T53" s="2"/>
      <c r="U53" s="2">
        <f t="shared" si="6"/>
        <v>12.010869565217392</v>
      </c>
      <c r="V53" s="2">
        <f t="shared" si="11"/>
        <v>3.097826086956522</v>
      </c>
      <c r="W53" s="2">
        <v>11.2</v>
      </c>
      <c r="X53" s="2">
        <v>7</v>
      </c>
      <c r="Y53" s="2">
        <v>16</v>
      </c>
      <c r="Z53" s="2">
        <v>13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 t="s">
        <v>64</v>
      </c>
      <c r="AH53" s="2">
        <f t="shared" si="7"/>
        <v>67.239999999999995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100</v>
      </c>
      <c r="B54" s="7" t="s">
        <v>37</v>
      </c>
      <c r="C54" s="7">
        <v>6</v>
      </c>
      <c r="D54" s="7"/>
      <c r="E54" s="7"/>
      <c r="F54" s="7"/>
      <c r="G54" s="9">
        <v>0</v>
      </c>
      <c r="H54" s="7">
        <v>30</v>
      </c>
      <c r="I54" s="7" t="s">
        <v>92</v>
      </c>
      <c r="J54" s="7"/>
      <c r="K54" s="7"/>
      <c r="L54" s="7">
        <f t="shared" si="9"/>
        <v>0</v>
      </c>
      <c r="M54" s="7"/>
      <c r="N54" s="7"/>
      <c r="O54" s="7">
        <v>0</v>
      </c>
      <c r="P54" s="7">
        <f t="shared" si="10"/>
        <v>0</v>
      </c>
      <c r="Q54" s="13"/>
      <c r="R54" s="12">
        <f t="shared" si="5"/>
        <v>0</v>
      </c>
      <c r="S54" s="13"/>
      <c r="T54" s="7"/>
      <c r="U54" s="2" t="e">
        <f t="shared" si="6"/>
        <v>#DIV/0!</v>
      </c>
      <c r="V54" s="7" t="e">
        <f t="shared" si="11"/>
        <v>#DIV/0!</v>
      </c>
      <c r="W54" s="7">
        <v>0</v>
      </c>
      <c r="X54" s="7">
        <v>-0.2</v>
      </c>
      <c r="Y54" s="7">
        <v>0</v>
      </c>
      <c r="Z54" s="7">
        <v>0</v>
      </c>
      <c r="AA54" s="7">
        <v>0</v>
      </c>
      <c r="AB54" s="7">
        <v>1.4</v>
      </c>
      <c r="AC54" s="7">
        <v>0</v>
      </c>
      <c r="AD54" s="7">
        <v>1.4</v>
      </c>
      <c r="AE54" s="7">
        <v>0</v>
      </c>
      <c r="AF54" s="7">
        <v>0</v>
      </c>
      <c r="AG54" s="7" t="s">
        <v>101</v>
      </c>
      <c r="AH54" s="2">
        <f t="shared" si="7"/>
        <v>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7" t="s">
        <v>102</v>
      </c>
      <c r="B55" s="7" t="s">
        <v>40</v>
      </c>
      <c r="C55" s="7">
        <v>16.449000000000002</v>
      </c>
      <c r="D55" s="7"/>
      <c r="E55" s="7"/>
      <c r="F55" s="7">
        <v>16.449000000000002</v>
      </c>
      <c r="G55" s="9">
        <v>0</v>
      </c>
      <c r="H55" s="7">
        <v>30</v>
      </c>
      <c r="I55" s="7" t="s">
        <v>92</v>
      </c>
      <c r="J55" s="7"/>
      <c r="K55" s="7"/>
      <c r="L55" s="7">
        <f t="shared" si="9"/>
        <v>0</v>
      </c>
      <c r="M55" s="7"/>
      <c r="N55" s="7"/>
      <c r="O55" s="7">
        <v>0</v>
      </c>
      <c r="P55" s="7">
        <f t="shared" si="10"/>
        <v>0</v>
      </c>
      <c r="Q55" s="13"/>
      <c r="R55" s="12">
        <f t="shared" si="5"/>
        <v>0</v>
      </c>
      <c r="S55" s="13"/>
      <c r="T55" s="7"/>
      <c r="U55" s="2" t="e">
        <f t="shared" si="6"/>
        <v>#DIV/0!</v>
      </c>
      <c r="V55" s="7" t="e">
        <f t="shared" si="11"/>
        <v>#DIV/0!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15" t="s">
        <v>103</v>
      </c>
      <c r="AH55" s="2">
        <f t="shared" si="7"/>
        <v>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 t="s">
        <v>104</v>
      </c>
      <c r="B56" s="2" t="s">
        <v>37</v>
      </c>
      <c r="C56" s="2">
        <v>244</v>
      </c>
      <c r="D56" s="2">
        <v>123</v>
      </c>
      <c r="E56" s="2">
        <v>114</v>
      </c>
      <c r="F56" s="2">
        <v>123</v>
      </c>
      <c r="G56" s="3">
        <v>0.36</v>
      </c>
      <c r="H56" s="2">
        <v>45</v>
      </c>
      <c r="I56" s="2" t="s">
        <v>38</v>
      </c>
      <c r="J56" s="2"/>
      <c r="K56" s="2">
        <v>123</v>
      </c>
      <c r="L56" s="2">
        <f t="shared" si="9"/>
        <v>-9</v>
      </c>
      <c r="M56" s="2"/>
      <c r="N56" s="2"/>
      <c r="O56" s="2">
        <v>248</v>
      </c>
      <c r="P56" s="2">
        <f t="shared" si="10"/>
        <v>22.8</v>
      </c>
      <c r="Q56" s="12"/>
      <c r="R56" s="12">
        <f t="shared" si="5"/>
        <v>0</v>
      </c>
      <c r="S56" s="12"/>
      <c r="T56" s="2"/>
      <c r="U56" s="2">
        <f t="shared" si="6"/>
        <v>16.271929824561404</v>
      </c>
      <c r="V56" s="2">
        <f t="shared" si="11"/>
        <v>16.271929824561404</v>
      </c>
      <c r="W56" s="2">
        <v>38.799999999999997</v>
      </c>
      <c r="X56" s="2">
        <v>33</v>
      </c>
      <c r="Y56" s="2">
        <v>41</v>
      </c>
      <c r="Z56" s="2">
        <v>40.200000000000003</v>
      </c>
      <c r="AA56" s="2">
        <v>42.2</v>
      </c>
      <c r="AB56" s="2">
        <v>20.8</v>
      </c>
      <c r="AC56" s="2">
        <v>43.6</v>
      </c>
      <c r="AD56" s="2">
        <v>36.200000000000003</v>
      </c>
      <c r="AE56" s="2">
        <v>26.4</v>
      </c>
      <c r="AF56" s="2">
        <v>35.799999999999997</v>
      </c>
      <c r="AG56" s="2" t="s">
        <v>51</v>
      </c>
      <c r="AH56" s="2">
        <f t="shared" si="7"/>
        <v>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2" t="s">
        <v>105</v>
      </c>
      <c r="B57" s="2" t="s">
        <v>37</v>
      </c>
      <c r="C57" s="2">
        <v>28</v>
      </c>
      <c r="D57" s="2"/>
      <c r="E57" s="2">
        <v>17</v>
      </c>
      <c r="F57" s="2">
        <v>9</v>
      </c>
      <c r="G57" s="3">
        <v>0.41</v>
      </c>
      <c r="H57" s="2">
        <v>45</v>
      </c>
      <c r="I57" s="2" t="s">
        <v>38</v>
      </c>
      <c r="J57" s="2"/>
      <c r="K57" s="2">
        <v>30</v>
      </c>
      <c r="L57" s="2">
        <f t="shared" si="9"/>
        <v>-13</v>
      </c>
      <c r="M57" s="2"/>
      <c r="N57" s="2"/>
      <c r="O57" s="2">
        <v>0</v>
      </c>
      <c r="P57" s="2">
        <f t="shared" si="10"/>
        <v>3.4</v>
      </c>
      <c r="Q57" s="12">
        <f>12*P57-O57-F57</f>
        <v>31.799999999999997</v>
      </c>
      <c r="R57" s="12">
        <f t="shared" si="5"/>
        <v>32</v>
      </c>
      <c r="S57" s="12"/>
      <c r="T57" s="2"/>
      <c r="U57" s="2">
        <f t="shared" si="6"/>
        <v>12.058823529411764</v>
      </c>
      <c r="V57" s="2">
        <f t="shared" si="11"/>
        <v>2.6470588235294117</v>
      </c>
      <c r="W57" s="2">
        <v>0.8</v>
      </c>
      <c r="X57" s="2">
        <v>2</v>
      </c>
      <c r="Y57" s="2">
        <v>3.2</v>
      </c>
      <c r="Z57" s="2">
        <v>2.4</v>
      </c>
      <c r="AA57" s="2">
        <v>2.4</v>
      </c>
      <c r="AB57" s="2">
        <v>4.4000000000000004</v>
      </c>
      <c r="AC57" s="2">
        <v>5.4</v>
      </c>
      <c r="AD57" s="2">
        <v>0.8</v>
      </c>
      <c r="AE57" s="2">
        <v>0</v>
      </c>
      <c r="AF57" s="2">
        <v>4.8</v>
      </c>
      <c r="AG57" s="2" t="s">
        <v>106</v>
      </c>
      <c r="AH57" s="2">
        <f t="shared" si="7"/>
        <v>13.12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2" t="s">
        <v>107</v>
      </c>
      <c r="B58" s="2" t="s">
        <v>37</v>
      </c>
      <c r="C58" s="2"/>
      <c r="D58" s="2">
        <v>6</v>
      </c>
      <c r="E58" s="2"/>
      <c r="F58" s="2">
        <v>6</v>
      </c>
      <c r="G58" s="3">
        <v>0.41</v>
      </c>
      <c r="H58" s="2">
        <v>45</v>
      </c>
      <c r="I58" s="2" t="s">
        <v>38</v>
      </c>
      <c r="J58" s="2"/>
      <c r="K58" s="2">
        <v>12</v>
      </c>
      <c r="L58" s="2">
        <f t="shared" si="9"/>
        <v>-12</v>
      </c>
      <c r="M58" s="2"/>
      <c r="N58" s="2"/>
      <c r="O58" s="2">
        <v>6</v>
      </c>
      <c r="P58" s="2">
        <f t="shared" si="10"/>
        <v>0</v>
      </c>
      <c r="Q58" s="12"/>
      <c r="R58" s="12">
        <f t="shared" si="5"/>
        <v>0</v>
      </c>
      <c r="S58" s="12"/>
      <c r="T58" s="2"/>
      <c r="U58" s="2" t="e">
        <f t="shared" si="6"/>
        <v>#DIV/0!</v>
      </c>
      <c r="V58" s="2" t="e">
        <f t="shared" si="11"/>
        <v>#DIV/0!</v>
      </c>
      <c r="W58" s="2">
        <v>0</v>
      </c>
      <c r="X58" s="2">
        <v>0</v>
      </c>
      <c r="Y58" s="2">
        <v>0</v>
      </c>
      <c r="Z58" s="2">
        <v>2.2000000000000002</v>
      </c>
      <c r="AA58" s="2">
        <v>0</v>
      </c>
      <c r="AB58" s="2">
        <v>1.2</v>
      </c>
      <c r="AC58" s="2">
        <v>0.2</v>
      </c>
      <c r="AD58" s="2">
        <v>0.6</v>
      </c>
      <c r="AE58" s="2">
        <v>0</v>
      </c>
      <c r="AF58" s="2">
        <v>-0.2</v>
      </c>
      <c r="AG58" s="2" t="s">
        <v>108</v>
      </c>
      <c r="AH58" s="2">
        <f t="shared" si="7"/>
        <v>0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7" t="s">
        <v>109</v>
      </c>
      <c r="B59" s="7" t="s">
        <v>37</v>
      </c>
      <c r="C59" s="7">
        <v>-4</v>
      </c>
      <c r="D59" s="7">
        <v>4</v>
      </c>
      <c r="E59" s="7"/>
      <c r="F59" s="7"/>
      <c r="G59" s="9">
        <v>0</v>
      </c>
      <c r="H59" s="7" t="e">
        <v>#N/A</v>
      </c>
      <c r="I59" s="7" t="s">
        <v>92</v>
      </c>
      <c r="J59" s="7" t="s">
        <v>110</v>
      </c>
      <c r="K59" s="7"/>
      <c r="L59" s="7">
        <f t="shared" si="9"/>
        <v>0</v>
      </c>
      <c r="M59" s="7"/>
      <c r="N59" s="7"/>
      <c r="O59" s="7">
        <v>0</v>
      </c>
      <c r="P59" s="7">
        <f t="shared" si="10"/>
        <v>0</v>
      </c>
      <c r="Q59" s="13"/>
      <c r="R59" s="12">
        <f t="shared" si="5"/>
        <v>0</v>
      </c>
      <c r="S59" s="13"/>
      <c r="T59" s="7"/>
      <c r="U59" s="2" t="e">
        <f t="shared" si="6"/>
        <v>#DIV/0!</v>
      </c>
      <c r="V59" s="7" t="e">
        <f t="shared" si="11"/>
        <v>#DIV/0!</v>
      </c>
      <c r="W59" s="7">
        <v>0</v>
      </c>
      <c r="X59" s="7">
        <v>0</v>
      </c>
      <c r="Y59" s="7">
        <v>0.4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/>
      <c r="AH59" s="2">
        <f t="shared" si="7"/>
        <v>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111</v>
      </c>
      <c r="B60" s="2" t="s">
        <v>37</v>
      </c>
      <c r="C60" s="2">
        <v>87</v>
      </c>
      <c r="D60" s="2">
        <v>44</v>
      </c>
      <c r="E60" s="2">
        <v>25</v>
      </c>
      <c r="F60" s="2">
        <v>82</v>
      </c>
      <c r="G60" s="3">
        <v>0.33</v>
      </c>
      <c r="H60" s="2" t="e">
        <v>#N/A</v>
      </c>
      <c r="I60" s="2" t="s">
        <v>38</v>
      </c>
      <c r="J60" s="2"/>
      <c r="K60" s="2">
        <v>34</v>
      </c>
      <c r="L60" s="2">
        <f t="shared" si="9"/>
        <v>-9</v>
      </c>
      <c r="M60" s="2"/>
      <c r="N60" s="2"/>
      <c r="O60" s="2">
        <v>50</v>
      </c>
      <c r="P60" s="2">
        <f t="shared" si="10"/>
        <v>5</v>
      </c>
      <c r="Q60" s="12"/>
      <c r="R60" s="12">
        <f t="shared" si="5"/>
        <v>0</v>
      </c>
      <c r="S60" s="12"/>
      <c r="T60" s="2"/>
      <c r="U60" s="2">
        <f t="shared" si="6"/>
        <v>26.4</v>
      </c>
      <c r="V60" s="2">
        <f t="shared" si="11"/>
        <v>26.4</v>
      </c>
      <c r="W60" s="2">
        <v>10.4</v>
      </c>
      <c r="X60" s="2">
        <v>8.4</v>
      </c>
      <c r="Y60" s="2">
        <v>13.6</v>
      </c>
      <c r="Z60" s="2">
        <v>18.600000000000001</v>
      </c>
      <c r="AA60" s="2">
        <v>12.6</v>
      </c>
      <c r="AB60" s="2">
        <v>4.5999999999999996</v>
      </c>
      <c r="AC60" s="2">
        <v>7.2</v>
      </c>
      <c r="AD60" s="2">
        <v>31</v>
      </c>
      <c r="AE60" s="2">
        <v>13.8</v>
      </c>
      <c r="AF60" s="2">
        <v>9.8000000000000007</v>
      </c>
      <c r="AG60" s="14" t="s">
        <v>41</v>
      </c>
      <c r="AH60" s="2">
        <f t="shared" si="7"/>
        <v>0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112</v>
      </c>
      <c r="B61" s="2" t="s">
        <v>37</v>
      </c>
      <c r="C61" s="2">
        <v>35</v>
      </c>
      <c r="D61" s="2"/>
      <c r="E61" s="2">
        <v>4</v>
      </c>
      <c r="F61" s="2">
        <v>31</v>
      </c>
      <c r="G61" s="3">
        <v>0.33</v>
      </c>
      <c r="H61" s="2">
        <v>45</v>
      </c>
      <c r="I61" s="2" t="s">
        <v>38</v>
      </c>
      <c r="J61" s="2"/>
      <c r="K61" s="2">
        <v>4</v>
      </c>
      <c r="L61" s="2">
        <f t="shared" si="9"/>
        <v>0</v>
      </c>
      <c r="M61" s="2"/>
      <c r="N61" s="2"/>
      <c r="O61" s="2">
        <v>0</v>
      </c>
      <c r="P61" s="2">
        <f t="shared" si="10"/>
        <v>0.8</v>
      </c>
      <c r="Q61" s="12"/>
      <c r="R61" s="12">
        <f t="shared" si="5"/>
        <v>0</v>
      </c>
      <c r="S61" s="12"/>
      <c r="T61" s="2"/>
      <c r="U61" s="2">
        <f t="shared" si="6"/>
        <v>38.75</v>
      </c>
      <c r="V61" s="2">
        <f t="shared" si="11"/>
        <v>38.75</v>
      </c>
      <c r="W61" s="2">
        <v>0.4</v>
      </c>
      <c r="X61" s="2">
        <v>0.6</v>
      </c>
      <c r="Y61" s="2">
        <v>3.2</v>
      </c>
      <c r="Z61" s="2">
        <v>0</v>
      </c>
      <c r="AA61" s="2">
        <v>1.6</v>
      </c>
      <c r="AB61" s="2">
        <v>0</v>
      </c>
      <c r="AC61" s="2">
        <v>0.4</v>
      </c>
      <c r="AD61" s="2">
        <v>0.6</v>
      </c>
      <c r="AE61" s="2">
        <v>0.2</v>
      </c>
      <c r="AF61" s="2">
        <v>0</v>
      </c>
      <c r="AG61" s="17" t="s">
        <v>58</v>
      </c>
      <c r="AH61" s="2">
        <f t="shared" si="7"/>
        <v>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113</v>
      </c>
      <c r="B62" s="2" t="s">
        <v>37</v>
      </c>
      <c r="C62" s="2">
        <v>26</v>
      </c>
      <c r="D62" s="2">
        <v>325</v>
      </c>
      <c r="E62" s="2">
        <v>29</v>
      </c>
      <c r="F62" s="2">
        <v>315</v>
      </c>
      <c r="G62" s="3">
        <v>0.33</v>
      </c>
      <c r="H62" s="2">
        <v>45</v>
      </c>
      <c r="I62" s="2" t="s">
        <v>38</v>
      </c>
      <c r="J62" s="2"/>
      <c r="K62" s="2">
        <v>29</v>
      </c>
      <c r="L62" s="2">
        <f t="shared" si="9"/>
        <v>0</v>
      </c>
      <c r="M62" s="2"/>
      <c r="N62" s="2"/>
      <c r="O62" s="2">
        <v>41</v>
      </c>
      <c r="P62" s="2">
        <f t="shared" si="10"/>
        <v>5.8</v>
      </c>
      <c r="Q62" s="12"/>
      <c r="R62" s="12">
        <f t="shared" si="5"/>
        <v>0</v>
      </c>
      <c r="S62" s="12"/>
      <c r="T62" s="2"/>
      <c r="U62" s="2">
        <f t="shared" si="6"/>
        <v>61.379310344827587</v>
      </c>
      <c r="V62" s="2">
        <f t="shared" si="11"/>
        <v>61.379310344827587</v>
      </c>
      <c r="W62" s="2">
        <v>27.6</v>
      </c>
      <c r="X62" s="2">
        <v>29.4</v>
      </c>
      <c r="Y62" s="2">
        <v>3.8</v>
      </c>
      <c r="Z62" s="2">
        <v>24</v>
      </c>
      <c r="AA62" s="2">
        <v>16.600000000000001</v>
      </c>
      <c r="AB62" s="2">
        <v>3.2</v>
      </c>
      <c r="AC62" s="2">
        <v>19.600000000000001</v>
      </c>
      <c r="AD62" s="2">
        <v>6.8</v>
      </c>
      <c r="AE62" s="2">
        <v>3.8</v>
      </c>
      <c r="AF62" s="2">
        <v>15.2</v>
      </c>
      <c r="AG62" s="2"/>
      <c r="AH62" s="2">
        <f t="shared" si="7"/>
        <v>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 t="s">
        <v>114</v>
      </c>
      <c r="B63" s="2" t="s">
        <v>37</v>
      </c>
      <c r="C63" s="2">
        <v>7</v>
      </c>
      <c r="D63" s="2">
        <v>47</v>
      </c>
      <c r="E63" s="2">
        <v>6</v>
      </c>
      <c r="F63" s="2">
        <v>32</v>
      </c>
      <c r="G63" s="3">
        <v>0.33</v>
      </c>
      <c r="H63" s="2">
        <v>45</v>
      </c>
      <c r="I63" s="2" t="s">
        <v>38</v>
      </c>
      <c r="J63" s="2"/>
      <c r="K63" s="2">
        <v>6</v>
      </c>
      <c r="L63" s="2">
        <f t="shared" si="9"/>
        <v>0</v>
      </c>
      <c r="M63" s="2"/>
      <c r="N63" s="2"/>
      <c r="O63" s="2">
        <v>26</v>
      </c>
      <c r="P63" s="2">
        <f t="shared" si="10"/>
        <v>1.2</v>
      </c>
      <c r="Q63" s="12"/>
      <c r="R63" s="12">
        <f t="shared" si="5"/>
        <v>0</v>
      </c>
      <c r="S63" s="12"/>
      <c r="T63" s="2"/>
      <c r="U63" s="2">
        <f t="shared" si="6"/>
        <v>48.333333333333336</v>
      </c>
      <c r="V63" s="2">
        <f t="shared" si="11"/>
        <v>48.333333333333336</v>
      </c>
      <c r="W63" s="2">
        <v>4.4000000000000004</v>
      </c>
      <c r="X63" s="2">
        <v>4.2</v>
      </c>
      <c r="Y63" s="2">
        <v>1.8</v>
      </c>
      <c r="Z63" s="2">
        <v>5.8</v>
      </c>
      <c r="AA63" s="2">
        <v>1.6</v>
      </c>
      <c r="AB63" s="2">
        <v>2</v>
      </c>
      <c r="AC63" s="2">
        <v>4.2</v>
      </c>
      <c r="AD63" s="2">
        <v>2</v>
      </c>
      <c r="AE63" s="2">
        <v>2.2000000000000002</v>
      </c>
      <c r="AF63" s="2">
        <v>1.8</v>
      </c>
      <c r="AG63" s="2" t="s">
        <v>51</v>
      </c>
      <c r="AH63" s="2">
        <f t="shared" si="7"/>
        <v>0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115</v>
      </c>
      <c r="B64" s="2" t="s">
        <v>37</v>
      </c>
      <c r="C64" s="2">
        <v>49</v>
      </c>
      <c r="D64" s="2">
        <v>88</v>
      </c>
      <c r="E64" s="2">
        <v>24</v>
      </c>
      <c r="F64" s="2">
        <v>100</v>
      </c>
      <c r="G64" s="3">
        <v>0.36</v>
      </c>
      <c r="H64" s="2">
        <v>45</v>
      </c>
      <c r="I64" s="2" t="s">
        <v>38</v>
      </c>
      <c r="J64" s="2"/>
      <c r="K64" s="2">
        <v>87</v>
      </c>
      <c r="L64" s="2">
        <f t="shared" si="9"/>
        <v>-63</v>
      </c>
      <c r="M64" s="2"/>
      <c r="N64" s="2"/>
      <c r="O64" s="2">
        <v>0</v>
      </c>
      <c r="P64" s="2">
        <f t="shared" si="10"/>
        <v>4.8</v>
      </c>
      <c r="Q64" s="12"/>
      <c r="R64" s="12">
        <f t="shared" si="5"/>
        <v>0</v>
      </c>
      <c r="S64" s="12"/>
      <c r="T64" s="2"/>
      <c r="U64" s="2">
        <f t="shared" si="6"/>
        <v>20.833333333333336</v>
      </c>
      <c r="V64" s="2">
        <f t="shared" si="11"/>
        <v>20.833333333333336</v>
      </c>
      <c r="W64" s="2">
        <v>8.4</v>
      </c>
      <c r="X64" s="2">
        <v>12.4</v>
      </c>
      <c r="Y64" s="2">
        <v>9</v>
      </c>
      <c r="Z64" s="2">
        <v>9.4</v>
      </c>
      <c r="AA64" s="2">
        <v>20.399999999999999</v>
      </c>
      <c r="AB64" s="2">
        <v>11</v>
      </c>
      <c r="AC64" s="2">
        <v>2.6</v>
      </c>
      <c r="AD64" s="2">
        <v>21.6</v>
      </c>
      <c r="AE64" s="2">
        <v>10.6</v>
      </c>
      <c r="AF64" s="2">
        <v>13</v>
      </c>
      <c r="AG64" s="14" t="s">
        <v>41</v>
      </c>
      <c r="AH64" s="2">
        <f t="shared" si="7"/>
        <v>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116</v>
      </c>
      <c r="B65" s="2" t="s">
        <v>40</v>
      </c>
      <c r="C65" s="2">
        <v>318.58699999999999</v>
      </c>
      <c r="D65" s="2">
        <v>26.501000000000001</v>
      </c>
      <c r="E65" s="2">
        <v>161.267</v>
      </c>
      <c r="F65" s="2">
        <v>125.738</v>
      </c>
      <c r="G65" s="3">
        <v>1</v>
      </c>
      <c r="H65" s="2">
        <v>45</v>
      </c>
      <c r="I65" s="2" t="s">
        <v>38</v>
      </c>
      <c r="J65" s="2"/>
      <c r="K65" s="2">
        <v>158</v>
      </c>
      <c r="L65" s="2">
        <f t="shared" si="9"/>
        <v>3.2669999999999959</v>
      </c>
      <c r="M65" s="2"/>
      <c r="N65" s="2"/>
      <c r="O65" s="2">
        <v>330</v>
      </c>
      <c r="P65" s="2">
        <f t="shared" si="10"/>
        <v>32.253399999999999</v>
      </c>
      <c r="Q65" s="12"/>
      <c r="R65" s="12">
        <f t="shared" si="5"/>
        <v>0</v>
      </c>
      <c r="S65" s="12"/>
      <c r="T65" s="2"/>
      <c r="U65" s="2">
        <f t="shared" si="6"/>
        <v>14.129921186603584</v>
      </c>
      <c r="V65" s="2">
        <f t="shared" si="11"/>
        <v>14.129921186603584</v>
      </c>
      <c r="W65" s="2">
        <v>42.305399999999999</v>
      </c>
      <c r="X65" s="2">
        <v>29.502600000000001</v>
      </c>
      <c r="Y65" s="2">
        <v>38.131399999999999</v>
      </c>
      <c r="Z65" s="2">
        <v>55.880200000000002</v>
      </c>
      <c r="AA65" s="2">
        <v>37.3354</v>
      </c>
      <c r="AB65" s="2">
        <v>44.779000000000003</v>
      </c>
      <c r="AC65" s="2">
        <v>56.790799999999997</v>
      </c>
      <c r="AD65" s="2">
        <v>40.520800000000001</v>
      </c>
      <c r="AE65" s="2">
        <v>30.513400000000001</v>
      </c>
      <c r="AF65" s="2">
        <v>40.004800000000003</v>
      </c>
      <c r="AG65" s="2"/>
      <c r="AH65" s="2">
        <f t="shared" si="7"/>
        <v>0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117</v>
      </c>
      <c r="B66" s="2" t="s">
        <v>37</v>
      </c>
      <c r="C66" s="2">
        <v>15</v>
      </c>
      <c r="D66" s="2">
        <v>16</v>
      </c>
      <c r="E66" s="2">
        <v>14</v>
      </c>
      <c r="F66" s="2">
        <v>10</v>
      </c>
      <c r="G66" s="3">
        <v>0.1</v>
      </c>
      <c r="H66" s="2">
        <v>60</v>
      </c>
      <c r="I66" s="2" t="s">
        <v>38</v>
      </c>
      <c r="J66" s="2"/>
      <c r="K66" s="2">
        <v>15</v>
      </c>
      <c r="L66" s="2">
        <f t="shared" si="9"/>
        <v>-1</v>
      </c>
      <c r="M66" s="2"/>
      <c r="N66" s="2"/>
      <c r="O66" s="2">
        <v>52</v>
      </c>
      <c r="P66" s="2">
        <f t="shared" si="10"/>
        <v>2.8</v>
      </c>
      <c r="Q66" s="12"/>
      <c r="R66" s="12">
        <f t="shared" si="5"/>
        <v>0</v>
      </c>
      <c r="S66" s="12"/>
      <c r="T66" s="2"/>
      <c r="U66" s="2">
        <f t="shared" si="6"/>
        <v>22.142857142857146</v>
      </c>
      <c r="V66" s="2">
        <f t="shared" si="11"/>
        <v>22.142857142857146</v>
      </c>
      <c r="W66" s="2">
        <v>6.4</v>
      </c>
      <c r="X66" s="2">
        <v>4.8</v>
      </c>
      <c r="Y66" s="2">
        <v>5.6</v>
      </c>
      <c r="Z66" s="2">
        <v>4.8</v>
      </c>
      <c r="AA66" s="2">
        <v>4.4000000000000004</v>
      </c>
      <c r="AB66" s="2">
        <v>7</v>
      </c>
      <c r="AC66" s="2">
        <v>5.6</v>
      </c>
      <c r="AD66" s="2">
        <v>19.2</v>
      </c>
      <c r="AE66" s="2">
        <v>6.4</v>
      </c>
      <c r="AF66" s="2">
        <v>3.4</v>
      </c>
      <c r="AG66" s="2"/>
      <c r="AH66" s="2">
        <f t="shared" si="7"/>
        <v>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118</v>
      </c>
      <c r="B67" s="2" t="s">
        <v>37</v>
      </c>
      <c r="C67" s="2">
        <v>27</v>
      </c>
      <c r="D67" s="2">
        <v>29</v>
      </c>
      <c r="E67" s="2">
        <v>37</v>
      </c>
      <c r="F67" s="2">
        <v>2</v>
      </c>
      <c r="G67" s="3">
        <v>0.4</v>
      </c>
      <c r="H67" s="2">
        <v>45</v>
      </c>
      <c r="I67" s="2" t="s">
        <v>38</v>
      </c>
      <c r="J67" s="2"/>
      <c r="K67" s="2">
        <v>60</v>
      </c>
      <c r="L67" s="2">
        <f t="shared" si="9"/>
        <v>-23</v>
      </c>
      <c r="M67" s="2"/>
      <c r="N67" s="2"/>
      <c r="O67" s="2">
        <v>95</v>
      </c>
      <c r="P67" s="2">
        <f t="shared" si="10"/>
        <v>7.4</v>
      </c>
      <c r="Q67" s="12">
        <f t="shared" ref="Q67:Q68" si="13">14*P67-O67-F67</f>
        <v>6.6000000000000085</v>
      </c>
      <c r="R67" s="12">
        <f t="shared" si="5"/>
        <v>7</v>
      </c>
      <c r="S67" s="12"/>
      <c r="T67" s="2"/>
      <c r="U67" s="2">
        <f t="shared" si="6"/>
        <v>14.054054054054053</v>
      </c>
      <c r="V67" s="2">
        <f t="shared" si="11"/>
        <v>13.108108108108107</v>
      </c>
      <c r="W67" s="2">
        <v>11.6</v>
      </c>
      <c r="X67" s="2">
        <v>7</v>
      </c>
      <c r="Y67" s="2">
        <v>8.8000000000000007</v>
      </c>
      <c r="Z67" s="2">
        <v>8.1999999999999993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 t="s">
        <v>64</v>
      </c>
      <c r="AH67" s="2">
        <f t="shared" si="7"/>
        <v>2.8000000000000003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119</v>
      </c>
      <c r="B68" s="2" t="s">
        <v>40</v>
      </c>
      <c r="C68" s="2">
        <v>57.335000000000001</v>
      </c>
      <c r="D68" s="2">
        <v>24.465</v>
      </c>
      <c r="E68" s="2">
        <v>36.244999999999997</v>
      </c>
      <c r="F68" s="2">
        <v>44.045000000000002</v>
      </c>
      <c r="G68" s="3">
        <v>1</v>
      </c>
      <c r="H68" s="2">
        <v>60</v>
      </c>
      <c r="I68" s="2" t="s">
        <v>38</v>
      </c>
      <c r="J68" s="2"/>
      <c r="K68" s="2">
        <v>57</v>
      </c>
      <c r="L68" s="2">
        <f t="shared" si="9"/>
        <v>-20.755000000000003</v>
      </c>
      <c r="M68" s="2"/>
      <c r="N68" s="2"/>
      <c r="O68" s="2">
        <v>0</v>
      </c>
      <c r="P68" s="2">
        <f t="shared" si="10"/>
        <v>7.2489999999999997</v>
      </c>
      <c r="Q68" s="12">
        <f t="shared" si="13"/>
        <v>57.440999999999988</v>
      </c>
      <c r="R68" s="12">
        <f t="shared" si="5"/>
        <v>57</v>
      </c>
      <c r="S68" s="12"/>
      <c r="T68" s="2"/>
      <c r="U68" s="2">
        <f t="shared" si="6"/>
        <v>13.93916402262381</v>
      </c>
      <c r="V68" s="2">
        <f t="shared" si="11"/>
        <v>6.0760104842047182</v>
      </c>
      <c r="W68" s="2">
        <v>2.988</v>
      </c>
      <c r="X68" s="2">
        <v>6.3540000000000001</v>
      </c>
      <c r="Y68" s="2">
        <v>6.2485999999999997</v>
      </c>
      <c r="Z68" s="2">
        <v>2.415</v>
      </c>
      <c r="AA68" s="2">
        <v>6.492</v>
      </c>
      <c r="AB68" s="2">
        <v>5.9047999999999998</v>
      </c>
      <c r="AC68" s="2">
        <v>5.8860000000000001</v>
      </c>
      <c r="AD68" s="2">
        <v>9.3620000000000001</v>
      </c>
      <c r="AE68" s="2">
        <v>4.8049999999999997</v>
      </c>
      <c r="AF68" s="2">
        <v>8.0410000000000004</v>
      </c>
      <c r="AG68" s="2" t="s">
        <v>120</v>
      </c>
      <c r="AH68" s="2">
        <f t="shared" si="7"/>
        <v>57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 t="s">
        <v>121</v>
      </c>
      <c r="B69" s="2" t="s">
        <v>40</v>
      </c>
      <c r="C69" s="2">
        <v>4.2409999999999997</v>
      </c>
      <c r="D69" s="2"/>
      <c r="E69" s="2"/>
      <c r="F69" s="2">
        <v>4.2409999999999997</v>
      </c>
      <c r="G69" s="3">
        <v>1</v>
      </c>
      <c r="H69" s="2">
        <v>90</v>
      </c>
      <c r="I69" s="16" t="s">
        <v>122</v>
      </c>
      <c r="J69" s="2"/>
      <c r="K69" s="2"/>
      <c r="L69" s="2">
        <f t="shared" si="9"/>
        <v>0</v>
      </c>
      <c r="M69" s="2"/>
      <c r="N69" s="2"/>
      <c r="O69" s="2">
        <v>0</v>
      </c>
      <c r="P69" s="2">
        <f t="shared" si="10"/>
        <v>0</v>
      </c>
      <c r="Q69" s="12">
        <v>0</v>
      </c>
      <c r="R69" s="12">
        <f t="shared" si="5"/>
        <v>0</v>
      </c>
      <c r="S69" s="12"/>
      <c r="T69" s="2"/>
      <c r="U69" s="2" t="e">
        <f t="shared" si="6"/>
        <v>#DIV/0!</v>
      </c>
      <c r="V69" s="2" t="e">
        <f t="shared" si="11"/>
        <v>#DIV/0!</v>
      </c>
      <c r="W69" s="2">
        <v>0</v>
      </c>
      <c r="X69" s="2">
        <v>-0.40600000000000003</v>
      </c>
      <c r="Y69" s="2">
        <v>0</v>
      </c>
      <c r="Z69" s="2">
        <v>3.2166000000000001</v>
      </c>
      <c r="AA69" s="2">
        <v>0.82440000000000002</v>
      </c>
      <c r="AB69" s="2">
        <v>6.0162000000000004</v>
      </c>
      <c r="AC69" s="2">
        <v>3.6398000000000001</v>
      </c>
      <c r="AD69" s="2">
        <v>1.145</v>
      </c>
      <c r="AE69" s="2">
        <v>0.82920000000000005</v>
      </c>
      <c r="AF69" s="2">
        <v>1.1848000000000001</v>
      </c>
      <c r="AG69" s="2"/>
      <c r="AH69" s="2">
        <f t="shared" si="7"/>
        <v>0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18" t="s">
        <v>123</v>
      </c>
      <c r="B70" s="2" t="s">
        <v>37</v>
      </c>
      <c r="C70" s="2"/>
      <c r="D70" s="2"/>
      <c r="E70" s="8">
        <f>-2+E104</f>
        <v>18</v>
      </c>
      <c r="F70" s="8">
        <f>0+F104</f>
        <v>76</v>
      </c>
      <c r="G70" s="3">
        <v>0.33</v>
      </c>
      <c r="H70" s="2">
        <v>30</v>
      </c>
      <c r="I70" s="2" t="s">
        <v>38</v>
      </c>
      <c r="J70" s="2"/>
      <c r="K70" s="2"/>
      <c r="L70" s="2">
        <f t="shared" ref="L70:L101" si="14">E70-K70</f>
        <v>18</v>
      </c>
      <c r="M70" s="2"/>
      <c r="N70" s="2"/>
      <c r="O70" s="2">
        <v>0</v>
      </c>
      <c r="P70" s="2">
        <f t="shared" ref="P70:P104" si="15">E70/5</f>
        <v>3.6</v>
      </c>
      <c r="Q70" s="12"/>
      <c r="R70" s="12">
        <f t="shared" si="5"/>
        <v>0</v>
      </c>
      <c r="S70" s="12"/>
      <c r="T70" s="2"/>
      <c r="U70" s="2">
        <f t="shared" si="6"/>
        <v>21.111111111111111</v>
      </c>
      <c r="V70" s="2">
        <f t="shared" ref="V70:V104" si="16">(F70+O70)/P70</f>
        <v>21.111111111111111</v>
      </c>
      <c r="W70" s="2">
        <v>2.4</v>
      </c>
      <c r="X70" s="2">
        <v>8.1999999999999993</v>
      </c>
      <c r="Y70" s="2">
        <v>6.4</v>
      </c>
      <c r="Z70" s="2">
        <v>1.2</v>
      </c>
      <c r="AA70" s="2">
        <v>5.2</v>
      </c>
      <c r="AB70" s="2">
        <v>5.6</v>
      </c>
      <c r="AC70" s="2">
        <v>1.2</v>
      </c>
      <c r="AD70" s="2">
        <v>6.2</v>
      </c>
      <c r="AE70" s="2">
        <v>2.6</v>
      </c>
      <c r="AF70" s="2">
        <v>-0.8</v>
      </c>
      <c r="AG70" s="2" t="s">
        <v>124</v>
      </c>
      <c r="AH70" s="2">
        <f t="shared" si="7"/>
        <v>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19" t="s">
        <v>125</v>
      </c>
      <c r="B71" s="7" t="s">
        <v>40</v>
      </c>
      <c r="C71" s="7"/>
      <c r="D71" s="7">
        <v>15.532</v>
      </c>
      <c r="E71" s="8">
        <v>13.986000000000001</v>
      </c>
      <c r="F71" s="7"/>
      <c r="G71" s="9">
        <v>0</v>
      </c>
      <c r="H71" s="7" t="e">
        <v>#N/A</v>
      </c>
      <c r="I71" s="19" t="s">
        <v>92</v>
      </c>
      <c r="J71" s="19" t="s">
        <v>126</v>
      </c>
      <c r="K71" s="7">
        <v>15</v>
      </c>
      <c r="L71" s="7">
        <f t="shared" si="14"/>
        <v>-1.0139999999999993</v>
      </c>
      <c r="M71" s="7"/>
      <c r="N71" s="7"/>
      <c r="O71" s="7"/>
      <c r="P71" s="7">
        <f t="shared" si="15"/>
        <v>2.7972000000000001</v>
      </c>
      <c r="Q71" s="13"/>
      <c r="R71" s="12">
        <f t="shared" ref="R71:R104" si="17">ROUND(Q71,0)</f>
        <v>0</v>
      </c>
      <c r="S71" s="13"/>
      <c r="T71" s="7"/>
      <c r="U71" s="2">
        <f t="shared" ref="U71:U104" si="18">(F71+O71+R71)/P71</f>
        <v>0</v>
      </c>
      <c r="V71" s="7">
        <f t="shared" si="16"/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/>
      <c r="AH71" s="2">
        <f t="shared" ref="AH71:AH104" si="19">G71*R71</f>
        <v>0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 t="s">
        <v>127</v>
      </c>
      <c r="B72" s="2" t="s">
        <v>40</v>
      </c>
      <c r="C72" s="2">
        <v>21.827000000000002</v>
      </c>
      <c r="D72" s="2">
        <v>17.774000000000001</v>
      </c>
      <c r="E72" s="2">
        <v>7.3319999999999999</v>
      </c>
      <c r="F72" s="2">
        <v>13.571999999999999</v>
      </c>
      <c r="G72" s="3">
        <v>1</v>
      </c>
      <c r="H72" s="2">
        <v>45</v>
      </c>
      <c r="I72" s="2" t="s">
        <v>38</v>
      </c>
      <c r="J72" s="2"/>
      <c r="K72" s="2">
        <v>10</v>
      </c>
      <c r="L72" s="2">
        <f t="shared" si="14"/>
        <v>-2.6680000000000001</v>
      </c>
      <c r="M72" s="2"/>
      <c r="N72" s="2"/>
      <c r="O72" s="2">
        <v>28</v>
      </c>
      <c r="P72" s="2">
        <f t="shared" si="15"/>
        <v>1.4663999999999999</v>
      </c>
      <c r="Q72" s="12"/>
      <c r="R72" s="12">
        <f t="shared" si="17"/>
        <v>0</v>
      </c>
      <c r="S72" s="12"/>
      <c r="T72" s="2"/>
      <c r="U72" s="2">
        <f t="shared" si="18"/>
        <v>28.34969994544463</v>
      </c>
      <c r="V72" s="2">
        <f t="shared" si="16"/>
        <v>28.34969994544463</v>
      </c>
      <c r="W72" s="2">
        <v>3.5472000000000001</v>
      </c>
      <c r="X72" s="2">
        <v>1.8802000000000001</v>
      </c>
      <c r="Y72" s="2">
        <v>3.3338000000000001</v>
      </c>
      <c r="Z72" s="2">
        <v>3.6432000000000002</v>
      </c>
      <c r="AA72" s="2">
        <v>2.4116</v>
      </c>
      <c r="AB72" s="2">
        <v>3.7195999999999998</v>
      </c>
      <c r="AC72" s="2">
        <v>3.9674</v>
      </c>
      <c r="AD72" s="2">
        <v>3.3772000000000002</v>
      </c>
      <c r="AE72" s="2">
        <v>0.63519999999999999</v>
      </c>
      <c r="AF72" s="2">
        <v>3.3279999999999998</v>
      </c>
      <c r="AG72" s="2"/>
      <c r="AH72" s="2">
        <f t="shared" si="19"/>
        <v>0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 t="s">
        <v>128</v>
      </c>
      <c r="B73" s="2" t="s">
        <v>37</v>
      </c>
      <c r="C73" s="2">
        <v>1482</v>
      </c>
      <c r="D73" s="2">
        <v>649</v>
      </c>
      <c r="E73" s="2">
        <v>738</v>
      </c>
      <c r="F73" s="2">
        <v>1051</v>
      </c>
      <c r="G73" s="3">
        <v>0.41</v>
      </c>
      <c r="H73" s="2">
        <v>50</v>
      </c>
      <c r="I73" s="2" t="s">
        <v>38</v>
      </c>
      <c r="J73" s="2"/>
      <c r="K73" s="2">
        <v>743</v>
      </c>
      <c r="L73" s="2">
        <f t="shared" si="14"/>
        <v>-5</v>
      </c>
      <c r="M73" s="2"/>
      <c r="N73" s="2"/>
      <c r="O73" s="2">
        <v>637</v>
      </c>
      <c r="P73" s="2">
        <f t="shared" si="15"/>
        <v>147.6</v>
      </c>
      <c r="Q73" s="12">
        <f t="shared" ref="Q73:Q82" si="20">14*P73-O73-F73</f>
        <v>378.40000000000009</v>
      </c>
      <c r="R73" s="12">
        <v>450</v>
      </c>
      <c r="S73" s="12">
        <v>500</v>
      </c>
      <c r="T73" s="2"/>
      <c r="U73" s="2">
        <f t="shared" si="18"/>
        <v>14.48509485094851</v>
      </c>
      <c r="V73" s="2">
        <f t="shared" si="16"/>
        <v>11.436314363143632</v>
      </c>
      <c r="W73" s="2">
        <v>153.80000000000001</v>
      </c>
      <c r="X73" s="2">
        <v>106</v>
      </c>
      <c r="Y73" s="2">
        <v>173.4</v>
      </c>
      <c r="Z73" s="2">
        <v>170</v>
      </c>
      <c r="AA73" s="2">
        <v>138.80000000000001</v>
      </c>
      <c r="AB73" s="2">
        <v>171.8</v>
      </c>
      <c r="AC73" s="2">
        <v>206.8</v>
      </c>
      <c r="AD73" s="2">
        <v>158</v>
      </c>
      <c r="AE73" s="2">
        <v>131</v>
      </c>
      <c r="AF73" s="2">
        <v>146.19999999999999</v>
      </c>
      <c r="AG73" s="2"/>
      <c r="AH73" s="2">
        <f t="shared" si="19"/>
        <v>184.5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0" t="s">
        <v>126</v>
      </c>
      <c r="B74" s="2" t="s">
        <v>40</v>
      </c>
      <c r="C74" s="2">
        <v>233.22399999999999</v>
      </c>
      <c r="D74" s="2">
        <v>201.994</v>
      </c>
      <c r="E74" s="8">
        <f>86.668+E71</f>
        <v>100.65400000000001</v>
      </c>
      <c r="F74" s="2">
        <v>265.74099999999999</v>
      </c>
      <c r="G74" s="3">
        <v>1</v>
      </c>
      <c r="H74" s="2">
        <v>50</v>
      </c>
      <c r="I74" s="2" t="s">
        <v>38</v>
      </c>
      <c r="J74" s="2"/>
      <c r="K74" s="2">
        <v>86.7</v>
      </c>
      <c r="L74" s="2">
        <f t="shared" si="14"/>
        <v>13.954000000000008</v>
      </c>
      <c r="M74" s="2"/>
      <c r="N74" s="2"/>
      <c r="O74" s="2">
        <v>0</v>
      </c>
      <c r="P74" s="2">
        <f t="shared" si="15"/>
        <v>20.130800000000001</v>
      </c>
      <c r="Q74" s="12">
        <f t="shared" si="20"/>
        <v>16.090200000000038</v>
      </c>
      <c r="R74" s="12">
        <f t="shared" si="17"/>
        <v>16</v>
      </c>
      <c r="S74" s="12"/>
      <c r="T74" s="2"/>
      <c r="U74" s="2">
        <f t="shared" si="18"/>
        <v>13.995519303753451</v>
      </c>
      <c r="V74" s="2">
        <f t="shared" si="16"/>
        <v>13.200717308800444</v>
      </c>
      <c r="W74" s="2">
        <v>25.688800000000001</v>
      </c>
      <c r="X74" s="2">
        <v>31.2286</v>
      </c>
      <c r="Y74" s="2">
        <v>30.5336</v>
      </c>
      <c r="Z74" s="2">
        <v>29.59</v>
      </c>
      <c r="AA74" s="2">
        <v>23.798400000000001</v>
      </c>
      <c r="AB74" s="2">
        <v>33.327800000000003</v>
      </c>
      <c r="AC74" s="2">
        <v>26.900400000000001</v>
      </c>
      <c r="AD74" s="2">
        <v>29.042000000000002</v>
      </c>
      <c r="AE74" s="2">
        <v>27.730799999999999</v>
      </c>
      <c r="AF74" s="2">
        <v>31.032800000000002</v>
      </c>
      <c r="AG74" s="2"/>
      <c r="AH74" s="2">
        <f t="shared" si="19"/>
        <v>16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129</v>
      </c>
      <c r="B75" s="2" t="s">
        <v>37</v>
      </c>
      <c r="C75" s="2">
        <v>532</v>
      </c>
      <c r="D75" s="2">
        <v>122</v>
      </c>
      <c r="E75" s="2">
        <v>198</v>
      </c>
      <c r="F75" s="2">
        <v>378</v>
      </c>
      <c r="G75" s="3">
        <v>0.35</v>
      </c>
      <c r="H75" s="2">
        <v>50</v>
      </c>
      <c r="I75" s="2" t="s">
        <v>38</v>
      </c>
      <c r="J75" s="2"/>
      <c r="K75" s="2">
        <v>197</v>
      </c>
      <c r="L75" s="2">
        <f t="shared" si="14"/>
        <v>1</v>
      </c>
      <c r="M75" s="2"/>
      <c r="N75" s="2"/>
      <c r="O75" s="2">
        <v>0</v>
      </c>
      <c r="P75" s="2">
        <f t="shared" si="15"/>
        <v>39.6</v>
      </c>
      <c r="Q75" s="12">
        <f t="shared" si="20"/>
        <v>176.39999999999998</v>
      </c>
      <c r="R75" s="12">
        <v>200</v>
      </c>
      <c r="S75" s="12">
        <v>260</v>
      </c>
      <c r="T75" s="2"/>
      <c r="U75" s="2">
        <f t="shared" si="18"/>
        <v>14.595959595959595</v>
      </c>
      <c r="V75" s="2">
        <f t="shared" si="16"/>
        <v>9.545454545454545</v>
      </c>
      <c r="W75" s="2">
        <v>40.200000000000003</v>
      </c>
      <c r="X75" s="2">
        <v>50.4</v>
      </c>
      <c r="Y75" s="2">
        <v>55.8</v>
      </c>
      <c r="Z75" s="2">
        <v>67</v>
      </c>
      <c r="AA75" s="2">
        <v>42.6</v>
      </c>
      <c r="AB75" s="2">
        <v>64.2</v>
      </c>
      <c r="AC75" s="2">
        <v>83.2</v>
      </c>
      <c r="AD75" s="2">
        <v>41</v>
      </c>
      <c r="AE75" s="2">
        <v>51.2</v>
      </c>
      <c r="AF75" s="2">
        <v>52.8</v>
      </c>
      <c r="AG75" s="2"/>
      <c r="AH75" s="2">
        <f t="shared" si="19"/>
        <v>70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130</v>
      </c>
      <c r="B76" s="2" t="s">
        <v>40</v>
      </c>
      <c r="C76" s="2">
        <v>23.369</v>
      </c>
      <c r="D76" s="2">
        <v>12.394</v>
      </c>
      <c r="E76" s="2">
        <v>6.2489999999999997</v>
      </c>
      <c r="F76" s="2">
        <v>26.555</v>
      </c>
      <c r="G76" s="3">
        <v>1</v>
      </c>
      <c r="H76" s="2">
        <v>50</v>
      </c>
      <c r="I76" s="2" t="s">
        <v>38</v>
      </c>
      <c r="J76" s="2"/>
      <c r="K76" s="2">
        <v>6</v>
      </c>
      <c r="L76" s="2">
        <f t="shared" si="14"/>
        <v>0.24899999999999967</v>
      </c>
      <c r="M76" s="2"/>
      <c r="N76" s="2"/>
      <c r="O76" s="2">
        <v>0</v>
      </c>
      <c r="P76" s="2">
        <f t="shared" si="15"/>
        <v>1.2498</v>
      </c>
      <c r="Q76" s="12"/>
      <c r="R76" s="12">
        <f t="shared" si="17"/>
        <v>0</v>
      </c>
      <c r="S76" s="12"/>
      <c r="T76" s="2"/>
      <c r="U76" s="2">
        <f t="shared" si="18"/>
        <v>21.247399583933429</v>
      </c>
      <c r="V76" s="2">
        <f t="shared" si="16"/>
        <v>21.247399583933429</v>
      </c>
      <c r="W76" s="2">
        <v>1.8746</v>
      </c>
      <c r="X76" s="2">
        <v>3.4338000000000002</v>
      </c>
      <c r="Y76" s="2">
        <v>0.626</v>
      </c>
      <c r="Z76" s="2">
        <v>1.54</v>
      </c>
      <c r="AA76" s="2">
        <v>3.4157999999999999</v>
      </c>
      <c r="AB76" s="2">
        <v>5.6230000000000002</v>
      </c>
      <c r="AC76" s="2">
        <v>4.6471999999999998</v>
      </c>
      <c r="AD76" s="2">
        <v>1.5569999999999999</v>
      </c>
      <c r="AE76" s="2">
        <v>3.1255999999999999</v>
      </c>
      <c r="AF76" s="2">
        <v>6.5444000000000004</v>
      </c>
      <c r="AG76" s="17" t="s">
        <v>58</v>
      </c>
      <c r="AH76" s="2">
        <f t="shared" si="19"/>
        <v>0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 t="s">
        <v>110</v>
      </c>
      <c r="B77" s="2" t="s">
        <v>37</v>
      </c>
      <c r="C77" s="2">
        <v>630</v>
      </c>
      <c r="D77" s="2">
        <v>1109</v>
      </c>
      <c r="E77" s="2">
        <v>419</v>
      </c>
      <c r="F77" s="2">
        <v>1202</v>
      </c>
      <c r="G77" s="3">
        <v>0.4</v>
      </c>
      <c r="H77" s="2">
        <v>50</v>
      </c>
      <c r="I77" s="2" t="s">
        <v>38</v>
      </c>
      <c r="J77" s="2"/>
      <c r="K77" s="2">
        <v>418</v>
      </c>
      <c r="L77" s="2">
        <f t="shared" si="14"/>
        <v>1</v>
      </c>
      <c r="M77" s="2"/>
      <c r="N77" s="2"/>
      <c r="O77" s="2">
        <v>0</v>
      </c>
      <c r="P77" s="2">
        <f t="shared" si="15"/>
        <v>83.8</v>
      </c>
      <c r="Q77" s="12"/>
      <c r="R77" s="12">
        <v>150</v>
      </c>
      <c r="S77" s="12">
        <v>250</v>
      </c>
      <c r="T77" s="2"/>
      <c r="U77" s="2">
        <f t="shared" si="18"/>
        <v>16.133651551312649</v>
      </c>
      <c r="V77" s="2">
        <f t="shared" si="16"/>
        <v>14.343675417661098</v>
      </c>
      <c r="W77" s="2">
        <v>107.4</v>
      </c>
      <c r="X77" s="2">
        <v>138.6</v>
      </c>
      <c r="Y77" s="2">
        <v>115.6</v>
      </c>
      <c r="Z77" s="2">
        <v>107</v>
      </c>
      <c r="AA77" s="2">
        <v>135.6</v>
      </c>
      <c r="AB77" s="2">
        <v>67.8</v>
      </c>
      <c r="AC77" s="2">
        <v>49.6</v>
      </c>
      <c r="AD77" s="2">
        <v>98.8</v>
      </c>
      <c r="AE77" s="2">
        <v>104.2</v>
      </c>
      <c r="AF77" s="2">
        <v>122.4</v>
      </c>
      <c r="AG77" s="2"/>
      <c r="AH77" s="2">
        <f t="shared" si="19"/>
        <v>60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 t="s">
        <v>131</v>
      </c>
      <c r="B78" s="2" t="s">
        <v>37</v>
      </c>
      <c r="C78" s="2">
        <v>822</v>
      </c>
      <c r="D78" s="2">
        <v>445</v>
      </c>
      <c r="E78" s="2">
        <v>554</v>
      </c>
      <c r="F78" s="2">
        <v>608</v>
      </c>
      <c r="G78" s="3">
        <v>0.41</v>
      </c>
      <c r="H78" s="2">
        <v>50</v>
      </c>
      <c r="I78" s="2" t="s">
        <v>38</v>
      </c>
      <c r="J78" s="2"/>
      <c r="K78" s="2">
        <v>553</v>
      </c>
      <c r="L78" s="2">
        <f t="shared" si="14"/>
        <v>1</v>
      </c>
      <c r="M78" s="2"/>
      <c r="N78" s="2"/>
      <c r="O78" s="2">
        <v>802</v>
      </c>
      <c r="P78" s="2">
        <f t="shared" si="15"/>
        <v>110.8</v>
      </c>
      <c r="Q78" s="12">
        <f t="shared" si="20"/>
        <v>141.20000000000005</v>
      </c>
      <c r="R78" s="12">
        <v>200</v>
      </c>
      <c r="S78" s="12">
        <v>250</v>
      </c>
      <c r="T78" s="2"/>
      <c r="U78" s="2">
        <f t="shared" si="18"/>
        <v>14.530685920577618</v>
      </c>
      <c r="V78" s="2">
        <f t="shared" si="16"/>
        <v>12.725631768953068</v>
      </c>
      <c r="W78" s="2">
        <v>127</v>
      </c>
      <c r="X78" s="2">
        <v>116.2</v>
      </c>
      <c r="Y78" s="2">
        <v>127.8</v>
      </c>
      <c r="Z78" s="2">
        <v>134.19999999999999</v>
      </c>
      <c r="AA78" s="2">
        <v>125</v>
      </c>
      <c r="AB78" s="2">
        <v>69.599999999999994</v>
      </c>
      <c r="AC78" s="2">
        <v>165.8</v>
      </c>
      <c r="AD78" s="2">
        <v>97</v>
      </c>
      <c r="AE78" s="2">
        <v>81.400000000000006</v>
      </c>
      <c r="AF78" s="2">
        <v>89</v>
      </c>
      <c r="AG78" s="2"/>
      <c r="AH78" s="2">
        <f t="shared" si="19"/>
        <v>82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132</v>
      </c>
      <c r="B79" s="2" t="s">
        <v>40</v>
      </c>
      <c r="C79" s="2">
        <v>51.502000000000002</v>
      </c>
      <c r="D79" s="2">
        <v>125.673</v>
      </c>
      <c r="E79" s="2">
        <v>61.021999999999998</v>
      </c>
      <c r="F79" s="2">
        <v>99.665000000000006</v>
      </c>
      <c r="G79" s="3">
        <v>1</v>
      </c>
      <c r="H79" s="2">
        <v>50</v>
      </c>
      <c r="I79" s="2" t="s">
        <v>38</v>
      </c>
      <c r="J79" s="2"/>
      <c r="K79" s="2">
        <v>57</v>
      </c>
      <c r="L79" s="2">
        <f t="shared" si="14"/>
        <v>4.0219999999999985</v>
      </c>
      <c r="M79" s="2"/>
      <c r="N79" s="2"/>
      <c r="O79" s="2">
        <v>104</v>
      </c>
      <c r="P79" s="2">
        <f t="shared" si="15"/>
        <v>12.2044</v>
      </c>
      <c r="Q79" s="12"/>
      <c r="R79" s="12">
        <f t="shared" si="17"/>
        <v>0</v>
      </c>
      <c r="S79" s="12"/>
      <c r="T79" s="2"/>
      <c r="U79" s="2">
        <f t="shared" si="18"/>
        <v>16.687833895971945</v>
      </c>
      <c r="V79" s="2">
        <f t="shared" si="16"/>
        <v>16.687833895971945</v>
      </c>
      <c r="W79" s="2">
        <v>15.316800000000001</v>
      </c>
      <c r="X79" s="2">
        <v>13.3582</v>
      </c>
      <c r="Y79" s="2">
        <v>13.5654</v>
      </c>
      <c r="Z79" s="2">
        <v>16.588200000000001</v>
      </c>
      <c r="AA79" s="2">
        <v>10.213200000000001</v>
      </c>
      <c r="AB79" s="2">
        <v>4.657</v>
      </c>
      <c r="AC79" s="2">
        <v>17.6144</v>
      </c>
      <c r="AD79" s="2">
        <v>12.889200000000001</v>
      </c>
      <c r="AE79" s="2">
        <v>6.5407999999999999</v>
      </c>
      <c r="AF79" s="2">
        <v>11.2986</v>
      </c>
      <c r="AG79" s="2"/>
      <c r="AH79" s="2">
        <f t="shared" si="19"/>
        <v>0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133</v>
      </c>
      <c r="B80" s="2" t="s">
        <v>37</v>
      </c>
      <c r="C80" s="2">
        <v>155</v>
      </c>
      <c r="D80" s="2">
        <v>61</v>
      </c>
      <c r="E80" s="2">
        <v>9</v>
      </c>
      <c r="F80" s="2">
        <v>141</v>
      </c>
      <c r="G80" s="3">
        <v>0.3</v>
      </c>
      <c r="H80" s="2">
        <v>50</v>
      </c>
      <c r="I80" s="2" t="s">
        <v>38</v>
      </c>
      <c r="J80" s="2"/>
      <c r="K80" s="2">
        <v>119</v>
      </c>
      <c r="L80" s="2">
        <f t="shared" si="14"/>
        <v>-110</v>
      </c>
      <c r="M80" s="2"/>
      <c r="N80" s="2"/>
      <c r="O80" s="2">
        <v>97</v>
      </c>
      <c r="P80" s="2">
        <f t="shared" si="15"/>
        <v>1.8</v>
      </c>
      <c r="Q80" s="12"/>
      <c r="R80" s="12">
        <f t="shared" si="17"/>
        <v>0</v>
      </c>
      <c r="S80" s="12"/>
      <c r="T80" s="2"/>
      <c r="U80" s="2">
        <f t="shared" si="18"/>
        <v>132.22222222222223</v>
      </c>
      <c r="V80" s="2">
        <f t="shared" si="16"/>
        <v>132.22222222222223</v>
      </c>
      <c r="W80" s="2">
        <v>18.600000000000001</v>
      </c>
      <c r="X80" s="2">
        <v>18.2</v>
      </c>
      <c r="Y80" s="2">
        <v>24.4</v>
      </c>
      <c r="Z80" s="2">
        <v>13.8</v>
      </c>
      <c r="AA80" s="2">
        <v>40.799999999999997</v>
      </c>
      <c r="AB80" s="2">
        <v>22.4</v>
      </c>
      <c r="AC80" s="2">
        <v>35.6</v>
      </c>
      <c r="AD80" s="2">
        <v>30.4</v>
      </c>
      <c r="AE80" s="2">
        <v>35</v>
      </c>
      <c r="AF80" s="2">
        <v>22</v>
      </c>
      <c r="AG80" s="17" t="s">
        <v>58</v>
      </c>
      <c r="AH80" s="2">
        <f t="shared" si="19"/>
        <v>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134</v>
      </c>
      <c r="B81" s="2" t="s">
        <v>37</v>
      </c>
      <c r="C81" s="2">
        <v>112</v>
      </c>
      <c r="D81" s="2">
        <v>69</v>
      </c>
      <c r="E81" s="2">
        <v>27</v>
      </c>
      <c r="F81" s="2">
        <v>146</v>
      </c>
      <c r="G81" s="3">
        <v>0.14000000000000001</v>
      </c>
      <c r="H81" s="2">
        <v>50</v>
      </c>
      <c r="I81" s="2" t="s">
        <v>38</v>
      </c>
      <c r="J81" s="2"/>
      <c r="K81" s="2">
        <v>27</v>
      </c>
      <c r="L81" s="2">
        <f t="shared" si="14"/>
        <v>0</v>
      </c>
      <c r="M81" s="2"/>
      <c r="N81" s="2"/>
      <c r="O81" s="2">
        <v>20</v>
      </c>
      <c r="P81" s="2">
        <f t="shared" si="15"/>
        <v>5.4</v>
      </c>
      <c r="Q81" s="12"/>
      <c r="R81" s="12">
        <f t="shared" si="17"/>
        <v>0</v>
      </c>
      <c r="S81" s="12"/>
      <c r="T81" s="2"/>
      <c r="U81" s="2">
        <f t="shared" si="18"/>
        <v>30.74074074074074</v>
      </c>
      <c r="V81" s="2">
        <f t="shared" si="16"/>
        <v>30.74074074074074</v>
      </c>
      <c r="W81" s="2">
        <v>2.4</v>
      </c>
      <c r="X81" s="2">
        <v>0.4</v>
      </c>
      <c r="Y81" s="2">
        <v>8.8000000000000007</v>
      </c>
      <c r="Z81" s="2">
        <v>8.6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15" t="s">
        <v>88</v>
      </c>
      <c r="AH81" s="2">
        <f t="shared" si="19"/>
        <v>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135</v>
      </c>
      <c r="B82" s="2" t="s">
        <v>37</v>
      </c>
      <c r="C82" s="2">
        <v>166</v>
      </c>
      <c r="D82" s="2">
        <v>268</v>
      </c>
      <c r="E82" s="2">
        <v>143</v>
      </c>
      <c r="F82" s="2">
        <v>283</v>
      </c>
      <c r="G82" s="3">
        <v>0.18</v>
      </c>
      <c r="H82" s="2">
        <v>50</v>
      </c>
      <c r="I82" s="2" t="s">
        <v>38</v>
      </c>
      <c r="J82" s="2"/>
      <c r="K82" s="2">
        <v>145</v>
      </c>
      <c r="L82" s="2">
        <f t="shared" si="14"/>
        <v>-2</v>
      </c>
      <c r="M82" s="2"/>
      <c r="N82" s="2"/>
      <c r="O82" s="2">
        <v>0</v>
      </c>
      <c r="P82" s="2">
        <f t="shared" si="15"/>
        <v>28.6</v>
      </c>
      <c r="Q82" s="12">
        <f t="shared" si="20"/>
        <v>117.40000000000003</v>
      </c>
      <c r="R82" s="12">
        <f t="shared" si="17"/>
        <v>117</v>
      </c>
      <c r="S82" s="12"/>
      <c r="T82" s="2"/>
      <c r="U82" s="2">
        <f t="shared" si="18"/>
        <v>13.986013986013985</v>
      </c>
      <c r="V82" s="2">
        <f t="shared" si="16"/>
        <v>9.895104895104895</v>
      </c>
      <c r="W82" s="2">
        <v>28.8</v>
      </c>
      <c r="X82" s="2">
        <v>37.6</v>
      </c>
      <c r="Y82" s="2">
        <v>31.2</v>
      </c>
      <c r="Z82" s="2">
        <v>21.4</v>
      </c>
      <c r="AA82" s="2">
        <v>39.4</v>
      </c>
      <c r="AB82" s="2">
        <v>21</v>
      </c>
      <c r="AC82" s="2">
        <v>39</v>
      </c>
      <c r="AD82" s="2">
        <v>29.6</v>
      </c>
      <c r="AE82" s="2">
        <v>3.2</v>
      </c>
      <c r="AF82" s="2">
        <v>24.2</v>
      </c>
      <c r="AG82" s="2"/>
      <c r="AH82" s="2">
        <f t="shared" si="19"/>
        <v>21.06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7" t="s">
        <v>136</v>
      </c>
      <c r="B83" s="7" t="s">
        <v>40</v>
      </c>
      <c r="C83" s="7">
        <v>4.09</v>
      </c>
      <c r="D83" s="7"/>
      <c r="E83" s="7"/>
      <c r="F83" s="7"/>
      <c r="G83" s="9">
        <v>0</v>
      </c>
      <c r="H83" s="7">
        <v>60</v>
      </c>
      <c r="I83" s="7" t="s">
        <v>92</v>
      </c>
      <c r="J83" s="7"/>
      <c r="K83" s="7"/>
      <c r="L83" s="7">
        <f t="shared" si="14"/>
        <v>0</v>
      </c>
      <c r="M83" s="7"/>
      <c r="N83" s="7"/>
      <c r="O83" s="7">
        <v>0</v>
      </c>
      <c r="P83" s="7">
        <f t="shared" si="15"/>
        <v>0</v>
      </c>
      <c r="Q83" s="13"/>
      <c r="R83" s="12">
        <f t="shared" si="17"/>
        <v>0</v>
      </c>
      <c r="S83" s="13"/>
      <c r="T83" s="7"/>
      <c r="U83" s="2" t="e">
        <f t="shared" si="18"/>
        <v>#DIV/0!</v>
      </c>
      <c r="V83" s="7" t="e">
        <f t="shared" si="16"/>
        <v>#DIV/0!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 t="s">
        <v>101</v>
      </c>
      <c r="AH83" s="2">
        <f t="shared" si="19"/>
        <v>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137</v>
      </c>
      <c r="B84" s="2" t="s">
        <v>37</v>
      </c>
      <c r="C84" s="2">
        <v>107</v>
      </c>
      <c r="D84" s="2">
        <v>2</v>
      </c>
      <c r="E84" s="2">
        <v>16</v>
      </c>
      <c r="F84" s="2">
        <v>72</v>
      </c>
      <c r="G84" s="3">
        <v>0.4</v>
      </c>
      <c r="H84" s="2">
        <v>60</v>
      </c>
      <c r="I84" s="2" t="s">
        <v>38</v>
      </c>
      <c r="J84" s="2"/>
      <c r="K84" s="2">
        <v>19</v>
      </c>
      <c r="L84" s="2">
        <f t="shared" si="14"/>
        <v>-3</v>
      </c>
      <c r="M84" s="2"/>
      <c r="N84" s="2"/>
      <c r="O84" s="2">
        <v>23</v>
      </c>
      <c r="P84" s="2">
        <f t="shared" si="15"/>
        <v>3.2</v>
      </c>
      <c r="Q84" s="12"/>
      <c r="R84" s="12">
        <f t="shared" si="17"/>
        <v>0</v>
      </c>
      <c r="S84" s="12"/>
      <c r="T84" s="2"/>
      <c r="U84" s="2">
        <f t="shared" si="18"/>
        <v>29.6875</v>
      </c>
      <c r="V84" s="2">
        <f t="shared" si="16"/>
        <v>29.6875</v>
      </c>
      <c r="W84" s="2">
        <v>8.1999999999999993</v>
      </c>
      <c r="X84" s="2">
        <v>7.4</v>
      </c>
      <c r="Y84" s="2">
        <v>13</v>
      </c>
      <c r="Z84" s="2">
        <v>11.8</v>
      </c>
      <c r="AA84" s="2">
        <v>9.8000000000000007</v>
      </c>
      <c r="AB84" s="2">
        <v>0</v>
      </c>
      <c r="AC84" s="2">
        <v>19.8</v>
      </c>
      <c r="AD84" s="2">
        <v>6.4</v>
      </c>
      <c r="AE84" s="2">
        <v>9.8000000000000007</v>
      </c>
      <c r="AF84" s="2">
        <v>14.2</v>
      </c>
      <c r="AG84" s="17" t="s">
        <v>58</v>
      </c>
      <c r="AH84" s="2">
        <f t="shared" si="19"/>
        <v>0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 t="s">
        <v>138</v>
      </c>
      <c r="B85" s="2" t="s">
        <v>40</v>
      </c>
      <c r="C85" s="2">
        <v>41.945</v>
      </c>
      <c r="D85" s="2">
        <v>0.85599999999999998</v>
      </c>
      <c r="E85" s="2">
        <v>0.82499999999999996</v>
      </c>
      <c r="F85" s="2">
        <v>38.585000000000001</v>
      </c>
      <c r="G85" s="3">
        <v>1</v>
      </c>
      <c r="H85" s="2" t="e">
        <v>#N/A</v>
      </c>
      <c r="I85" s="2" t="s">
        <v>38</v>
      </c>
      <c r="J85" s="2"/>
      <c r="K85" s="2">
        <v>12.8</v>
      </c>
      <c r="L85" s="2">
        <f t="shared" si="14"/>
        <v>-11.975000000000001</v>
      </c>
      <c r="M85" s="2"/>
      <c r="N85" s="2"/>
      <c r="O85" s="2">
        <v>0</v>
      </c>
      <c r="P85" s="2">
        <f t="shared" si="15"/>
        <v>0.16499999999999998</v>
      </c>
      <c r="Q85" s="12"/>
      <c r="R85" s="12">
        <f t="shared" si="17"/>
        <v>0</v>
      </c>
      <c r="S85" s="12"/>
      <c r="T85" s="2"/>
      <c r="U85" s="2">
        <f t="shared" si="18"/>
        <v>233.84848484848487</v>
      </c>
      <c r="V85" s="2">
        <f t="shared" si="16"/>
        <v>233.84848484848487</v>
      </c>
      <c r="W85" s="2">
        <v>0</v>
      </c>
      <c r="X85" s="2">
        <v>1.8482000000000001</v>
      </c>
      <c r="Y85" s="2">
        <v>4.0903999999999998</v>
      </c>
      <c r="Z85" s="2">
        <v>1.3657999999999999</v>
      </c>
      <c r="AA85" s="2">
        <v>1.8688</v>
      </c>
      <c r="AB85" s="2">
        <v>3.3834</v>
      </c>
      <c r="AC85" s="2">
        <v>3.2143999999999999</v>
      </c>
      <c r="AD85" s="2">
        <v>1.1819999999999999</v>
      </c>
      <c r="AE85" s="2">
        <v>3.5764</v>
      </c>
      <c r="AF85" s="2">
        <v>2.3784000000000001</v>
      </c>
      <c r="AG85" s="17" t="s">
        <v>58</v>
      </c>
      <c r="AH85" s="2">
        <f t="shared" si="19"/>
        <v>0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18" t="s">
        <v>139</v>
      </c>
      <c r="B86" s="2" t="s">
        <v>37</v>
      </c>
      <c r="C86" s="2"/>
      <c r="D86" s="2"/>
      <c r="E86" s="2">
        <v>-2</v>
      </c>
      <c r="F86" s="2"/>
      <c r="G86" s="3">
        <v>0.22</v>
      </c>
      <c r="H86" s="2" t="e">
        <v>#N/A</v>
      </c>
      <c r="I86" s="2" t="s">
        <v>38</v>
      </c>
      <c r="J86" s="2"/>
      <c r="K86" s="2"/>
      <c r="L86" s="2">
        <f t="shared" si="14"/>
        <v>-2</v>
      </c>
      <c r="M86" s="2"/>
      <c r="N86" s="2"/>
      <c r="O86" s="2">
        <v>8</v>
      </c>
      <c r="P86" s="2">
        <f t="shared" si="15"/>
        <v>-0.4</v>
      </c>
      <c r="Q86" s="12"/>
      <c r="R86" s="12">
        <f t="shared" si="17"/>
        <v>0</v>
      </c>
      <c r="S86" s="12"/>
      <c r="T86" s="2"/>
      <c r="U86" s="2">
        <f t="shared" si="18"/>
        <v>-20</v>
      </c>
      <c r="V86" s="2">
        <f t="shared" si="16"/>
        <v>-20</v>
      </c>
      <c r="W86" s="2">
        <v>0</v>
      </c>
      <c r="X86" s="2">
        <v>0</v>
      </c>
      <c r="Y86" s="2">
        <v>0</v>
      </c>
      <c r="Z86" s="2">
        <v>0.4</v>
      </c>
      <c r="AA86" s="2">
        <v>0.2</v>
      </c>
      <c r="AB86" s="2">
        <v>1</v>
      </c>
      <c r="AC86" s="2">
        <v>2.8</v>
      </c>
      <c r="AD86" s="2">
        <v>1.2</v>
      </c>
      <c r="AE86" s="2">
        <v>1.6</v>
      </c>
      <c r="AF86" s="2">
        <v>3.2</v>
      </c>
      <c r="AG86" s="2"/>
      <c r="AH86" s="2">
        <f t="shared" si="19"/>
        <v>0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18" t="s">
        <v>140</v>
      </c>
      <c r="B87" s="2" t="s">
        <v>37</v>
      </c>
      <c r="C87" s="2"/>
      <c r="D87" s="2"/>
      <c r="E87" s="2"/>
      <c r="F87" s="2"/>
      <c r="G87" s="3">
        <v>0.84</v>
      </c>
      <c r="H87" s="2">
        <v>50</v>
      </c>
      <c r="I87" s="2" t="s">
        <v>38</v>
      </c>
      <c r="J87" s="2"/>
      <c r="K87" s="2"/>
      <c r="L87" s="2">
        <f t="shared" si="14"/>
        <v>0</v>
      </c>
      <c r="M87" s="2"/>
      <c r="N87" s="2"/>
      <c r="O87" s="2">
        <v>8</v>
      </c>
      <c r="P87" s="2">
        <f t="shared" si="15"/>
        <v>0</v>
      </c>
      <c r="Q87" s="12"/>
      <c r="R87" s="12">
        <f t="shared" si="17"/>
        <v>0</v>
      </c>
      <c r="S87" s="12"/>
      <c r="T87" s="2"/>
      <c r="U87" s="2" t="e">
        <f t="shared" si="18"/>
        <v>#DIV/0!</v>
      </c>
      <c r="V87" s="2" t="e">
        <f t="shared" si="16"/>
        <v>#DIV/0!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 t="s">
        <v>141</v>
      </c>
      <c r="AH87" s="2">
        <f t="shared" si="19"/>
        <v>0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 t="s">
        <v>142</v>
      </c>
      <c r="B88" s="7" t="s">
        <v>40</v>
      </c>
      <c r="C88" s="7">
        <v>0.379</v>
      </c>
      <c r="D88" s="7">
        <v>0.10299999999999999</v>
      </c>
      <c r="E88" s="7">
        <v>-0.48099999999999998</v>
      </c>
      <c r="F88" s="7">
        <v>0.48199999999999998</v>
      </c>
      <c r="G88" s="9">
        <v>0</v>
      </c>
      <c r="H88" s="7">
        <v>120</v>
      </c>
      <c r="I88" s="7" t="s">
        <v>92</v>
      </c>
      <c r="J88" s="7"/>
      <c r="K88" s="7">
        <v>1.6</v>
      </c>
      <c r="L88" s="7">
        <f t="shared" si="14"/>
        <v>-2.081</v>
      </c>
      <c r="M88" s="7"/>
      <c r="N88" s="7"/>
      <c r="O88" s="7">
        <v>0</v>
      </c>
      <c r="P88" s="7">
        <f t="shared" si="15"/>
        <v>-9.6199999999999994E-2</v>
      </c>
      <c r="Q88" s="13"/>
      <c r="R88" s="12">
        <f t="shared" si="17"/>
        <v>0</v>
      </c>
      <c r="S88" s="13"/>
      <c r="T88" s="7"/>
      <c r="U88" s="2">
        <f t="shared" si="18"/>
        <v>-5.0103950103950101</v>
      </c>
      <c r="V88" s="7">
        <f t="shared" si="16"/>
        <v>-5.0103950103950101</v>
      </c>
      <c r="W88" s="7">
        <v>-0.1996</v>
      </c>
      <c r="X88" s="7">
        <v>0.38919999999999999</v>
      </c>
      <c r="Y88" s="7">
        <v>0</v>
      </c>
      <c r="Z88" s="7">
        <v>0.2898</v>
      </c>
      <c r="AA88" s="7">
        <v>0.68420000000000003</v>
      </c>
      <c r="AB88" s="7">
        <v>9.98E-2</v>
      </c>
      <c r="AC88" s="7">
        <v>0</v>
      </c>
      <c r="AD88" s="7">
        <v>0.1918</v>
      </c>
      <c r="AE88" s="7">
        <v>0.2944</v>
      </c>
      <c r="AF88" s="7">
        <v>9.5200000000000007E-2</v>
      </c>
      <c r="AG88" s="7" t="s">
        <v>101</v>
      </c>
      <c r="AH88" s="2">
        <f t="shared" si="19"/>
        <v>0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93</v>
      </c>
      <c r="B89" s="2" t="s">
        <v>37</v>
      </c>
      <c r="C89" s="2">
        <v>724</v>
      </c>
      <c r="D89" s="2">
        <v>142</v>
      </c>
      <c r="E89" s="8">
        <f>339+E49</f>
        <v>338</v>
      </c>
      <c r="F89" s="2">
        <v>430</v>
      </c>
      <c r="G89" s="3">
        <v>0.35</v>
      </c>
      <c r="H89" s="2">
        <v>50</v>
      </c>
      <c r="I89" s="2" t="s">
        <v>38</v>
      </c>
      <c r="J89" s="2"/>
      <c r="K89" s="2">
        <v>344</v>
      </c>
      <c r="L89" s="2">
        <f t="shared" si="14"/>
        <v>-6</v>
      </c>
      <c r="M89" s="2"/>
      <c r="N89" s="2"/>
      <c r="O89" s="2">
        <v>166</v>
      </c>
      <c r="P89" s="2">
        <f t="shared" si="15"/>
        <v>67.599999999999994</v>
      </c>
      <c r="Q89" s="12">
        <f t="shared" ref="Q89:Q102" si="21">14*P89-O89-F89</f>
        <v>350.39999999999986</v>
      </c>
      <c r="R89" s="12">
        <f t="shared" ref="R89:R92" si="22">S89</f>
        <v>400</v>
      </c>
      <c r="S89" s="12">
        <v>400</v>
      </c>
      <c r="T89" s="2"/>
      <c r="U89" s="2">
        <f t="shared" si="18"/>
        <v>14.733727810650889</v>
      </c>
      <c r="V89" s="2">
        <f t="shared" si="16"/>
        <v>8.8165680473372792</v>
      </c>
      <c r="W89" s="2">
        <v>59.2</v>
      </c>
      <c r="X89" s="2">
        <v>64</v>
      </c>
      <c r="Y89" s="2">
        <v>83.6</v>
      </c>
      <c r="Z89" s="2">
        <v>84.6</v>
      </c>
      <c r="AA89" s="2">
        <v>68.400000000000006</v>
      </c>
      <c r="AB89" s="2">
        <v>71.400000000000006</v>
      </c>
      <c r="AC89" s="2">
        <v>99</v>
      </c>
      <c r="AD89" s="2">
        <v>89.4</v>
      </c>
      <c r="AE89" s="2">
        <v>67.400000000000006</v>
      </c>
      <c r="AF89" s="2">
        <v>71.400000000000006</v>
      </c>
      <c r="AG89" s="2" t="s">
        <v>143</v>
      </c>
      <c r="AH89" s="2">
        <f t="shared" si="19"/>
        <v>140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 t="s">
        <v>144</v>
      </c>
      <c r="B90" s="2" t="s">
        <v>40</v>
      </c>
      <c r="C90" s="2">
        <v>274.92200000000003</v>
      </c>
      <c r="D90" s="2">
        <v>417.50099999999998</v>
      </c>
      <c r="E90" s="2">
        <v>152.50800000000001</v>
      </c>
      <c r="F90" s="2">
        <v>354.50700000000001</v>
      </c>
      <c r="G90" s="3">
        <v>1</v>
      </c>
      <c r="H90" s="2">
        <v>50</v>
      </c>
      <c r="I90" s="2" t="s">
        <v>38</v>
      </c>
      <c r="J90" s="2"/>
      <c r="K90" s="2">
        <v>155.1</v>
      </c>
      <c r="L90" s="2">
        <f t="shared" si="14"/>
        <v>-2.5919999999999845</v>
      </c>
      <c r="M90" s="2"/>
      <c r="N90" s="2"/>
      <c r="O90" s="2">
        <v>179</v>
      </c>
      <c r="P90" s="2">
        <f t="shared" si="15"/>
        <v>30.501600000000003</v>
      </c>
      <c r="Q90" s="12"/>
      <c r="R90" s="12">
        <v>30</v>
      </c>
      <c r="S90" s="12">
        <v>100</v>
      </c>
      <c r="T90" s="2"/>
      <c r="U90" s="2">
        <f t="shared" si="18"/>
        <v>18.474670181236394</v>
      </c>
      <c r="V90" s="2">
        <f t="shared" si="16"/>
        <v>17.491115220185172</v>
      </c>
      <c r="W90" s="2">
        <v>42.983600000000003</v>
      </c>
      <c r="X90" s="2">
        <v>43.870399999999997</v>
      </c>
      <c r="Y90" s="2">
        <v>44.163800000000002</v>
      </c>
      <c r="Z90" s="2">
        <v>39.421399999999998</v>
      </c>
      <c r="AA90" s="2">
        <v>50.707000000000001</v>
      </c>
      <c r="AB90" s="2">
        <v>23.339200000000002</v>
      </c>
      <c r="AC90" s="2">
        <v>52.7928</v>
      </c>
      <c r="AD90" s="2">
        <v>26.318999999999999</v>
      </c>
      <c r="AE90" s="2">
        <v>34.3508</v>
      </c>
      <c r="AF90" s="2">
        <v>25.224599999999999</v>
      </c>
      <c r="AG90" s="2"/>
      <c r="AH90" s="2">
        <f t="shared" si="19"/>
        <v>30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 t="s">
        <v>145</v>
      </c>
      <c r="B91" s="2" t="s">
        <v>37</v>
      </c>
      <c r="C91" s="2">
        <v>815</v>
      </c>
      <c r="D91" s="2">
        <v>427</v>
      </c>
      <c r="E91" s="2">
        <v>477</v>
      </c>
      <c r="F91" s="2">
        <v>652</v>
      </c>
      <c r="G91" s="3">
        <v>0.35</v>
      </c>
      <c r="H91" s="2">
        <v>50</v>
      </c>
      <c r="I91" s="2" t="s">
        <v>38</v>
      </c>
      <c r="J91" s="2"/>
      <c r="K91" s="2">
        <v>487</v>
      </c>
      <c r="L91" s="2">
        <f t="shared" si="14"/>
        <v>-10</v>
      </c>
      <c r="M91" s="2"/>
      <c r="N91" s="2"/>
      <c r="O91" s="2">
        <v>450</v>
      </c>
      <c r="P91" s="2">
        <f t="shared" si="15"/>
        <v>95.4</v>
      </c>
      <c r="Q91" s="12">
        <f t="shared" si="21"/>
        <v>233.60000000000014</v>
      </c>
      <c r="R91" s="12">
        <v>290</v>
      </c>
      <c r="S91" s="12">
        <v>320</v>
      </c>
      <c r="T91" s="2"/>
      <c r="U91" s="2">
        <f t="shared" si="18"/>
        <v>14.591194968553458</v>
      </c>
      <c r="V91" s="2">
        <f t="shared" si="16"/>
        <v>11.551362683438155</v>
      </c>
      <c r="W91" s="2">
        <v>101</v>
      </c>
      <c r="X91" s="2">
        <v>104.8</v>
      </c>
      <c r="Y91" s="2">
        <v>115.8</v>
      </c>
      <c r="Z91" s="2">
        <v>92.6</v>
      </c>
      <c r="AA91" s="2">
        <v>129.80000000000001</v>
      </c>
      <c r="AB91" s="2">
        <v>66.2</v>
      </c>
      <c r="AC91" s="2">
        <v>155.80000000000001</v>
      </c>
      <c r="AD91" s="2">
        <v>115.6</v>
      </c>
      <c r="AE91" s="2">
        <v>84.6</v>
      </c>
      <c r="AF91" s="2">
        <v>89.6</v>
      </c>
      <c r="AG91" s="2"/>
      <c r="AH91" s="2">
        <f t="shared" si="19"/>
        <v>101.5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146</v>
      </c>
      <c r="B92" s="2" t="s">
        <v>37</v>
      </c>
      <c r="C92" s="2">
        <v>47</v>
      </c>
      <c r="D92" s="2">
        <v>3</v>
      </c>
      <c r="E92" s="2">
        <v>46</v>
      </c>
      <c r="F92" s="2">
        <v>1</v>
      </c>
      <c r="G92" s="3">
        <v>0.3</v>
      </c>
      <c r="H92" s="2">
        <v>45</v>
      </c>
      <c r="I92" s="2" t="s">
        <v>38</v>
      </c>
      <c r="J92" s="2"/>
      <c r="K92" s="2">
        <v>56</v>
      </c>
      <c r="L92" s="2">
        <f t="shared" si="14"/>
        <v>-10</v>
      </c>
      <c r="M92" s="2"/>
      <c r="N92" s="2"/>
      <c r="O92" s="2">
        <v>0</v>
      </c>
      <c r="P92" s="2">
        <f t="shared" si="15"/>
        <v>9.1999999999999993</v>
      </c>
      <c r="Q92" s="12">
        <f>9*P92-O92-F92</f>
        <v>81.8</v>
      </c>
      <c r="R92" s="12">
        <v>100</v>
      </c>
      <c r="S92" s="12">
        <v>110</v>
      </c>
      <c r="T92" s="2"/>
      <c r="U92" s="2">
        <f t="shared" si="18"/>
        <v>10.978260869565219</v>
      </c>
      <c r="V92" s="2">
        <f t="shared" si="16"/>
        <v>0.10869565217391305</v>
      </c>
      <c r="W92" s="2">
        <v>2.4</v>
      </c>
      <c r="X92" s="2">
        <v>3.6</v>
      </c>
      <c r="Y92" s="2">
        <v>6.8</v>
      </c>
      <c r="Z92" s="2">
        <v>-0.2</v>
      </c>
      <c r="AA92" s="2">
        <v>6.2</v>
      </c>
      <c r="AB92" s="2">
        <v>2.8</v>
      </c>
      <c r="AC92" s="2">
        <v>3.2</v>
      </c>
      <c r="AD92" s="2">
        <v>5.6</v>
      </c>
      <c r="AE92" s="2">
        <v>3.8</v>
      </c>
      <c r="AF92" s="2">
        <v>2.6</v>
      </c>
      <c r="AG92" s="2"/>
      <c r="AH92" s="2">
        <f t="shared" si="19"/>
        <v>30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18" t="s">
        <v>147</v>
      </c>
      <c r="B93" s="2" t="s">
        <v>37</v>
      </c>
      <c r="C93" s="2"/>
      <c r="D93" s="2"/>
      <c r="E93" s="2"/>
      <c r="F93" s="2"/>
      <c r="G93" s="3">
        <v>0.18</v>
      </c>
      <c r="H93" s="2" t="e">
        <v>#N/A</v>
      </c>
      <c r="I93" s="2" t="s">
        <v>38</v>
      </c>
      <c r="J93" s="2"/>
      <c r="K93" s="2"/>
      <c r="L93" s="2">
        <f t="shared" si="14"/>
        <v>0</v>
      </c>
      <c r="M93" s="2"/>
      <c r="N93" s="2"/>
      <c r="O93" s="2">
        <v>0</v>
      </c>
      <c r="P93" s="2">
        <f t="shared" si="15"/>
        <v>0</v>
      </c>
      <c r="Q93" s="12">
        <v>20</v>
      </c>
      <c r="R93" s="12">
        <f t="shared" si="17"/>
        <v>20</v>
      </c>
      <c r="S93" s="12"/>
      <c r="T93" s="2"/>
      <c r="U93" s="2" t="e">
        <f t="shared" si="18"/>
        <v>#DIV/0!</v>
      </c>
      <c r="V93" s="2" t="e">
        <f t="shared" si="16"/>
        <v>#DIV/0!</v>
      </c>
      <c r="W93" s="2">
        <v>-0.2</v>
      </c>
      <c r="X93" s="2">
        <v>-0.2</v>
      </c>
      <c r="Y93" s="2">
        <v>-0.6</v>
      </c>
      <c r="Z93" s="2">
        <v>-0.2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16" t="s">
        <v>148</v>
      </c>
      <c r="AH93" s="2">
        <f t="shared" si="19"/>
        <v>3.5999999999999996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18" t="s">
        <v>149</v>
      </c>
      <c r="B94" s="2" t="s">
        <v>37</v>
      </c>
      <c r="C94" s="2"/>
      <c r="D94" s="2"/>
      <c r="E94" s="2">
        <v>-1</v>
      </c>
      <c r="F94" s="2"/>
      <c r="G94" s="3">
        <v>0.18</v>
      </c>
      <c r="H94" s="2" t="e">
        <v>#N/A</v>
      </c>
      <c r="I94" s="2" t="s">
        <v>38</v>
      </c>
      <c r="J94" s="2"/>
      <c r="K94" s="2"/>
      <c r="L94" s="2">
        <f t="shared" si="14"/>
        <v>-1</v>
      </c>
      <c r="M94" s="2"/>
      <c r="N94" s="2"/>
      <c r="O94" s="2">
        <v>0</v>
      </c>
      <c r="P94" s="2">
        <f t="shared" si="15"/>
        <v>-0.2</v>
      </c>
      <c r="Q94" s="12">
        <v>20</v>
      </c>
      <c r="R94" s="12">
        <f t="shared" si="17"/>
        <v>20</v>
      </c>
      <c r="S94" s="12"/>
      <c r="T94" s="2"/>
      <c r="U94" s="2">
        <f t="shared" si="18"/>
        <v>-100</v>
      </c>
      <c r="V94" s="2">
        <f t="shared" si="16"/>
        <v>0</v>
      </c>
      <c r="W94" s="2">
        <v>-0.2</v>
      </c>
      <c r="X94" s="2">
        <v>-0.4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16" t="s">
        <v>148</v>
      </c>
      <c r="AH94" s="2">
        <f t="shared" si="19"/>
        <v>3.5999999999999996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18" t="s">
        <v>150</v>
      </c>
      <c r="B95" s="2" t="s">
        <v>37</v>
      </c>
      <c r="C95" s="2">
        <v>53</v>
      </c>
      <c r="D95" s="2"/>
      <c r="E95" s="2">
        <v>5</v>
      </c>
      <c r="F95" s="2">
        <v>47</v>
      </c>
      <c r="G95" s="3">
        <v>0.18</v>
      </c>
      <c r="H95" s="2" t="e">
        <v>#N/A</v>
      </c>
      <c r="I95" s="2" t="s">
        <v>38</v>
      </c>
      <c r="J95" s="2"/>
      <c r="K95" s="2">
        <v>5</v>
      </c>
      <c r="L95" s="2">
        <f t="shared" si="14"/>
        <v>0</v>
      </c>
      <c r="M95" s="2"/>
      <c r="N95" s="2"/>
      <c r="O95" s="2">
        <v>0</v>
      </c>
      <c r="P95" s="2">
        <f t="shared" si="15"/>
        <v>1</v>
      </c>
      <c r="Q95" s="12"/>
      <c r="R95" s="12">
        <f t="shared" si="17"/>
        <v>0</v>
      </c>
      <c r="S95" s="12"/>
      <c r="T95" s="2"/>
      <c r="U95" s="2">
        <f t="shared" si="18"/>
        <v>47</v>
      </c>
      <c r="V95" s="2">
        <f t="shared" si="16"/>
        <v>47</v>
      </c>
      <c r="W95" s="2">
        <v>0.6</v>
      </c>
      <c r="X95" s="2">
        <v>1.4</v>
      </c>
      <c r="Y95" s="2">
        <v>0.6</v>
      </c>
      <c r="Z95" s="2">
        <v>5.6</v>
      </c>
      <c r="AA95" s="2">
        <v>0</v>
      </c>
      <c r="AB95" s="2">
        <v>0</v>
      </c>
      <c r="AC95" s="2">
        <v>0</v>
      </c>
      <c r="AD95" s="2">
        <v>0</v>
      </c>
      <c r="AE95" s="2">
        <v>0.6</v>
      </c>
      <c r="AF95" s="2">
        <v>1.2</v>
      </c>
      <c r="AG95" s="17" t="s">
        <v>58</v>
      </c>
      <c r="AH95" s="2">
        <f t="shared" si="19"/>
        <v>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18" t="s">
        <v>151</v>
      </c>
      <c r="B96" s="2" t="s">
        <v>37</v>
      </c>
      <c r="C96" s="2"/>
      <c r="D96" s="2"/>
      <c r="E96" s="2"/>
      <c r="F96" s="2"/>
      <c r="G96" s="3">
        <v>0.18</v>
      </c>
      <c r="H96" s="2" t="e">
        <v>#N/A</v>
      </c>
      <c r="I96" s="2" t="s">
        <v>38</v>
      </c>
      <c r="J96" s="2"/>
      <c r="K96" s="2"/>
      <c r="L96" s="2">
        <f t="shared" si="14"/>
        <v>0</v>
      </c>
      <c r="M96" s="2"/>
      <c r="N96" s="2"/>
      <c r="O96" s="2">
        <v>0</v>
      </c>
      <c r="P96" s="2">
        <f t="shared" si="15"/>
        <v>0</v>
      </c>
      <c r="Q96" s="12">
        <v>20</v>
      </c>
      <c r="R96" s="12">
        <f t="shared" si="17"/>
        <v>20</v>
      </c>
      <c r="S96" s="12"/>
      <c r="T96" s="2"/>
      <c r="U96" s="2" t="e">
        <f t="shared" si="18"/>
        <v>#DIV/0!</v>
      </c>
      <c r="V96" s="2" t="e">
        <f t="shared" si="16"/>
        <v>#DIV/0!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16" t="s">
        <v>148</v>
      </c>
      <c r="AH96" s="2">
        <f t="shared" si="19"/>
        <v>3.5999999999999996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18" t="s">
        <v>152</v>
      </c>
      <c r="B97" s="2" t="s">
        <v>37</v>
      </c>
      <c r="C97" s="2"/>
      <c r="D97" s="2"/>
      <c r="E97" s="2"/>
      <c r="F97" s="2"/>
      <c r="G97" s="3">
        <v>0.18</v>
      </c>
      <c r="H97" s="2">
        <v>120</v>
      </c>
      <c r="I97" s="2" t="s">
        <v>38</v>
      </c>
      <c r="J97" s="2"/>
      <c r="K97" s="2"/>
      <c r="L97" s="2">
        <f t="shared" si="14"/>
        <v>0</v>
      </c>
      <c r="M97" s="2"/>
      <c r="N97" s="2"/>
      <c r="O97" s="2">
        <v>0</v>
      </c>
      <c r="P97" s="2">
        <f t="shared" si="15"/>
        <v>0</v>
      </c>
      <c r="Q97" s="12">
        <v>20</v>
      </c>
      <c r="R97" s="12">
        <f t="shared" si="17"/>
        <v>20</v>
      </c>
      <c r="S97" s="12"/>
      <c r="T97" s="2"/>
      <c r="U97" s="2" t="e">
        <f t="shared" si="18"/>
        <v>#DIV/0!</v>
      </c>
      <c r="V97" s="2" t="e">
        <f t="shared" si="16"/>
        <v>#DIV/0!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6" t="s">
        <v>148</v>
      </c>
      <c r="AH97" s="2">
        <f t="shared" si="19"/>
        <v>3.5999999999999996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153</v>
      </c>
      <c r="B98" s="2" t="s">
        <v>37</v>
      </c>
      <c r="C98" s="2">
        <v>152</v>
      </c>
      <c r="D98" s="2">
        <v>3</v>
      </c>
      <c r="E98" s="2">
        <v>36</v>
      </c>
      <c r="F98" s="2">
        <v>77</v>
      </c>
      <c r="G98" s="3">
        <v>0.3</v>
      </c>
      <c r="H98" s="2">
        <v>60</v>
      </c>
      <c r="I98" s="2" t="s">
        <v>38</v>
      </c>
      <c r="J98" s="2"/>
      <c r="K98" s="2">
        <v>37</v>
      </c>
      <c r="L98" s="2">
        <f t="shared" si="14"/>
        <v>-1</v>
      </c>
      <c r="M98" s="2"/>
      <c r="N98" s="2"/>
      <c r="O98" s="2">
        <v>0</v>
      </c>
      <c r="P98" s="2">
        <f t="shared" si="15"/>
        <v>7.2</v>
      </c>
      <c r="Q98" s="12">
        <f t="shared" si="21"/>
        <v>23.799999999999997</v>
      </c>
      <c r="R98" s="12">
        <f t="shared" si="17"/>
        <v>24</v>
      </c>
      <c r="S98" s="12"/>
      <c r="T98" s="2"/>
      <c r="U98" s="2">
        <f t="shared" si="18"/>
        <v>14.027777777777777</v>
      </c>
      <c r="V98" s="2">
        <f t="shared" si="16"/>
        <v>10.694444444444445</v>
      </c>
      <c r="W98" s="2">
        <v>5</v>
      </c>
      <c r="X98" s="2">
        <v>3.6</v>
      </c>
      <c r="Y98" s="2">
        <v>7.4</v>
      </c>
      <c r="Z98" s="2">
        <v>4.8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15" t="s">
        <v>154</v>
      </c>
      <c r="AH98" s="2">
        <f t="shared" si="19"/>
        <v>7.1999999999999993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155</v>
      </c>
      <c r="B99" s="2" t="s">
        <v>37</v>
      </c>
      <c r="C99" s="2">
        <v>484</v>
      </c>
      <c r="D99" s="2">
        <v>531</v>
      </c>
      <c r="E99" s="2">
        <v>282</v>
      </c>
      <c r="F99" s="2">
        <v>584</v>
      </c>
      <c r="G99" s="3">
        <v>0.28000000000000003</v>
      </c>
      <c r="H99" s="2">
        <v>45</v>
      </c>
      <c r="I99" s="2" t="s">
        <v>38</v>
      </c>
      <c r="J99" s="2"/>
      <c r="K99" s="2">
        <v>290</v>
      </c>
      <c r="L99" s="2">
        <f t="shared" si="14"/>
        <v>-8</v>
      </c>
      <c r="M99" s="2"/>
      <c r="N99" s="2"/>
      <c r="O99" s="2">
        <v>0</v>
      </c>
      <c r="P99" s="2">
        <f t="shared" si="15"/>
        <v>56.4</v>
      </c>
      <c r="Q99" s="12">
        <f t="shared" si="21"/>
        <v>205.60000000000002</v>
      </c>
      <c r="R99" s="12">
        <v>230</v>
      </c>
      <c r="S99" s="12">
        <v>250</v>
      </c>
      <c r="T99" s="2"/>
      <c r="U99" s="2">
        <f t="shared" si="18"/>
        <v>14.432624113475178</v>
      </c>
      <c r="V99" s="2">
        <f t="shared" si="16"/>
        <v>10.354609929078014</v>
      </c>
      <c r="W99" s="2">
        <v>67.599999999999994</v>
      </c>
      <c r="X99" s="2">
        <v>81.2</v>
      </c>
      <c r="Y99" s="2">
        <v>79.8</v>
      </c>
      <c r="Z99" s="2">
        <v>73</v>
      </c>
      <c r="AA99" s="2">
        <v>63.6</v>
      </c>
      <c r="AB99" s="2">
        <v>56</v>
      </c>
      <c r="AC99" s="2">
        <v>80.2</v>
      </c>
      <c r="AD99" s="2">
        <v>64</v>
      </c>
      <c r="AE99" s="2">
        <v>63.8</v>
      </c>
      <c r="AF99" s="2">
        <v>72.2</v>
      </c>
      <c r="AG99" s="2"/>
      <c r="AH99" s="2">
        <f t="shared" si="19"/>
        <v>64.400000000000006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95</v>
      </c>
      <c r="B100" s="2" t="s">
        <v>37</v>
      </c>
      <c r="C100" s="2">
        <v>785</v>
      </c>
      <c r="D100" s="2">
        <v>415</v>
      </c>
      <c r="E100" s="2">
        <v>337</v>
      </c>
      <c r="F100" s="2">
        <v>673</v>
      </c>
      <c r="G100" s="3">
        <v>0.28000000000000003</v>
      </c>
      <c r="H100" s="2">
        <v>45</v>
      </c>
      <c r="I100" s="2" t="s">
        <v>38</v>
      </c>
      <c r="J100" s="2"/>
      <c r="K100" s="2">
        <v>359</v>
      </c>
      <c r="L100" s="2">
        <f t="shared" si="14"/>
        <v>-22</v>
      </c>
      <c r="M100" s="2"/>
      <c r="N100" s="2"/>
      <c r="O100" s="2">
        <v>0</v>
      </c>
      <c r="P100" s="2">
        <f t="shared" si="15"/>
        <v>67.400000000000006</v>
      </c>
      <c r="Q100" s="12">
        <f t="shared" si="21"/>
        <v>270.60000000000014</v>
      </c>
      <c r="R100" s="12">
        <f t="shared" si="17"/>
        <v>271</v>
      </c>
      <c r="S100" s="12"/>
      <c r="T100" s="2"/>
      <c r="U100" s="2">
        <f t="shared" si="18"/>
        <v>14.005934718100889</v>
      </c>
      <c r="V100" s="2">
        <f t="shared" si="16"/>
        <v>9.9851632047477743</v>
      </c>
      <c r="W100" s="2">
        <v>68.2</v>
      </c>
      <c r="X100" s="2">
        <v>94.2</v>
      </c>
      <c r="Y100" s="2">
        <v>100.8</v>
      </c>
      <c r="Z100" s="2">
        <v>82.8</v>
      </c>
      <c r="AA100" s="2">
        <v>88.6</v>
      </c>
      <c r="AB100" s="2">
        <v>35</v>
      </c>
      <c r="AC100" s="2">
        <v>100</v>
      </c>
      <c r="AD100" s="2">
        <v>85.4</v>
      </c>
      <c r="AE100" s="2">
        <v>61.8</v>
      </c>
      <c r="AF100" s="2">
        <v>71.599999999999994</v>
      </c>
      <c r="AG100" s="2" t="s">
        <v>156</v>
      </c>
      <c r="AH100" s="2">
        <f t="shared" si="19"/>
        <v>75.88000000000001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157</v>
      </c>
      <c r="B101" s="2" t="s">
        <v>37</v>
      </c>
      <c r="C101" s="2">
        <v>120</v>
      </c>
      <c r="D101" s="2">
        <v>65</v>
      </c>
      <c r="E101" s="2">
        <v>78</v>
      </c>
      <c r="F101" s="2">
        <v>82</v>
      </c>
      <c r="G101" s="3">
        <v>0.28000000000000003</v>
      </c>
      <c r="H101" s="2">
        <v>45</v>
      </c>
      <c r="I101" s="2" t="s">
        <v>38</v>
      </c>
      <c r="J101" s="2"/>
      <c r="K101" s="2">
        <v>117</v>
      </c>
      <c r="L101" s="2">
        <f t="shared" si="14"/>
        <v>-39</v>
      </c>
      <c r="M101" s="2"/>
      <c r="N101" s="2"/>
      <c r="O101" s="2">
        <v>216</v>
      </c>
      <c r="P101" s="2">
        <f t="shared" si="15"/>
        <v>15.6</v>
      </c>
      <c r="Q101" s="12"/>
      <c r="R101" s="12">
        <f t="shared" si="17"/>
        <v>0</v>
      </c>
      <c r="S101" s="12"/>
      <c r="T101" s="2"/>
      <c r="U101" s="2">
        <f t="shared" si="18"/>
        <v>19.102564102564102</v>
      </c>
      <c r="V101" s="2">
        <f t="shared" si="16"/>
        <v>19.102564102564102</v>
      </c>
      <c r="W101" s="2">
        <v>28</v>
      </c>
      <c r="X101" s="2">
        <v>21.2</v>
      </c>
      <c r="Y101" s="2">
        <v>23.4</v>
      </c>
      <c r="Z101" s="2">
        <v>25.2</v>
      </c>
      <c r="AA101" s="2">
        <v>29.8</v>
      </c>
      <c r="AB101" s="2">
        <v>31.8</v>
      </c>
      <c r="AC101" s="2">
        <v>42.4</v>
      </c>
      <c r="AD101" s="2">
        <v>8.6</v>
      </c>
      <c r="AE101" s="2">
        <v>35.200000000000003</v>
      </c>
      <c r="AF101" s="2">
        <v>44.8</v>
      </c>
      <c r="AG101" s="2" t="s">
        <v>143</v>
      </c>
      <c r="AH101" s="2">
        <f t="shared" si="19"/>
        <v>0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158</v>
      </c>
      <c r="B102" s="2" t="s">
        <v>37</v>
      </c>
      <c r="C102" s="2">
        <v>422</v>
      </c>
      <c r="D102" s="2">
        <v>336</v>
      </c>
      <c r="E102" s="2">
        <v>270</v>
      </c>
      <c r="F102" s="2">
        <v>388</v>
      </c>
      <c r="G102" s="3">
        <v>0.28000000000000003</v>
      </c>
      <c r="H102" s="2">
        <v>50</v>
      </c>
      <c r="I102" s="2" t="s">
        <v>38</v>
      </c>
      <c r="J102" s="2"/>
      <c r="K102" s="2">
        <v>282</v>
      </c>
      <c r="L102" s="2">
        <f t="shared" ref="L102:L104" si="23">E102-K102</f>
        <v>-12</v>
      </c>
      <c r="M102" s="2"/>
      <c r="N102" s="2"/>
      <c r="O102" s="2">
        <v>153</v>
      </c>
      <c r="P102" s="2">
        <f t="shared" si="15"/>
        <v>54</v>
      </c>
      <c r="Q102" s="12">
        <f t="shared" si="21"/>
        <v>215</v>
      </c>
      <c r="R102" s="12">
        <f t="shared" si="17"/>
        <v>215</v>
      </c>
      <c r="S102" s="12"/>
      <c r="T102" s="2"/>
      <c r="U102" s="2">
        <f t="shared" si="18"/>
        <v>14</v>
      </c>
      <c r="V102" s="2">
        <f t="shared" si="16"/>
        <v>10.018518518518519</v>
      </c>
      <c r="W102" s="2">
        <v>52.8</v>
      </c>
      <c r="X102" s="2">
        <v>60</v>
      </c>
      <c r="Y102" s="2">
        <v>61.6</v>
      </c>
      <c r="Z102" s="2">
        <v>64.8</v>
      </c>
      <c r="AA102" s="2">
        <v>60</v>
      </c>
      <c r="AB102" s="2">
        <v>45</v>
      </c>
      <c r="AC102" s="2">
        <v>68.400000000000006</v>
      </c>
      <c r="AD102" s="2">
        <v>52.6</v>
      </c>
      <c r="AE102" s="2">
        <v>42.2</v>
      </c>
      <c r="AF102" s="2">
        <v>41.6</v>
      </c>
      <c r="AG102" s="2" t="s">
        <v>159</v>
      </c>
      <c r="AH102" s="2">
        <f t="shared" si="19"/>
        <v>60.2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160</v>
      </c>
      <c r="B103" s="2" t="s">
        <v>37</v>
      </c>
      <c r="C103" s="2">
        <v>337</v>
      </c>
      <c r="D103" s="2">
        <v>12</v>
      </c>
      <c r="E103" s="2">
        <v>18</v>
      </c>
      <c r="F103" s="2">
        <v>323</v>
      </c>
      <c r="G103" s="3">
        <v>0.3</v>
      </c>
      <c r="H103" s="2" t="e">
        <v>#N/A</v>
      </c>
      <c r="I103" s="2" t="s">
        <v>38</v>
      </c>
      <c r="J103" s="2"/>
      <c r="K103" s="2">
        <v>36</v>
      </c>
      <c r="L103" s="2">
        <f t="shared" si="23"/>
        <v>-18</v>
      </c>
      <c r="M103" s="2"/>
      <c r="N103" s="2"/>
      <c r="O103" s="2">
        <v>0</v>
      </c>
      <c r="P103" s="2">
        <f t="shared" si="15"/>
        <v>3.6</v>
      </c>
      <c r="Q103" s="12"/>
      <c r="R103" s="12">
        <f t="shared" si="17"/>
        <v>0</v>
      </c>
      <c r="S103" s="12"/>
      <c r="T103" s="2"/>
      <c r="U103" s="2">
        <f t="shared" si="18"/>
        <v>89.722222222222214</v>
      </c>
      <c r="V103" s="2">
        <f t="shared" si="16"/>
        <v>89.722222222222214</v>
      </c>
      <c r="W103" s="2">
        <v>4.4000000000000004</v>
      </c>
      <c r="X103" s="2">
        <v>4.8</v>
      </c>
      <c r="Y103" s="2">
        <v>7.6</v>
      </c>
      <c r="Z103" s="2">
        <v>16.399999999999999</v>
      </c>
      <c r="AA103" s="2">
        <v>3.6</v>
      </c>
      <c r="AB103" s="2">
        <v>37</v>
      </c>
      <c r="AC103" s="2">
        <v>22.6</v>
      </c>
      <c r="AD103" s="2">
        <v>33</v>
      </c>
      <c r="AE103" s="2">
        <v>18.600000000000001</v>
      </c>
      <c r="AF103" s="2">
        <v>22</v>
      </c>
      <c r="AG103" s="17" t="s">
        <v>58</v>
      </c>
      <c r="AH103" s="2">
        <f t="shared" si="19"/>
        <v>0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7" t="s">
        <v>161</v>
      </c>
      <c r="B104" s="7" t="s">
        <v>37</v>
      </c>
      <c r="C104" s="7">
        <v>35</v>
      </c>
      <c r="D104" s="7">
        <v>77</v>
      </c>
      <c r="E104" s="8">
        <v>20</v>
      </c>
      <c r="F104" s="8">
        <v>76</v>
      </c>
      <c r="G104" s="9">
        <v>0</v>
      </c>
      <c r="H104" s="7" t="e">
        <v>#N/A</v>
      </c>
      <c r="I104" s="7" t="s">
        <v>92</v>
      </c>
      <c r="J104" s="7" t="s">
        <v>123</v>
      </c>
      <c r="K104" s="7">
        <v>20</v>
      </c>
      <c r="L104" s="7">
        <f t="shared" si="23"/>
        <v>0</v>
      </c>
      <c r="M104" s="7"/>
      <c r="N104" s="7"/>
      <c r="O104" s="7">
        <v>0</v>
      </c>
      <c r="P104" s="7">
        <f t="shared" si="15"/>
        <v>4</v>
      </c>
      <c r="Q104" s="13"/>
      <c r="R104" s="12">
        <f t="shared" si="17"/>
        <v>0</v>
      </c>
      <c r="S104" s="13"/>
      <c r="T104" s="7"/>
      <c r="U104" s="2">
        <f t="shared" si="18"/>
        <v>19</v>
      </c>
      <c r="V104" s="7">
        <f t="shared" si="16"/>
        <v>19</v>
      </c>
      <c r="W104" s="7">
        <v>2.6</v>
      </c>
      <c r="X104" s="7">
        <v>8.1999999999999993</v>
      </c>
      <c r="Y104" s="7">
        <v>6.6</v>
      </c>
      <c r="Z104" s="7">
        <v>1.2</v>
      </c>
      <c r="AA104" s="7">
        <v>5.2</v>
      </c>
      <c r="AB104" s="7">
        <v>5.6</v>
      </c>
      <c r="AC104" s="7">
        <v>1.2</v>
      </c>
      <c r="AD104" s="7">
        <v>6.8</v>
      </c>
      <c r="AE104" s="7">
        <v>2.8</v>
      </c>
      <c r="AF104" s="7">
        <v>0</v>
      </c>
      <c r="AG104" s="7" t="s">
        <v>162</v>
      </c>
      <c r="AH104" s="2">
        <f t="shared" si="19"/>
        <v>0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</sheetData>
  <autoFilter ref="A3:AH104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2025-09-09T13:27:00Z</dcterms:created>
  <dcterms:modified xsi:type="dcterms:W3CDTF">2025-09-10T10:15:19Z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C3A25F2D83334765BA16724DBE98E23A_12</vt:lpwstr>
  </property>
  <property fmtid="{D5CDD505-2E9C-101B-9397-08002B2CF9AE}" pid="3" name="KSOProductBuildVer">
    <vt:lpwstr>1049-12.2.0.22549</vt:lpwstr>
  </property>
</Properties>
</file>