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9,25 Ост КИ филиалы\"/>
    </mc:Choice>
  </mc:AlternateContent>
  <xr:revisionPtr revIDLastSave="0" documentId="13_ncr:1_{F4F6434B-5517-46F0-8B3D-5A9C60C0A8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1" i="1" l="1"/>
  <c r="S110" i="1"/>
  <c r="AI110" i="1" s="1"/>
  <c r="S109" i="1"/>
  <c r="S108" i="1"/>
  <c r="AI108" i="1" s="1"/>
  <c r="S107" i="1"/>
  <c r="S105" i="1"/>
  <c r="AI105" i="1" s="1"/>
  <c r="S104" i="1"/>
  <c r="S103" i="1"/>
  <c r="AI103" i="1" s="1"/>
  <c r="AI101" i="1"/>
  <c r="AI99" i="1"/>
  <c r="S98" i="1"/>
  <c r="S96" i="1"/>
  <c r="AI96" i="1" s="1"/>
  <c r="S95" i="1"/>
  <c r="S94" i="1"/>
  <c r="AI94" i="1" s="1"/>
  <c r="S93" i="1"/>
  <c r="S92" i="1"/>
  <c r="AI92" i="1" s="1"/>
  <c r="S90" i="1"/>
  <c r="S89" i="1"/>
  <c r="AI89" i="1" s="1"/>
  <c r="S88" i="1"/>
  <c r="S87" i="1"/>
  <c r="AI87" i="1" s="1"/>
  <c r="S86" i="1"/>
  <c r="S85" i="1"/>
  <c r="AI85" i="1" s="1"/>
  <c r="S84" i="1"/>
  <c r="S83" i="1"/>
  <c r="AI83" i="1" s="1"/>
  <c r="S82" i="1"/>
  <c r="S80" i="1"/>
  <c r="AI80" i="1" s="1"/>
  <c r="S79" i="1"/>
  <c r="S78" i="1"/>
  <c r="AI78" i="1" s="1"/>
  <c r="S77" i="1"/>
  <c r="AI74" i="1"/>
  <c r="S73" i="1"/>
  <c r="S72" i="1"/>
  <c r="AI72" i="1" s="1"/>
  <c r="S71" i="1"/>
  <c r="S70" i="1"/>
  <c r="AI70" i="1" s="1"/>
  <c r="S69" i="1"/>
  <c r="S68" i="1"/>
  <c r="AI68" i="1" s="1"/>
  <c r="S67" i="1"/>
  <c r="S66" i="1"/>
  <c r="AI66" i="1" s="1"/>
  <c r="S65" i="1"/>
  <c r="S63" i="1"/>
  <c r="AI63" i="1" s="1"/>
  <c r="S62" i="1"/>
  <c r="S61" i="1"/>
  <c r="AI61" i="1" s="1"/>
  <c r="S59" i="1"/>
  <c r="S58" i="1"/>
  <c r="AI58" i="1" s="1"/>
  <c r="S57" i="1"/>
  <c r="S55" i="1"/>
  <c r="AI55" i="1" s="1"/>
  <c r="S54" i="1"/>
  <c r="S53" i="1"/>
  <c r="AI53" i="1" s="1"/>
  <c r="S52" i="1"/>
  <c r="S51" i="1"/>
  <c r="AI51" i="1" s="1"/>
  <c r="S48" i="1"/>
  <c r="AI48" i="1" s="1"/>
  <c r="S47" i="1"/>
  <c r="S46" i="1"/>
  <c r="AI46" i="1" s="1"/>
  <c r="S45" i="1"/>
  <c r="S44" i="1"/>
  <c r="AI44" i="1" s="1"/>
  <c r="S43" i="1"/>
  <c r="S42" i="1"/>
  <c r="AI42" i="1" s="1"/>
  <c r="S41" i="1"/>
  <c r="S40" i="1"/>
  <c r="AI40" i="1" s="1"/>
  <c r="S39" i="1"/>
  <c r="S37" i="1"/>
  <c r="AI37" i="1" s="1"/>
  <c r="S36" i="1"/>
  <c r="S35" i="1"/>
  <c r="AI35" i="1" s="1"/>
  <c r="S34" i="1"/>
  <c r="S33" i="1"/>
  <c r="AI33" i="1" s="1"/>
  <c r="S32" i="1"/>
  <c r="S31" i="1"/>
  <c r="AI31" i="1" s="1"/>
  <c r="S29" i="1"/>
  <c r="S27" i="1"/>
  <c r="AI27" i="1" s="1"/>
  <c r="S26" i="1"/>
  <c r="S25" i="1"/>
  <c r="AI25" i="1" s="1"/>
  <c r="S24" i="1"/>
  <c r="S23" i="1"/>
  <c r="AI23" i="1" s="1"/>
  <c r="S22" i="1"/>
  <c r="S21" i="1"/>
  <c r="AI21" i="1" s="1"/>
  <c r="S20" i="1"/>
  <c r="S18" i="1"/>
  <c r="AI18" i="1" s="1"/>
  <c r="S17" i="1"/>
  <c r="S16" i="1"/>
  <c r="AI16" i="1" s="1"/>
  <c r="S15" i="1"/>
  <c r="S13" i="1"/>
  <c r="AI13" i="1" s="1"/>
  <c r="S12" i="1"/>
  <c r="S11" i="1"/>
  <c r="AI11" i="1" s="1"/>
  <c r="S9" i="1"/>
  <c r="S8" i="1"/>
  <c r="AI8" i="1" s="1"/>
  <c r="S7" i="1"/>
  <c r="S6" i="1"/>
  <c r="AI6" i="1" s="1"/>
  <c r="M114" i="1"/>
  <c r="R114" i="1" s="1"/>
  <c r="W114" i="1" s="1"/>
  <c r="L114" i="1"/>
  <c r="M113" i="1"/>
  <c r="R113" i="1" s="1"/>
  <c r="L113" i="1"/>
  <c r="M112" i="1"/>
  <c r="R112" i="1" s="1"/>
  <c r="L112" i="1"/>
  <c r="M111" i="1"/>
  <c r="R111" i="1" s="1"/>
  <c r="V111" i="1" s="1"/>
  <c r="L111" i="1"/>
  <c r="M110" i="1"/>
  <c r="R110" i="1" s="1"/>
  <c r="L110" i="1"/>
  <c r="AI109" i="1"/>
  <c r="M109" i="1"/>
  <c r="R109" i="1" s="1"/>
  <c r="L109" i="1"/>
  <c r="M108" i="1"/>
  <c r="R108" i="1" s="1"/>
  <c r="L108" i="1"/>
  <c r="AI107" i="1"/>
  <c r="F107" i="1"/>
  <c r="E107" i="1"/>
  <c r="M107" i="1" s="1"/>
  <c r="R107" i="1" s="1"/>
  <c r="M106" i="1"/>
  <c r="R106" i="1" s="1"/>
  <c r="L106" i="1"/>
  <c r="M105" i="1"/>
  <c r="R105" i="1" s="1"/>
  <c r="L105" i="1"/>
  <c r="AI104" i="1"/>
  <c r="M104" i="1"/>
  <c r="R104" i="1" s="1"/>
  <c r="L104" i="1"/>
  <c r="M103" i="1"/>
  <c r="R103" i="1" s="1"/>
  <c r="L103" i="1"/>
  <c r="AI102" i="1"/>
  <c r="M102" i="1"/>
  <c r="R102" i="1" s="1"/>
  <c r="L102" i="1"/>
  <c r="M101" i="1"/>
  <c r="R101" i="1" s="1"/>
  <c r="L101" i="1"/>
  <c r="AI100" i="1"/>
  <c r="M100" i="1"/>
  <c r="R100" i="1" s="1"/>
  <c r="L100" i="1"/>
  <c r="M99" i="1"/>
  <c r="R99" i="1" s="1"/>
  <c r="L99" i="1"/>
  <c r="AI98" i="1"/>
  <c r="M98" i="1"/>
  <c r="R98" i="1" s="1"/>
  <c r="L98" i="1"/>
  <c r="M97" i="1"/>
  <c r="R97" i="1" s="1"/>
  <c r="V97" i="1" s="1"/>
  <c r="L97" i="1"/>
  <c r="M96" i="1"/>
  <c r="R96" i="1" s="1"/>
  <c r="L96" i="1"/>
  <c r="AI95" i="1"/>
  <c r="M95" i="1"/>
  <c r="R95" i="1" s="1"/>
  <c r="L95" i="1"/>
  <c r="M94" i="1"/>
  <c r="R94" i="1" s="1"/>
  <c r="L94" i="1"/>
  <c r="AI93" i="1"/>
  <c r="M93" i="1"/>
  <c r="R93" i="1" s="1"/>
  <c r="V93" i="1" s="1"/>
  <c r="L93" i="1"/>
  <c r="M92" i="1"/>
  <c r="R92" i="1" s="1"/>
  <c r="L92" i="1"/>
  <c r="M91" i="1"/>
  <c r="R91" i="1" s="1"/>
  <c r="L91" i="1"/>
  <c r="AI90" i="1"/>
  <c r="M90" i="1"/>
  <c r="R90" i="1" s="1"/>
  <c r="L90" i="1"/>
  <c r="M89" i="1"/>
  <c r="R89" i="1" s="1"/>
  <c r="L89" i="1"/>
  <c r="AI88" i="1"/>
  <c r="M88" i="1"/>
  <c r="R88" i="1" s="1"/>
  <c r="L88" i="1"/>
  <c r="M87" i="1"/>
  <c r="R87" i="1" s="1"/>
  <c r="L87" i="1"/>
  <c r="AI86" i="1"/>
  <c r="M86" i="1"/>
  <c r="R86" i="1" s="1"/>
  <c r="L86" i="1"/>
  <c r="M85" i="1"/>
  <c r="R85" i="1" s="1"/>
  <c r="L85" i="1"/>
  <c r="AI84" i="1"/>
  <c r="M84" i="1"/>
  <c r="R84" i="1" s="1"/>
  <c r="L84" i="1"/>
  <c r="M83" i="1"/>
  <c r="R83" i="1" s="1"/>
  <c r="L83" i="1"/>
  <c r="AI82" i="1"/>
  <c r="M82" i="1"/>
  <c r="R82" i="1" s="1"/>
  <c r="L82" i="1"/>
  <c r="M81" i="1"/>
  <c r="R81" i="1" s="1"/>
  <c r="L81" i="1"/>
  <c r="M80" i="1"/>
  <c r="R80" i="1" s="1"/>
  <c r="L80" i="1"/>
  <c r="AI79" i="1"/>
  <c r="F79" i="1"/>
  <c r="E79" i="1"/>
  <c r="M79" i="1" s="1"/>
  <c r="R79" i="1" s="1"/>
  <c r="F78" i="1"/>
  <c r="E78" i="1"/>
  <c r="M78" i="1" s="1"/>
  <c r="R78" i="1" s="1"/>
  <c r="AI77" i="1"/>
  <c r="M77" i="1"/>
  <c r="R77" i="1" s="1"/>
  <c r="L77" i="1"/>
  <c r="M76" i="1"/>
  <c r="R76" i="1" s="1"/>
  <c r="W76" i="1" s="1"/>
  <c r="L76" i="1"/>
  <c r="M75" i="1"/>
  <c r="R75" i="1" s="1"/>
  <c r="L75" i="1"/>
  <c r="M74" i="1"/>
  <c r="R74" i="1" s="1"/>
  <c r="V74" i="1" s="1"/>
  <c r="L74" i="1"/>
  <c r="AI73" i="1"/>
  <c r="M73" i="1"/>
  <c r="R73" i="1" s="1"/>
  <c r="L73" i="1"/>
  <c r="M72" i="1"/>
  <c r="R72" i="1" s="1"/>
  <c r="L72" i="1"/>
  <c r="AI71" i="1"/>
  <c r="M71" i="1"/>
  <c r="R71" i="1" s="1"/>
  <c r="L71" i="1"/>
  <c r="M70" i="1"/>
  <c r="R70" i="1" s="1"/>
  <c r="V70" i="1" s="1"/>
  <c r="L70" i="1"/>
  <c r="AI69" i="1"/>
  <c r="M69" i="1"/>
  <c r="R69" i="1" s="1"/>
  <c r="L69" i="1"/>
  <c r="M68" i="1"/>
  <c r="R68" i="1" s="1"/>
  <c r="L68" i="1"/>
  <c r="AI67" i="1"/>
  <c r="M67" i="1"/>
  <c r="R67" i="1" s="1"/>
  <c r="L67" i="1"/>
  <c r="M66" i="1"/>
  <c r="R66" i="1" s="1"/>
  <c r="V66" i="1" s="1"/>
  <c r="L66" i="1"/>
  <c r="AI65" i="1"/>
  <c r="M65" i="1"/>
  <c r="R65" i="1" s="1"/>
  <c r="L65" i="1"/>
  <c r="M64" i="1"/>
  <c r="R64" i="1" s="1"/>
  <c r="L64" i="1"/>
  <c r="M63" i="1"/>
  <c r="R63" i="1" s="1"/>
  <c r="L63" i="1"/>
  <c r="AI62" i="1"/>
  <c r="M62" i="1"/>
  <c r="R62" i="1" s="1"/>
  <c r="L62" i="1"/>
  <c r="M61" i="1"/>
  <c r="R61" i="1" s="1"/>
  <c r="L61" i="1"/>
  <c r="M60" i="1"/>
  <c r="R60" i="1" s="1"/>
  <c r="L60" i="1"/>
  <c r="AI59" i="1"/>
  <c r="M59" i="1"/>
  <c r="R59" i="1" s="1"/>
  <c r="L59" i="1"/>
  <c r="M58" i="1"/>
  <c r="R58" i="1" s="1"/>
  <c r="V58" i="1" s="1"/>
  <c r="L58" i="1"/>
  <c r="AI57" i="1"/>
  <c r="M57" i="1"/>
  <c r="R57" i="1" s="1"/>
  <c r="V57" i="1" s="1"/>
  <c r="L57" i="1"/>
  <c r="M56" i="1"/>
  <c r="R56" i="1" s="1"/>
  <c r="W56" i="1" s="1"/>
  <c r="L56" i="1"/>
  <c r="M55" i="1"/>
  <c r="R55" i="1" s="1"/>
  <c r="W55" i="1" s="1"/>
  <c r="L55" i="1"/>
  <c r="AI54" i="1"/>
  <c r="M54" i="1"/>
  <c r="R54" i="1" s="1"/>
  <c r="W54" i="1" s="1"/>
  <c r="L54" i="1"/>
  <c r="M53" i="1"/>
  <c r="R53" i="1" s="1"/>
  <c r="W53" i="1" s="1"/>
  <c r="L53" i="1"/>
  <c r="AI52" i="1"/>
  <c r="M52" i="1"/>
  <c r="R52" i="1" s="1"/>
  <c r="W52" i="1" s="1"/>
  <c r="L52" i="1"/>
  <c r="M51" i="1"/>
  <c r="R51" i="1" s="1"/>
  <c r="W51" i="1" s="1"/>
  <c r="L51" i="1"/>
  <c r="AI50" i="1"/>
  <c r="M50" i="1"/>
  <c r="R50" i="1" s="1"/>
  <c r="W50" i="1" s="1"/>
  <c r="L50" i="1"/>
  <c r="M49" i="1"/>
  <c r="R49" i="1" s="1"/>
  <c r="V49" i="1" s="1"/>
  <c r="L49" i="1"/>
  <c r="F48" i="1"/>
  <c r="F5" i="1" s="1"/>
  <c r="E48" i="1"/>
  <c r="M48" i="1" s="1"/>
  <c r="R48" i="1" s="1"/>
  <c r="AI47" i="1"/>
  <c r="M47" i="1"/>
  <c r="R47" i="1" s="1"/>
  <c r="V47" i="1" s="1"/>
  <c r="L47" i="1"/>
  <c r="M46" i="1"/>
  <c r="R46" i="1" s="1"/>
  <c r="L46" i="1"/>
  <c r="AI45" i="1"/>
  <c r="M45" i="1"/>
  <c r="R45" i="1" s="1"/>
  <c r="V45" i="1" s="1"/>
  <c r="L45" i="1"/>
  <c r="M44" i="1"/>
  <c r="R44" i="1" s="1"/>
  <c r="V44" i="1" s="1"/>
  <c r="L44" i="1"/>
  <c r="AI43" i="1"/>
  <c r="M43" i="1"/>
  <c r="R43" i="1" s="1"/>
  <c r="V43" i="1" s="1"/>
  <c r="L43" i="1"/>
  <c r="M42" i="1"/>
  <c r="R42" i="1" s="1"/>
  <c r="L42" i="1"/>
  <c r="AI41" i="1"/>
  <c r="M41" i="1"/>
  <c r="R41" i="1" s="1"/>
  <c r="V41" i="1" s="1"/>
  <c r="L41" i="1"/>
  <c r="M40" i="1"/>
  <c r="R40" i="1" s="1"/>
  <c r="V40" i="1" s="1"/>
  <c r="L40" i="1"/>
  <c r="AI39" i="1"/>
  <c r="M39" i="1"/>
  <c r="R39" i="1" s="1"/>
  <c r="V39" i="1" s="1"/>
  <c r="L39" i="1"/>
  <c r="M38" i="1"/>
  <c r="R38" i="1" s="1"/>
  <c r="W38" i="1" s="1"/>
  <c r="L38" i="1"/>
  <c r="M37" i="1"/>
  <c r="R37" i="1" s="1"/>
  <c r="W37" i="1" s="1"/>
  <c r="L37" i="1"/>
  <c r="AI36" i="1"/>
  <c r="M36" i="1"/>
  <c r="R36" i="1" s="1"/>
  <c r="W36" i="1" s="1"/>
  <c r="L36" i="1"/>
  <c r="M35" i="1"/>
  <c r="R35" i="1" s="1"/>
  <c r="W35" i="1" s="1"/>
  <c r="L35" i="1"/>
  <c r="AI34" i="1"/>
  <c r="M34" i="1"/>
  <c r="R34" i="1" s="1"/>
  <c r="W34" i="1" s="1"/>
  <c r="L34" i="1"/>
  <c r="M33" i="1"/>
  <c r="R33" i="1" s="1"/>
  <c r="W33" i="1" s="1"/>
  <c r="L33" i="1"/>
  <c r="AI32" i="1"/>
  <c r="M32" i="1"/>
  <c r="R32" i="1" s="1"/>
  <c r="W32" i="1" s="1"/>
  <c r="L32" i="1"/>
  <c r="M31" i="1"/>
  <c r="R31" i="1" s="1"/>
  <c r="V31" i="1" s="1"/>
  <c r="L31" i="1"/>
  <c r="M30" i="1"/>
  <c r="R30" i="1" s="1"/>
  <c r="L30" i="1"/>
  <c r="AI29" i="1"/>
  <c r="M29" i="1"/>
  <c r="R29" i="1" s="1"/>
  <c r="L29" i="1"/>
  <c r="M28" i="1"/>
  <c r="R28" i="1" s="1"/>
  <c r="V28" i="1" s="1"/>
  <c r="L28" i="1"/>
  <c r="M27" i="1"/>
  <c r="R27" i="1" s="1"/>
  <c r="V27" i="1" s="1"/>
  <c r="L27" i="1"/>
  <c r="AI26" i="1"/>
  <c r="M26" i="1"/>
  <c r="R26" i="1" s="1"/>
  <c r="V26" i="1" s="1"/>
  <c r="L26" i="1"/>
  <c r="M25" i="1"/>
  <c r="R25" i="1" s="1"/>
  <c r="V25" i="1" s="1"/>
  <c r="L25" i="1"/>
  <c r="AI24" i="1"/>
  <c r="M24" i="1"/>
  <c r="R24" i="1" s="1"/>
  <c r="V24" i="1" s="1"/>
  <c r="L24" i="1"/>
  <c r="M23" i="1"/>
  <c r="R23" i="1" s="1"/>
  <c r="V23" i="1" s="1"/>
  <c r="L23" i="1"/>
  <c r="AI22" i="1"/>
  <c r="M22" i="1"/>
  <c r="R22" i="1" s="1"/>
  <c r="V22" i="1" s="1"/>
  <c r="L22" i="1"/>
  <c r="M21" i="1"/>
  <c r="R21" i="1" s="1"/>
  <c r="V21" i="1" s="1"/>
  <c r="L21" i="1"/>
  <c r="AI20" i="1"/>
  <c r="M20" i="1"/>
  <c r="R20" i="1" s="1"/>
  <c r="V20" i="1" s="1"/>
  <c r="L20" i="1"/>
  <c r="M19" i="1"/>
  <c r="R19" i="1" s="1"/>
  <c r="L19" i="1"/>
  <c r="M18" i="1"/>
  <c r="R18" i="1" s="1"/>
  <c r="L18" i="1"/>
  <c r="AI17" i="1"/>
  <c r="M17" i="1"/>
  <c r="R17" i="1" s="1"/>
  <c r="L17" i="1"/>
  <c r="M16" i="1"/>
  <c r="R16" i="1" s="1"/>
  <c r="L16" i="1"/>
  <c r="AI15" i="1"/>
  <c r="M15" i="1"/>
  <c r="R15" i="1" s="1"/>
  <c r="L15" i="1"/>
  <c r="M14" i="1"/>
  <c r="R14" i="1" s="1"/>
  <c r="V14" i="1" s="1"/>
  <c r="L14" i="1"/>
  <c r="M13" i="1"/>
  <c r="R13" i="1" s="1"/>
  <c r="V13" i="1" s="1"/>
  <c r="L13" i="1"/>
  <c r="AI12" i="1"/>
  <c r="M12" i="1"/>
  <c r="R12" i="1" s="1"/>
  <c r="V12" i="1" s="1"/>
  <c r="L12" i="1"/>
  <c r="M11" i="1"/>
  <c r="R11" i="1" s="1"/>
  <c r="V11" i="1" s="1"/>
  <c r="L11" i="1"/>
  <c r="M10" i="1"/>
  <c r="R10" i="1" s="1"/>
  <c r="L10" i="1"/>
  <c r="AI9" i="1"/>
  <c r="M9" i="1"/>
  <c r="R9" i="1" s="1"/>
  <c r="L9" i="1"/>
  <c r="M8" i="1"/>
  <c r="R8" i="1" s="1"/>
  <c r="L8" i="1"/>
  <c r="AI7" i="1"/>
  <c r="M7" i="1"/>
  <c r="R7" i="1" s="1"/>
  <c r="L7" i="1"/>
  <c r="M6" i="1"/>
  <c r="R6" i="1" s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K5" i="1"/>
  <c r="S5" i="1" l="1"/>
  <c r="M5" i="1"/>
  <c r="W48" i="1"/>
  <c r="V76" i="1"/>
  <c r="W78" i="1"/>
  <c r="AI5" i="1"/>
  <c r="W79" i="1"/>
  <c r="W107" i="1"/>
  <c r="V42" i="1"/>
  <c r="W42" i="1"/>
  <c r="V46" i="1"/>
  <c r="W46" i="1"/>
  <c r="V60" i="1"/>
  <c r="W60" i="1"/>
  <c r="V68" i="1"/>
  <c r="W68" i="1"/>
  <c r="V72" i="1"/>
  <c r="W72" i="1"/>
  <c r="V77" i="1"/>
  <c r="W77" i="1"/>
  <c r="V81" i="1"/>
  <c r="W81" i="1"/>
  <c r="V95" i="1"/>
  <c r="W95" i="1"/>
  <c r="V109" i="1"/>
  <c r="W109" i="1"/>
  <c r="E5" i="1"/>
  <c r="W40" i="1"/>
  <c r="W44" i="1"/>
  <c r="V48" i="1"/>
  <c r="W49" i="1"/>
  <c r="W58" i="1"/>
  <c r="W66" i="1"/>
  <c r="W70" i="1"/>
  <c r="W74" i="1"/>
  <c r="W93" i="1"/>
  <c r="W97" i="1"/>
  <c r="W111" i="1"/>
  <c r="V114" i="1"/>
  <c r="W6" i="1"/>
  <c r="R5" i="1"/>
  <c r="V6" i="1"/>
  <c r="W8" i="1"/>
  <c r="V8" i="1"/>
  <c r="W10" i="1"/>
  <c r="V10" i="1"/>
  <c r="W16" i="1"/>
  <c r="V16" i="1"/>
  <c r="W18" i="1"/>
  <c r="V18" i="1"/>
  <c r="W29" i="1"/>
  <c r="V29" i="1"/>
  <c r="W7" i="1"/>
  <c r="V7" i="1"/>
  <c r="W9" i="1"/>
  <c r="V9" i="1"/>
  <c r="W15" i="1"/>
  <c r="V15" i="1"/>
  <c r="W17" i="1"/>
  <c r="V17" i="1"/>
  <c r="W19" i="1"/>
  <c r="V19" i="1"/>
  <c r="W30" i="1"/>
  <c r="V30" i="1"/>
  <c r="W11" i="1"/>
  <c r="W12" i="1"/>
  <c r="W13" i="1"/>
  <c r="W14" i="1"/>
  <c r="W20" i="1"/>
  <c r="W21" i="1"/>
  <c r="W22" i="1"/>
  <c r="W23" i="1"/>
  <c r="W24" i="1"/>
  <c r="W25" i="1"/>
  <c r="W26" i="1"/>
  <c r="W27" i="1"/>
  <c r="W28" i="1"/>
  <c r="W31" i="1"/>
  <c r="V59" i="1"/>
  <c r="W59" i="1"/>
  <c r="W62" i="1"/>
  <c r="V62" i="1"/>
  <c r="W64" i="1"/>
  <c r="V64" i="1"/>
  <c r="V67" i="1"/>
  <c r="W67" i="1"/>
  <c r="V71" i="1"/>
  <c r="W71" i="1"/>
  <c r="V75" i="1"/>
  <c r="W75" i="1"/>
  <c r="L79" i="1"/>
  <c r="W82" i="1"/>
  <c r="V82" i="1"/>
  <c r="W84" i="1"/>
  <c r="V84" i="1"/>
  <c r="W86" i="1"/>
  <c r="V86" i="1"/>
  <c r="W88" i="1"/>
  <c r="V88" i="1"/>
  <c r="W90" i="1"/>
  <c r="V90" i="1"/>
  <c r="V92" i="1"/>
  <c r="W92" i="1"/>
  <c r="V96" i="1"/>
  <c r="W96" i="1"/>
  <c r="W99" i="1"/>
  <c r="V99" i="1"/>
  <c r="W101" i="1"/>
  <c r="V101" i="1"/>
  <c r="W103" i="1"/>
  <c r="V103" i="1"/>
  <c r="W105" i="1"/>
  <c r="V105" i="1"/>
  <c r="L107" i="1"/>
  <c r="V110" i="1"/>
  <c r="W110" i="1"/>
  <c r="V113" i="1"/>
  <c r="W113" i="1"/>
  <c r="V32" i="1"/>
  <c r="V33" i="1"/>
  <c r="V34" i="1"/>
  <c r="V35" i="1"/>
  <c r="V36" i="1"/>
  <c r="V37" i="1"/>
  <c r="V38" i="1"/>
  <c r="W39" i="1"/>
  <c r="W41" i="1"/>
  <c r="W43" i="1"/>
  <c r="W45" i="1"/>
  <c r="W47" i="1"/>
  <c r="L48" i="1"/>
  <c r="V50" i="1"/>
  <c r="V51" i="1"/>
  <c r="V52" i="1"/>
  <c r="V53" i="1"/>
  <c r="V54" i="1"/>
  <c r="V55" i="1"/>
  <c r="V56" i="1"/>
  <c r="W57" i="1"/>
  <c r="W61" i="1"/>
  <c r="V61" i="1"/>
  <c r="W63" i="1"/>
  <c r="V63" i="1"/>
  <c r="V65" i="1"/>
  <c r="W65" i="1"/>
  <c r="V69" i="1"/>
  <c r="W69" i="1"/>
  <c r="V73" i="1"/>
  <c r="W73" i="1"/>
  <c r="L78" i="1"/>
  <c r="V80" i="1"/>
  <c r="W80" i="1"/>
  <c r="W83" i="1"/>
  <c r="V83" i="1"/>
  <c r="W85" i="1"/>
  <c r="V85" i="1"/>
  <c r="W87" i="1"/>
  <c r="V87" i="1"/>
  <c r="W89" i="1"/>
  <c r="V89" i="1"/>
  <c r="W91" i="1"/>
  <c r="V91" i="1"/>
  <c r="V94" i="1"/>
  <c r="W94" i="1"/>
  <c r="W98" i="1"/>
  <c r="V98" i="1"/>
  <c r="W100" i="1"/>
  <c r="V100" i="1"/>
  <c r="W102" i="1"/>
  <c r="V102" i="1"/>
  <c r="W104" i="1"/>
  <c r="V104" i="1"/>
  <c r="W106" i="1"/>
  <c r="V106" i="1"/>
  <c r="V108" i="1"/>
  <c r="W108" i="1"/>
  <c r="W112" i="1"/>
  <c r="V112" i="1"/>
  <c r="V78" i="1"/>
  <c r="V79" i="1"/>
  <c r="V107" i="1"/>
  <c r="L5" i="1" l="1"/>
</calcChain>
</file>

<file path=xl/sharedStrings.xml><?xml version="1.0" encoding="utf-8"?>
<sst xmlns="http://schemas.openxmlformats.org/spreadsheetml/2006/main" count="406" uniqueCount="163">
  <si>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</si>
  <si>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</si>
  <si>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</si>
  <si>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</si>
  <si>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</si>
  <si>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</si>
  <si>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</si>
  <si>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</si>
  <si>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</si>
  <si>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</si>
  <si>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</si>
  <si>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</si>
  <si>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</si>
  <si>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</si>
  <si>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</si>
  <si>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</si>
  <si>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</si>
  <si>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</si>
  <si>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</si>
  <si>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</si>
  <si>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</si>
  <si>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</si>
  <si>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</si>
  <si>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</si>
  <si>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</si>
  <si>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13,09,</t>
  </si>
  <si>
    <t>15,09,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</si>
  <si>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</si>
  <si>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</si>
  <si>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</si>
  <si>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</si>
  <si>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</si>
  <si>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</si>
  <si>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</si>
  <si>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</si>
  <si>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</si>
  <si>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</si>
  <si>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</si>
  <si>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</si>
  <si>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</si>
  <si>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</si>
  <si>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</si>
  <si>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</si>
  <si>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</si>
  <si>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</si>
  <si>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</si>
  <si>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не в матрице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</si>
  <si>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</si>
  <si>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</si>
  <si>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</si>
  <si>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</si>
  <si>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6550 МЯСНЫЕ Папа может сар б/о мгс 1*3 О 45с  Останкино</t>
  </si>
  <si>
    <t>не правильно оприходован товар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</si>
  <si>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</si>
  <si>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</si>
  <si>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</si>
  <si>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нужено увеличить продажи!!!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</si>
  <si>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</si>
  <si>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</si>
  <si>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</si>
  <si>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</si>
  <si>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</si>
  <si>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</si>
  <si>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</si>
  <si>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</si>
  <si>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</si>
  <si>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</si>
  <si>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нужено увеличить продажи!!! / новинка</t>
  </si>
  <si>
    <t>6208 ДЫМОВИЦА ИЗ ЛОПАТКИ ПМ к/в с/н в/у 1/150  Останкино</t>
  </si>
  <si>
    <t>6221 НЕОПОЛИТАНСКИЙ ДУЭТ с/к с/н мгс 1/90  Останкино</t>
  </si>
  <si>
    <t>новинка</t>
  </si>
  <si>
    <t>6222 ИТАЛЬЯНСКОЕ АССОРТИ с/в с/н мгс 1/90 ОСТАНКИНО</t>
  </si>
  <si>
    <t>6228 МЯСНОЕ АССОРТИ к/з с/н мгс 1/90 10шт  Останкино</t>
  </si>
  <si>
    <t>6268 Колбаса Папа может 400г Говяжья вар п/о  ОСТАНКИНО</t>
  </si>
  <si>
    <t>нужено увеличить продажи / новинка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</si>
  <si>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</si>
  <si>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</si>
  <si>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</si>
  <si>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</si>
  <si>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</si>
  <si>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</si>
  <si>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</si>
  <si>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</si>
  <si>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</si>
  <si>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</si>
  <si>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</si>
  <si>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</si>
  <si>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</si>
  <si>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</si>
  <si>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</si>
  <si>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</si>
  <si>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</si>
  <si>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</si>
  <si>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</si>
  <si>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</si>
  <si>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</si>
  <si>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</si>
  <si>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</si>
  <si>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</si>
  <si>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</si>
  <si>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</si>
  <si>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</si>
  <si>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</si>
  <si>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6754 БАЛЫК И ШЕЙКА с/в с/н мгс 1/90 8 шт ОСТАНКИНО</t>
  </si>
  <si>
    <t>6765 РУБЛЕНЫЕ сос ц/о мгс 0,36кг 6шт  Останкино</t>
  </si>
  <si>
    <t>6768 С СЫРОМ сос ц/о мгс 0,41кг 6шт  Останкино</t>
  </si>
  <si>
    <t>нужено увеличить продажи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</si>
  <si>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</si>
  <si>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</si>
  <si>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</si>
  <si>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</si>
  <si>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</si>
  <si>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</si>
  <si>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</si>
  <si>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</si>
  <si>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</si>
  <si>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</si>
  <si>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</si>
  <si>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</si>
  <si>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</si>
  <si>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</si>
  <si>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</si>
  <si>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</si>
  <si>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</si>
  <si>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</si>
  <si>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</si>
  <si>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</si>
  <si>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</si>
  <si>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</si>
  <si>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</si>
  <si>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</si>
  <si>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</si>
  <si>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</si>
  <si>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</si>
  <si>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</si>
  <si>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</si>
  <si>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</si>
  <si>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</si>
  <si>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</si>
  <si>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</si>
  <si>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</si>
  <si>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</si>
  <si>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</si>
  <si>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</si>
  <si>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</si>
  <si>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</si>
  <si>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</si>
  <si>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</si>
  <si>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</si>
  <si>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</si>
  <si>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</si>
  <si>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</si>
  <si>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</si>
  <si>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</si>
  <si>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7233 БАЛЫКОВАЯ ПМ п/к в/у 0,31кг 8шт_209к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</si>
  <si>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</si>
  <si>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</si>
  <si>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</si>
  <si>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</si>
  <si>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</si>
  <si>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</si>
  <si>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</si>
  <si>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Докторская ГОСТ вар п/о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</si>
</sst>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8" sqref="U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20" width="7" customWidth="1"/>
    <col min="21" max="21" width="21" customWidth="1"/>
    <col min="22" max="23" width="5" customWidth="1"/>
    <col min="24" max="33" width="6" customWidth="1"/>
    <col min="34" max="34" width="25" customWidth="1"/>
    <col min="35" max="35" width="7" customWidth="1"/>
    <col min="36" max="50" width="3" customWidth="1"/>
  </cols>
  <sheetData>
    <row r="1" spans="1:50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15</v>
      </c>
      <c r="S3" s="2" t="s">
        <v>16</v>
      </c>
      <c r="T3" s="6" t="s">
        <v>17</v>
      </c>
      <c r="U3" s="6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 t="s">
        <v>27</v>
      </c>
      <c r="S4" s="9"/>
      <c r="T4" s="9"/>
      <c r="U4" s="9"/>
      <c r="V4" s="9"/>
      <c r="W4" s="9"/>
      <c r="X4" s="9" t="s">
        <v>28</v>
      </c>
      <c r="Y4" s="9" t="s">
        <v>29</v>
      </c>
      <c r="Z4" s="9" t="s">
        <v>30</v>
      </c>
      <c r="AA4" s="9" t="s">
        <v>31</v>
      </c>
      <c r="AB4" s="9" t="s">
        <v>32</v>
      </c>
      <c r="AC4" s="9" t="s">
        <v>33</v>
      </c>
      <c r="AD4" s="9" t="s">
        <v>34</v>
      </c>
      <c r="AE4" s="9" t="s">
        <v>35</v>
      </c>
      <c r="AF4" s="9" t="s">
        <v>36</v>
      </c>
      <c r="AG4" s="9" t="s">
        <v>37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25">
      <c r="A5" s="9"/>
      <c r="B5" s="9"/>
      <c r="C5" s="9"/>
      <c r="D5" s="9"/>
      <c r="E5" s="3">
        <f>SUM(E6:E497)</f>
        <v>24324.863999999994</v>
      </c>
      <c r="F5" s="3">
        <f>SUM(F6:F497)</f>
        <v>11848.43</v>
      </c>
      <c r="G5" s="7"/>
      <c r="H5" s="9"/>
      <c r="I5" s="9"/>
      <c r="J5" s="9"/>
      <c r="K5" s="3">
        <f t="shared" ref="K5:T5" si="0">SUM(K6:K497)</f>
        <v>15002.899999999998</v>
      </c>
      <c r="L5" s="3">
        <f t="shared" si="0"/>
        <v>9321.9639999999981</v>
      </c>
      <c r="M5" s="3">
        <f t="shared" si="0"/>
        <v>14329.628999999997</v>
      </c>
      <c r="N5" s="3">
        <f t="shared" si="0"/>
        <v>9995.2350000000006</v>
      </c>
      <c r="O5" s="3">
        <f t="shared" si="0"/>
        <v>5781</v>
      </c>
      <c r="P5" s="3">
        <f t="shared" si="0"/>
        <v>10153</v>
      </c>
      <c r="Q5" s="3">
        <f t="shared" si="0"/>
        <v>5916</v>
      </c>
      <c r="R5" s="3">
        <f t="shared" si="0"/>
        <v>2865.9257999999995</v>
      </c>
      <c r="S5" s="3">
        <f t="shared" si="0"/>
        <v>6616.8596000000016</v>
      </c>
      <c r="T5" s="3">
        <f t="shared" si="0"/>
        <v>0</v>
      </c>
      <c r="U5" s="9"/>
      <c r="V5" s="9"/>
      <c r="W5" s="9"/>
      <c r="X5" s="3">
        <f t="shared" ref="X5:AG5" si="1">SUM(X6:X497)</f>
        <v>3115.7614000000008</v>
      </c>
      <c r="Y5" s="3">
        <f t="shared" si="1"/>
        <v>2673.4668000000006</v>
      </c>
      <c r="Z5" s="3">
        <f t="shared" si="1"/>
        <v>3154.8807999999999</v>
      </c>
      <c r="AA5" s="3">
        <f t="shared" si="1"/>
        <v>3197.304599999999</v>
      </c>
      <c r="AB5" s="3">
        <f t="shared" si="1"/>
        <v>3182.5433999999996</v>
      </c>
      <c r="AC5" s="3">
        <f t="shared" si="1"/>
        <v>2875.4109999999991</v>
      </c>
      <c r="AD5" s="3">
        <f t="shared" si="1"/>
        <v>2892.3016000000007</v>
      </c>
      <c r="AE5" s="3">
        <f t="shared" si="1"/>
        <v>3022.3444</v>
      </c>
      <c r="AF5" s="3">
        <f t="shared" si="1"/>
        <v>2683.9768000000004</v>
      </c>
      <c r="AG5" s="3">
        <f t="shared" si="1"/>
        <v>2807.5985999999998</v>
      </c>
      <c r="AH5" s="9"/>
      <c r="AI5" s="3">
        <f>SUM(AI6:AI497)</f>
        <v>3529.2695999999987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9" t="s">
        <v>38</v>
      </c>
      <c r="B6" s="9" t="s">
        <v>39</v>
      </c>
      <c r="C6" s="9">
        <v>469</v>
      </c>
      <c r="D6" s="9">
        <v>261</v>
      </c>
      <c r="E6" s="9">
        <v>570</v>
      </c>
      <c r="F6" s="9">
        <v>117</v>
      </c>
      <c r="G6" s="7">
        <v>0.4</v>
      </c>
      <c r="H6" s="9">
        <v>60</v>
      </c>
      <c r="I6" s="9" t="s">
        <v>40</v>
      </c>
      <c r="J6" s="9"/>
      <c r="K6" s="9">
        <v>322</v>
      </c>
      <c r="L6" s="9">
        <f t="shared" ref="L6:L37" si="2">E6-K6</f>
        <v>248</v>
      </c>
      <c r="M6" s="9">
        <f t="shared" ref="M6:M37" si="3">E6-N6</f>
        <v>314</v>
      </c>
      <c r="N6" s="9">
        <v>256</v>
      </c>
      <c r="O6" s="9"/>
      <c r="P6" s="9">
        <v>230</v>
      </c>
      <c r="Q6" s="9">
        <v>220</v>
      </c>
      <c r="R6" s="9">
        <f t="shared" ref="R6:R37" si="4">M6/5</f>
        <v>62.8</v>
      </c>
      <c r="S6" s="4">
        <f>14*R6-Q6-P6-O6-F6</f>
        <v>312.19999999999993</v>
      </c>
      <c r="T6" s="4"/>
      <c r="U6" s="9"/>
      <c r="V6" s="9">
        <f t="shared" ref="V6:V37" si="5">(F6+O6+P6+Q6+S6)/R6</f>
        <v>14</v>
      </c>
      <c r="W6" s="9">
        <f t="shared" ref="W6:W37" si="6">(F6+O6+P6+Q6)/R6</f>
        <v>9.0286624203821653</v>
      </c>
      <c r="X6" s="9">
        <v>54</v>
      </c>
      <c r="Y6" s="9">
        <v>48</v>
      </c>
      <c r="Z6" s="9">
        <v>62.6</v>
      </c>
      <c r="AA6" s="9">
        <v>60.2</v>
      </c>
      <c r="AB6" s="9">
        <v>73</v>
      </c>
      <c r="AC6" s="9">
        <v>23.4</v>
      </c>
      <c r="AD6" s="9">
        <v>58.4</v>
      </c>
      <c r="AE6" s="9">
        <v>69</v>
      </c>
      <c r="AF6" s="9">
        <v>48.8</v>
      </c>
      <c r="AG6" s="9">
        <v>47.2</v>
      </c>
      <c r="AH6" s="9"/>
      <c r="AI6" s="9">
        <f>G6*S6</f>
        <v>124.87999999999998</v>
      </c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9" t="s">
        <v>41</v>
      </c>
      <c r="B7" s="9" t="s">
        <v>42</v>
      </c>
      <c r="C7" s="9">
        <v>43.475000000000001</v>
      </c>
      <c r="D7" s="9">
        <v>34.618000000000002</v>
      </c>
      <c r="E7" s="9">
        <v>24.635999999999999</v>
      </c>
      <c r="F7" s="9">
        <v>37.286999999999999</v>
      </c>
      <c r="G7" s="7">
        <v>1</v>
      </c>
      <c r="H7" s="9">
        <v>120</v>
      </c>
      <c r="I7" s="9" t="s">
        <v>40</v>
      </c>
      <c r="J7" s="9"/>
      <c r="K7" s="9">
        <v>24</v>
      </c>
      <c r="L7" s="9">
        <f t="shared" si="2"/>
        <v>0.63599999999999923</v>
      </c>
      <c r="M7" s="9">
        <f t="shared" si="3"/>
        <v>24.635999999999999</v>
      </c>
      <c r="N7" s="9"/>
      <c r="O7" s="9"/>
      <c r="P7" s="9">
        <v>10</v>
      </c>
      <c r="Q7" s="9"/>
      <c r="R7" s="9">
        <f t="shared" si="4"/>
        <v>4.9272</v>
      </c>
      <c r="S7" s="4">
        <f t="shared" ref="S7:S9" si="7">14*R7-Q7-P7-O7-F7</f>
        <v>21.693800000000003</v>
      </c>
      <c r="T7" s="4"/>
      <c r="U7" s="9"/>
      <c r="V7" s="9">
        <f t="shared" si="5"/>
        <v>14</v>
      </c>
      <c r="W7" s="9">
        <f t="shared" si="6"/>
        <v>9.5971342750446507</v>
      </c>
      <c r="X7" s="9">
        <v>4.306</v>
      </c>
      <c r="Y7" s="9">
        <v>4.3276000000000003</v>
      </c>
      <c r="Z7" s="9">
        <v>5.3482000000000003</v>
      </c>
      <c r="AA7" s="9">
        <v>5.4822000000000006</v>
      </c>
      <c r="AB7" s="9">
        <v>2.0996000000000001</v>
      </c>
      <c r="AC7" s="9">
        <v>3.5958000000000001</v>
      </c>
      <c r="AD7" s="9">
        <v>5.5154000000000014</v>
      </c>
      <c r="AE7" s="9">
        <v>3.4681999999999999</v>
      </c>
      <c r="AF7" s="9">
        <v>4.0430000000000001</v>
      </c>
      <c r="AG7" s="9">
        <v>4.4550000000000001</v>
      </c>
      <c r="AH7" s="9"/>
      <c r="AI7" s="9">
        <f>G7*S7</f>
        <v>21.693800000000003</v>
      </c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9" t="s">
        <v>43</v>
      </c>
      <c r="B8" s="9" t="s">
        <v>42</v>
      </c>
      <c r="C8" s="9">
        <v>458.39</v>
      </c>
      <c r="D8" s="9">
        <v>519.875</v>
      </c>
      <c r="E8" s="9">
        <v>439.03</v>
      </c>
      <c r="F8" s="9">
        <v>184.32599999999999</v>
      </c>
      <c r="G8" s="7">
        <v>1</v>
      </c>
      <c r="H8" s="9">
        <v>60</v>
      </c>
      <c r="I8" s="9" t="s">
        <v>40</v>
      </c>
      <c r="J8" s="9"/>
      <c r="K8" s="9">
        <v>387.5</v>
      </c>
      <c r="L8" s="9">
        <f t="shared" si="2"/>
        <v>51.529999999999973</v>
      </c>
      <c r="M8" s="9">
        <f t="shared" si="3"/>
        <v>390.78699999999998</v>
      </c>
      <c r="N8" s="9">
        <v>48.243000000000002</v>
      </c>
      <c r="O8" s="9">
        <v>300</v>
      </c>
      <c r="P8" s="9">
        <v>170</v>
      </c>
      <c r="Q8" s="9">
        <v>130</v>
      </c>
      <c r="R8" s="9">
        <f t="shared" si="4"/>
        <v>78.157399999999996</v>
      </c>
      <c r="S8" s="4">
        <f t="shared" si="7"/>
        <v>309.8775999999998</v>
      </c>
      <c r="T8" s="4"/>
      <c r="U8" s="9"/>
      <c r="V8" s="9">
        <f t="shared" si="5"/>
        <v>13.999999999999998</v>
      </c>
      <c r="W8" s="9">
        <f t="shared" si="6"/>
        <v>10.035210997295202</v>
      </c>
      <c r="X8" s="9">
        <v>78.814599999999999</v>
      </c>
      <c r="Y8" s="9">
        <v>82.576800000000006</v>
      </c>
      <c r="Z8" s="9">
        <v>68.765800000000013</v>
      </c>
      <c r="AA8" s="9">
        <v>85.85860000000001</v>
      </c>
      <c r="AB8" s="9">
        <v>85.558000000000021</v>
      </c>
      <c r="AC8" s="9">
        <v>59.716200000000001</v>
      </c>
      <c r="AD8" s="9">
        <v>81.652199999999993</v>
      </c>
      <c r="AE8" s="9">
        <v>81.507800000000003</v>
      </c>
      <c r="AF8" s="9">
        <v>73.342799999999997</v>
      </c>
      <c r="AG8" s="9">
        <v>65.869399999999999</v>
      </c>
      <c r="AH8" s="9"/>
      <c r="AI8" s="9">
        <f>G8*S8</f>
        <v>309.8775999999998</v>
      </c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9" t="s">
        <v>44</v>
      </c>
      <c r="B9" s="9" t="s">
        <v>42</v>
      </c>
      <c r="C9" s="9">
        <v>46.381999999999998</v>
      </c>
      <c r="D9" s="9">
        <v>86.369</v>
      </c>
      <c r="E9" s="9">
        <v>54.896000000000001</v>
      </c>
      <c r="F9" s="9">
        <v>61.268999999999998</v>
      </c>
      <c r="G9" s="7">
        <v>1</v>
      </c>
      <c r="H9" s="9">
        <v>120</v>
      </c>
      <c r="I9" s="9" t="s">
        <v>40</v>
      </c>
      <c r="J9" s="9"/>
      <c r="K9" s="9">
        <v>22.5</v>
      </c>
      <c r="L9" s="9">
        <f t="shared" si="2"/>
        <v>32.396000000000001</v>
      </c>
      <c r="M9" s="9">
        <f t="shared" si="3"/>
        <v>23.058</v>
      </c>
      <c r="N9" s="9">
        <v>31.838000000000001</v>
      </c>
      <c r="O9" s="9"/>
      <c r="P9" s="9">
        <v>0</v>
      </c>
      <c r="Q9" s="9"/>
      <c r="R9" s="9">
        <f t="shared" si="4"/>
        <v>4.6116000000000001</v>
      </c>
      <c r="S9" s="4">
        <f t="shared" si="7"/>
        <v>3.2933999999999983</v>
      </c>
      <c r="T9" s="4"/>
      <c r="U9" s="9"/>
      <c r="V9" s="9">
        <f t="shared" si="5"/>
        <v>13.999999999999998</v>
      </c>
      <c r="W9" s="9">
        <f t="shared" si="6"/>
        <v>13.285844392401769</v>
      </c>
      <c r="X9" s="9">
        <v>3.9628000000000001</v>
      </c>
      <c r="Y9" s="9">
        <v>4.2163999999999993</v>
      </c>
      <c r="Z9" s="9">
        <v>5.1072000000000024</v>
      </c>
      <c r="AA9" s="9">
        <v>5.3470000000000004</v>
      </c>
      <c r="AB9" s="9">
        <v>3.6417999999999999</v>
      </c>
      <c r="AC9" s="9">
        <v>4.0096000000000007</v>
      </c>
      <c r="AD9" s="9">
        <v>5.1353999999999997</v>
      </c>
      <c r="AE9" s="9">
        <v>3.9780000000000002</v>
      </c>
      <c r="AF9" s="9">
        <v>4.6314000000000002</v>
      </c>
      <c r="AG9" s="9">
        <v>4.3806000000000003</v>
      </c>
      <c r="AH9" s="9"/>
      <c r="AI9" s="9">
        <f>G9*S9</f>
        <v>3.2933999999999983</v>
      </c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hidden="1" x14ac:dyDescent="0.25">
      <c r="A10" s="11" t="s">
        <v>45</v>
      </c>
      <c r="B10" s="11" t="s">
        <v>42</v>
      </c>
      <c r="C10" s="11">
        <v>-40.673000000000002</v>
      </c>
      <c r="D10" s="11">
        <v>40.673000000000002</v>
      </c>
      <c r="E10" s="11"/>
      <c r="F10" s="11"/>
      <c r="G10" s="12">
        <v>0</v>
      </c>
      <c r="H10" s="11" t="e">
        <v>#N/A</v>
      </c>
      <c r="I10" s="11" t="s">
        <v>46</v>
      </c>
      <c r="J10" s="11"/>
      <c r="K10" s="11"/>
      <c r="L10" s="11">
        <f t="shared" si="2"/>
        <v>0</v>
      </c>
      <c r="M10" s="11">
        <f t="shared" si="3"/>
        <v>0</v>
      </c>
      <c r="N10" s="11"/>
      <c r="O10" s="11"/>
      <c r="P10" s="11">
        <v>0</v>
      </c>
      <c r="Q10" s="11"/>
      <c r="R10" s="11">
        <f t="shared" si="4"/>
        <v>0</v>
      </c>
      <c r="S10" s="13"/>
      <c r="T10" s="13"/>
      <c r="U10" s="11"/>
      <c r="V10" s="11" t="e">
        <f t="shared" si="5"/>
        <v>#DIV/0!</v>
      </c>
      <c r="W10" s="11" t="e">
        <f t="shared" si="6"/>
        <v>#DIV/0!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/>
      <c r="AI10" s="11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9" t="s">
        <v>47</v>
      </c>
      <c r="B11" s="9" t="s">
        <v>42</v>
      </c>
      <c r="C11" s="9">
        <v>68.941000000000003</v>
      </c>
      <c r="D11" s="9">
        <v>25.390999999999998</v>
      </c>
      <c r="E11" s="9">
        <v>59.503999999999998</v>
      </c>
      <c r="F11" s="9">
        <v>-7.1020000000000003</v>
      </c>
      <c r="G11" s="7">
        <v>1</v>
      </c>
      <c r="H11" s="9">
        <v>60</v>
      </c>
      <c r="I11" s="9" t="s">
        <v>40</v>
      </c>
      <c r="J11" s="9"/>
      <c r="K11" s="9">
        <v>58.5</v>
      </c>
      <c r="L11" s="9">
        <f t="shared" si="2"/>
        <v>1.0039999999999978</v>
      </c>
      <c r="M11" s="9">
        <f t="shared" si="3"/>
        <v>59.503999999999998</v>
      </c>
      <c r="N11" s="9"/>
      <c r="O11" s="9"/>
      <c r="P11" s="9">
        <v>60</v>
      </c>
      <c r="Q11" s="9"/>
      <c r="R11" s="9">
        <f t="shared" si="4"/>
        <v>11.9008</v>
      </c>
      <c r="S11" s="4">
        <f t="shared" ref="S11:S13" si="8">14*R11-Q11-P11-O11-F11</f>
        <v>113.7132</v>
      </c>
      <c r="T11" s="4"/>
      <c r="U11" s="9"/>
      <c r="V11" s="9">
        <f t="shared" si="5"/>
        <v>14</v>
      </c>
      <c r="W11" s="9">
        <f t="shared" si="6"/>
        <v>4.4449112664694805</v>
      </c>
      <c r="X11" s="9">
        <v>10.1404</v>
      </c>
      <c r="Y11" s="9">
        <v>6.4623999999999997</v>
      </c>
      <c r="Z11" s="9">
        <v>14.4754</v>
      </c>
      <c r="AA11" s="9">
        <v>13.6562</v>
      </c>
      <c r="AB11" s="9">
        <v>9.3919999999999995</v>
      </c>
      <c r="AC11" s="9">
        <v>12.395</v>
      </c>
      <c r="AD11" s="9">
        <v>5.6517999999999997</v>
      </c>
      <c r="AE11" s="9">
        <v>14.5816</v>
      </c>
      <c r="AF11" s="9">
        <v>12.628399999999999</v>
      </c>
      <c r="AG11" s="9">
        <v>6.1947999999999999</v>
      </c>
      <c r="AH11" s="9"/>
      <c r="AI11" s="9">
        <f>G11*S11</f>
        <v>113.7132</v>
      </c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9" t="s">
        <v>48</v>
      </c>
      <c r="B12" s="9" t="s">
        <v>42</v>
      </c>
      <c r="C12" s="9">
        <v>497.15699999999998</v>
      </c>
      <c r="D12" s="9">
        <v>249.096</v>
      </c>
      <c r="E12" s="9">
        <v>274.19900000000001</v>
      </c>
      <c r="F12" s="9">
        <v>156.197</v>
      </c>
      <c r="G12" s="7">
        <v>1</v>
      </c>
      <c r="H12" s="9">
        <v>60</v>
      </c>
      <c r="I12" s="9" t="s">
        <v>40</v>
      </c>
      <c r="J12" s="9"/>
      <c r="K12" s="9">
        <v>271.89999999999998</v>
      </c>
      <c r="L12" s="9">
        <f t="shared" si="2"/>
        <v>2.299000000000035</v>
      </c>
      <c r="M12" s="9">
        <f t="shared" si="3"/>
        <v>274.19900000000001</v>
      </c>
      <c r="N12" s="9"/>
      <c r="O12" s="9">
        <v>244</v>
      </c>
      <c r="P12" s="9">
        <v>100</v>
      </c>
      <c r="Q12" s="9">
        <v>100</v>
      </c>
      <c r="R12" s="9">
        <f t="shared" si="4"/>
        <v>54.839800000000004</v>
      </c>
      <c r="S12" s="4">
        <f t="shared" si="8"/>
        <v>167.56020000000001</v>
      </c>
      <c r="T12" s="4"/>
      <c r="U12" s="9"/>
      <c r="V12" s="9">
        <f t="shared" si="5"/>
        <v>14</v>
      </c>
      <c r="W12" s="9">
        <f t="shared" si="6"/>
        <v>10.944551220099271</v>
      </c>
      <c r="X12" s="9">
        <v>61.588200000000008</v>
      </c>
      <c r="Y12" s="9">
        <v>61.546599999999991</v>
      </c>
      <c r="Z12" s="9">
        <v>62.156999999999996</v>
      </c>
      <c r="AA12" s="9">
        <v>62.6432</v>
      </c>
      <c r="AB12" s="9">
        <v>60.839800000000011</v>
      </c>
      <c r="AC12" s="9">
        <v>61.428800000000003</v>
      </c>
      <c r="AD12" s="9">
        <v>65.53</v>
      </c>
      <c r="AE12" s="9">
        <v>63.717400000000012</v>
      </c>
      <c r="AF12" s="9">
        <v>67.113200000000006</v>
      </c>
      <c r="AG12" s="9">
        <v>70.694400000000002</v>
      </c>
      <c r="AH12" s="9"/>
      <c r="AI12" s="9">
        <f>G12*S12</f>
        <v>167.56020000000001</v>
      </c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9" t="s">
        <v>49</v>
      </c>
      <c r="B13" s="9" t="s">
        <v>39</v>
      </c>
      <c r="C13" s="9">
        <v>349</v>
      </c>
      <c r="D13" s="9">
        <v>4</v>
      </c>
      <c r="E13" s="9">
        <v>170</v>
      </c>
      <c r="F13" s="9">
        <v>156</v>
      </c>
      <c r="G13" s="7">
        <v>0.25</v>
      </c>
      <c r="H13" s="9">
        <v>120</v>
      </c>
      <c r="I13" s="9" t="s">
        <v>40</v>
      </c>
      <c r="J13" s="9"/>
      <c r="K13" s="9">
        <v>179</v>
      </c>
      <c r="L13" s="9">
        <f t="shared" si="2"/>
        <v>-9</v>
      </c>
      <c r="M13" s="9">
        <f t="shared" si="3"/>
        <v>170</v>
      </c>
      <c r="N13" s="9"/>
      <c r="O13" s="9"/>
      <c r="P13" s="9">
        <v>170</v>
      </c>
      <c r="Q13" s="9">
        <v>130</v>
      </c>
      <c r="R13" s="9">
        <f t="shared" si="4"/>
        <v>34</v>
      </c>
      <c r="S13" s="4">
        <f t="shared" si="8"/>
        <v>20</v>
      </c>
      <c r="T13" s="4"/>
      <c r="U13" s="9"/>
      <c r="V13" s="9">
        <f t="shared" si="5"/>
        <v>14</v>
      </c>
      <c r="W13" s="9">
        <f t="shared" si="6"/>
        <v>13.411764705882353</v>
      </c>
      <c r="X13" s="9">
        <v>39.4</v>
      </c>
      <c r="Y13" s="9">
        <v>29.4</v>
      </c>
      <c r="Z13" s="9">
        <v>40.6</v>
      </c>
      <c r="AA13" s="9">
        <v>27</v>
      </c>
      <c r="AB13" s="9">
        <v>40.799999999999997</v>
      </c>
      <c r="AC13" s="9">
        <v>42.4</v>
      </c>
      <c r="AD13" s="9">
        <v>37.4</v>
      </c>
      <c r="AE13" s="9">
        <v>33.799999999999997</v>
      </c>
      <c r="AF13" s="9">
        <v>32.799999999999997</v>
      </c>
      <c r="AG13" s="9">
        <v>28.6</v>
      </c>
      <c r="AH13" s="9"/>
      <c r="AI13" s="9">
        <f>G13*S13</f>
        <v>5</v>
      </c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hidden="1" x14ac:dyDescent="0.25">
      <c r="A14" s="11" t="s">
        <v>50</v>
      </c>
      <c r="B14" s="11" t="s">
        <v>39</v>
      </c>
      <c r="C14" s="11"/>
      <c r="D14" s="11">
        <v>62.264000000000003</v>
      </c>
      <c r="E14" s="17">
        <v>1</v>
      </c>
      <c r="F14" s="17">
        <v>61.264000000000003</v>
      </c>
      <c r="G14" s="12">
        <v>0</v>
      </c>
      <c r="H14" s="11" t="e">
        <v>#N/A</v>
      </c>
      <c r="I14" s="11" t="s">
        <v>46</v>
      </c>
      <c r="J14" s="11" t="s">
        <v>51</v>
      </c>
      <c r="K14" s="11">
        <v>45</v>
      </c>
      <c r="L14" s="11">
        <f t="shared" si="2"/>
        <v>-44</v>
      </c>
      <c r="M14" s="11">
        <f t="shared" si="3"/>
        <v>1</v>
      </c>
      <c r="N14" s="11"/>
      <c r="O14" s="11"/>
      <c r="P14" s="11"/>
      <c r="Q14" s="11"/>
      <c r="R14" s="11">
        <f t="shared" si="4"/>
        <v>0.2</v>
      </c>
      <c r="S14" s="13"/>
      <c r="T14" s="13"/>
      <c r="U14" s="11"/>
      <c r="V14" s="11">
        <f t="shared" si="5"/>
        <v>306.32</v>
      </c>
      <c r="W14" s="11">
        <f t="shared" si="6"/>
        <v>306.32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 t="s">
        <v>52</v>
      </c>
      <c r="AI14" s="11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9" t="s">
        <v>53</v>
      </c>
      <c r="B15" s="9" t="s">
        <v>42</v>
      </c>
      <c r="C15" s="9">
        <v>253.89500000000001</v>
      </c>
      <c r="D15" s="9">
        <v>232.59299999999999</v>
      </c>
      <c r="E15" s="9">
        <v>103.19499999999999</v>
      </c>
      <c r="F15" s="9">
        <v>94.152000000000001</v>
      </c>
      <c r="G15" s="7">
        <v>1</v>
      </c>
      <c r="H15" s="9">
        <v>60</v>
      </c>
      <c r="I15" s="9" t="s">
        <v>40</v>
      </c>
      <c r="J15" s="9"/>
      <c r="K15" s="9">
        <v>103.4</v>
      </c>
      <c r="L15" s="9">
        <f t="shared" si="2"/>
        <v>-0.20500000000001251</v>
      </c>
      <c r="M15" s="9">
        <f t="shared" si="3"/>
        <v>103.19499999999999</v>
      </c>
      <c r="N15" s="9"/>
      <c r="O15" s="9"/>
      <c r="P15" s="9">
        <v>0</v>
      </c>
      <c r="Q15" s="9">
        <v>30</v>
      </c>
      <c r="R15" s="9">
        <f t="shared" si="4"/>
        <v>20.638999999999999</v>
      </c>
      <c r="S15" s="4">
        <f t="shared" ref="S15:S18" si="9">14*R15-Q15-P15-O15-F15</f>
        <v>164.79399999999998</v>
      </c>
      <c r="T15" s="4"/>
      <c r="U15" s="9"/>
      <c r="V15" s="9">
        <f t="shared" si="5"/>
        <v>13.999999999999998</v>
      </c>
      <c r="W15" s="9">
        <f t="shared" si="6"/>
        <v>6.0154077232424052</v>
      </c>
      <c r="X15" s="9">
        <v>13.877599999999999</v>
      </c>
      <c r="Y15" s="9">
        <v>9.6814</v>
      </c>
      <c r="Z15" s="9">
        <v>22.630800000000001</v>
      </c>
      <c r="AA15" s="9">
        <v>16.528199999999998</v>
      </c>
      <c r="AB15" s="9">
        <v>15.6168</v>
      </c>
      <c r="AC15" s="9">
        <v>15.996</v>
      </c>
      <c r="AD15" s="9">
        <v>16.282599999999999</v>
      </c>
      <c r="AE15" s="9">
        <v>14.298999999999999</v>
      </c>
      <c r="AF15" s="9">
        <v>17.584399999999999</v>
      </c>
      <c r="AG15" s="9">
        <v>15.0162</v>
      </c>
      <c r="AH15" s="9"/>
      <c r="AI15" s="9">
        <f>G15*S15</f>
        <v>164.79399999999998</v>
      </c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9" t="s">
        <v>54</v>
      </c>
      <c r="B16" s="9" t="s">
        <v>39</v>
      </c>
      <c r="C16" s="9">
        <v>734</v>
      </c>
      <c r="D16" s="9">
        <v>308</v>
      </c>
      <c r="E16" s="9">
        <v>516</v>
      </c>
      <c r="F16" s="9">
        <v>481</v>
      </c>
      <c r="G16" s="7">
        <v>0.25</v>
      </c>
      <c r="H16" s="9">
        <v>120</v>
      </c>
      <c r="I16" s="9" t="s">
        <v>40</v>
      </c>
      <c r="J16" s="9"/>
      <c r="K16" s="9">
        <v>217</v>
      </c>
      <c r="L16" s="9">
        <f t="shared" si="2"/>
        <v>299</v>
      </c>
      <c r="M16" s="9">
        <f t="shared" si="3"/>
        <v>212</v>
      </c>
      <c r="N16" s="9">
        <v>304</v>
      </c>
      <c r="O16" s="9"/>
      <c r="P16" s="9">
        <v>0</v>
      </c>
      <c r="Q16" s="9">
        <v>100</v>
      </c>
      <c r="R16" s="9">
        <f t="shared" si="4"/>
        <v>42.4</v>
      </c>
      <c r="S16" s="4">
        <f t="shared" si="9"/>
        <v>12.600000000000023</v>
      </c>
      <c r="T16" s="4"/>
      <c r="U16" s="9"/>
      <c r="V16" s="9">
        <f t="shared" si="5"/>
        <v>14.000000000000002</v>
      </c>
      <c r="W16" s="9">
        <f t="shared" si="6"/>
        <v>13.702830188679245</v>
      </c>
      <c r="X16" s="9">
        <v>47.6</v>
      </c>
      <c r="Y16" s="9">
        <v>40</v>
      </c>
      <c r="Z16" s="9">
        <v>68.599999999999994</v>
      </c>
      <c r="AA16" s="9">
        <v>49.2</v>
      </c>
      <c r="AB16" s="9">
        <v>57.4</v>
      </c>
      <c r="AC16" s="9">
        <v>58.4</v>
      </c>
      <c r="AD16" s="9">
        <v>50.8</v>
      </c>
      <c r="AE16" s="9">
        <v>53.6</v>
      </c>
      <c r="AF16" s="9">
        <v>43.4</v>
      </c>
      <c r="AG16" s="9">
        <v>44.2</v>
      </c>
      <c r="AH16" s="9"/>
      <c r="AI16" s="9">
        <f>G16*S16</f>
        <v>3.1500000000000057</v>
      </c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9" t="s">
        <v>55</v>
      </c>
      <c r="B17" s="9" t="s">
        <v>39</v>
      </c>
      <c r="C17" s="9">
        <v>282</v>
      </c>
      <c r="D17" s="9">
        <v>1</v>
      </c>
      <c r="E17" s="9">
        <v>142</v>
      </c>
      <c r="F17" s="9">
        <v>130</v>
      </c>
      <c r="G17" s="7">
        <v>0.4</v>
      </c>
      <c r="H17" s="9">
        <v>60</v>
      </c>
      <c r="I17" s="9" t="s">
        <v>40</v>
      </c>
      <c r="J17" s="9"/>
      <c r="K17" s="9">
        <v>137</v>
      </c>
      <c r="L17" s="9">
        <f t="shared" si="2"/>
        <v>5</v>
      </c>
      <c r="M17" s="9">
        <f t="shared" si="3"/>
        <v>142</v>
      </c>
      <c r="N17" s="9"/>
      <c r="O17" s="9"/>
      <c r="P17" s="9">
        <v>50</v>
      </c>
      <c r="Q17" s="9">
        <v>50</v>
      </c>
      <c r="R17" s="9">
        <f t="shared" si="4"/>
        <v>28.4</v>
      </c>
      <c r="S17" s="4">
        <f t="shared" si="9"/>
        <v>167.59999999999997</v>
      </c>
      <c r="T17" s="4"/>
      <c r="U17" s="9"/>
      <c r="V17" s="9">
        <f t="shared" si="5"/>
        <v>14</v>
      </c>
      <c r="W17" s="9">
        <f t="shared" si="6"/>
        <v>8.0985915492957758</v>
      </c>
      <c r="X17" s="9">
        <v>22.8</v>
      </c>
      <c r="Y17" s="9">
        <v>16.399999999999999</v>
      </c>
      <c r="Z17" s="9">
        <v>22.8</v>
      </c>
      <c r="AA17" s="9">
        <v>35.200000000000003</v>
      </c>
      <c r="AB17" s="9">
        <v>10.4</v>
      </c>
      <c r="AC17" s="9">
        <v>30.2</v>
      </c>
      <c r="AD17" s="9">
        <v>33</v>
      </c>
      <c r="AE17" s="9">
        <v>16.2</v>
      </c>
      <c r="AF17" s="9">
        <v>29.4</v>
      </c>
      <c r="AG17" s="9">
        <v>21.8</v>
      </c>
      <c r="AH17" s="9" t="s">
        <v>56</v>
      </c>
      <c r="AI17" s="9">
        <f>G17*S17</f>
        <v>67.039999999999992</v>
      </c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x14ac:dyDescent="0.25">
      <c r="A18" s="9" t="s">
        <v>57</v>
      </c>
      <c r="B18" s="9" t="s">
        <v>42</v>
      </c>
      <c r="C18" s="9">
        <v>506.93099999999998</v>
      </c>
      <c r="D18" s="9">
        <v>177.054</v>
      </c>
      <c r="E18" s="9">
        <v>365.74099999999999</v>
      </c>
      <c r="F18" s="9">
        <v>112.124</v>
      </c>
      <c r="G18" s="7">
        <v>1</v>
      </c>
      <c r="H18" s="9">
        <v>45</v>
      </c>
      <c r="I18" s="9" t="s">
        <v>40</v>
      </c>
      <c r="J18" s="9"/>
      <c r="K18" s="9">
        <v>350</v>
      </c>
      <c r="L18" s="9">
        <f t="shared" si="2"/>
        <v>15.740999999999985</v>
      </c>
      <c r="M18" s="9">
        <f t="shared" si="3"/>
        <v>365.74099999999999</v>
      </c>
      <c r="N18" s="9"/>
      <c r="O18" s="9">
        <v>150</v>
      </c>
      <c r="P18" s="9">
        <v>280</v>
      </c>
      <c r="Q18" s="9">
        <v>220</v>
      </c>
      <c r="R18" s="9">
        <f t="shared" si="4"/>
        <v>73.148200000000003</v>
      </c>
      <c r="S18" s="4">
        <f t="shared" si="9"/>
        <v>261.95080000000007</v>
      </c>
      <c r="T18" s="4"/>
      <c r="U18" s="9"/>
      <c r="V18" s="9">
        <f t="shared" si="5"/>
        <v>14</v>
      </c>
      <c r="W18" s="9">
        <f t="shared" si="6"/>
        <v>10.418902994195346</v>
      </c>
      <c r="X18" s="9">
        <v>78.522800000000004</v>
      </c>
      <c r="Y18" s="9">
        <v>75.476799999999983</v>
      </c>
      <c r="Z18" s="9">
        <v>77.47499999999998</v>
      </c>
      <c r="AA18" s="9">
        <v>61.133000000000003</v>
      </c>
      <c r="AB18" s="9">
        <v>74.246000000000009</v>
      </c>
      <c r="AC18" s="9">
        <v>66.57820000000001</v>
      </c>
      <c r="AD18" s="9">
        <v>70.940799999999996</v>
      </c>
      <c r="AE18" s="9">
        <v>71.435200000000009</v>
      </c>
      <c r="AF18" s="9">
        <v>48.566800000000001</v>
      </c>
      <c r="AG18" s="9">
        <v>81.202600000000004</v>
      </c>
      <c r="AH18" s="9"/>
      <c r="AI18" s="9">
        <f>G18*S18</f>
        <v>261.95080000000007</v>
      </c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hidden="1" x14ac:dyDescent="0.25">
      <c r="A19" s="11" t="s">
        <v>58</v>
      </c>
      <c r="B19" s="11" t="s">
        <v>39</v>
      </c>
      <c r="C19" s="11"/>
      <c r="D19" s="11">
        <v>120</v>
      </c>
      <c r="E19" s="11">
        <v>120</v>
      </c>
      <c r="F19" s="11"/>
      <c r="G19" s="12">
        <v>0</v>
      </c>
      <c r="H19" s="11" t="e">
        <v>#N/A</v>
      </c>
      <c r="I19" s="11" t="s">
        <v>46</v>
      </c>
      <c r="J19" s="11"/>
      <c r="K19" s="11"/>
      <c r="L19" s="11">
        <f t="shared" si="2"/>
        <v>120</v>
      </c>
      <c r="M19" s="11">
        <f t="shared" si="3"/>
        <v>0</v>
      </c>
      <c r="N19" s="11">
        <v>120</v>
      </c>
      <c r="O19" s="11"/>
      <c r="P19" s="11"/>
      <c r="Q19" s="11"/>
      <c r="R19" s="11">
        <f t="shared" si="4"/>
        <v>0</v>
      </c>
      <c r="S19" s="13"/>
      <c r="T19" s="13"/>
      <c r="U19" s="11"/>
      <c r="V19" s="11" t="e">
        <f t="shared" si="5"/>
        <v>#DIV/0!</v>
      </c>
      <c r="W19" s="11" t="e">
        <f t="shared" si="6"/>
        <v>#DIV/0!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/>
      <c r="AI19" s="11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x14ac:dyDescent="0.25">
      <c r="A20" s="9" t="s">
        <v>59</v>
      </c>
      <c r="B20" s="9" t="s">
        <v>39</v>
      </c>
      <c r="C20" s="9">
        <v>516</v>
      </c>
      <c r="D20" s="9">
        <v>528</v>
      </c>
      <c r="E20" s="9">
        <v>807</v>
      </c>
      <c r="F20" s="9">
        <v>206</v>
      </c>
      <c r="G20" s="7">
        <v>0.12</v>
      </c>
      <c r="H20" s="9">
        <v>60</v>
      </c>
      <c r="I20" s="9" t="s">
        <v>40</v>
      </c>
      <c r="J20" s="9"/>
      <c r="K20" s="9">
        <v>302</v>
      </c>
      <c r="L20" s="9">
        <f t="shared" si="2"/>
        <v>505</v>
      </c>
      <c r="M20" s="9">
        <f t="shared" si="3"/>
        <v>287</v>
      </c>
      <c r="N20" s="9">
        <v>520</v>
      </c>
      <c r="O20" s="9"/>
      <c r="P20" s="9">
        <v>280</v>
      </c>
      <c r="Q20" s="9">
        <v>220</v>
      </c>
      <c r="R20" s="9">
        <f t="shared" si="4"/>
        <v>57.4</v>
      </c>
      <c r="S20" s="4">
        <f t="shared" ref="S20:S27" si="10">14*R20-Q20-P20-O20-F20</f>
        <v>97.600000000000023</v>
      </c>
      <c r="T20" s="4"/>
      <c r="U20" s="9"/>
      <c r="V20" s="9">
        <f t="shared" si="5"/>
        <v>14</v>
      </c>
      <c r="W20" s="9">
        <f t="shared" si="6"/>
        <v>12.299651567944251</v>
      </c>
      <c r="X20" s="9">
        <v>61.4</v>
      </c>
      <c r="Y20" s="9">
        <v>12.6</v>
      </c>
      <c r="Z20" s="9">
        <v>53.4</v>
      </c>
      <c r="AA20" s="9">
        <v>58.2</v>
      </c>
      <c r="AB20" s="9">
        <v>44</v>
      </c>
      <c r="AC20" s="9">
        <v>59</v>
      </c>
      <c r="AD20" s="9">
        <v>58.4</v>
      </c>
      <c r="AE20" s="9">
        <v>48.6</v>
      </c>
      <c r="AF20" s="9">
        <v>55.4</v>
      </c>
      <c r="AG20" s="9">
        <v>49.4</v>
      </c>
      <c r="AH20" s="9"/>
      <c r="AI20" s="9">
        <f t="shared" ref="AI20:AI27" si="11">G20*S20</f>
        <v>11.712000000000002</v>
      </c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x14ac:dyDescent="0.25">
      <c r="A21" s="9" t="s">
        <v>60</v>
      </c>
      <c r="B21" s="9" t="s">
        <v>39</v>
      </c>
      <c r="C21" s="9">
        <v>495</v>
      </c>
      <c r="D21" s="9">
        <v>3</v>
      </c>
      <c r="E21" s="9">
        <v>253</v>
      </c>
      <c r="F21" s="9">
        <v>198</v>
      </c>
      <c r="G21" s="7">
        <v>0.25</v>
      </c>
      <c r="H21" s="9">
        <v>120</v>
      </c>
      <c r="I21" s="9" t="s">
        <v>40</v>
      </c>
      <c r="J21" s="9"/>
      <c r="K21" s="9">
        <v>259</v>
      </c>
      <c r="L21" s="9">
        <f t="shared" si="2"/>
        <v>-6</v>
      </c>
      <c r="M21" s="9">
        <f t="shared" si="3"/>
        <v>253</v>
      </c>
      <c r="N21" s="9"/>
      <c r="O21" s="9">
        <v>150</v>
      </c>
      <c r="P21" s="9">
        <v>150</v>
      </c>
      <c r="Q21" s="9">
        <v>100</v>
      </c>
      <c r="R21" s="9">
        <f t="shared" si="4"/>
        <v>50.6</v>
      </c>
      <c r="S21" s="4">
        <f t="shared" si="10"/>
        <v>110.39999999999998</v>
      </c>
      <c r="T21" s="4"/>
      <c r="U21" s="9"/>
      <c r="V21" s="9">
        <f t="shared" si="5"/>
        <v>14</v>
      </c>
      <c r="W21" s="9">
        <f t="shared" si="6"/>
        <v>11.818181818181818</v>
      </c>
      <c r="X21" s="9">
        <v>56.8</v>
      </c>
      <c r="Y21" s="9">
        <v>49.2</v>
      </c>
      <c r="Z21" s="9">
        <v>64</v>
      </c>
      <c r="AA21" s="9">
        <v>26.8</v>
      </c>
      <c r="AB21" s="9">
        <v>65.400000000000006</v>
      </c>
      <c r="AC21" s="9">
        <v>63.8</v>
      </c>
      <c r="AD21" s="9">
        <v>53.2</v>
      </c>
      <c r="AE21" s="9">
        <v>55.6</v>
      </c>
      <c r="AF21" s="9">
        <v>51.8</v>
      </c>
      <c r="AG21" s="9">
        <v>34.200000000000003</v>
      </c>
      <c r="AH21" s="9"/>
      <c r="AI21" s="9">
        <f t="shared" si="11"/>
        <v>27.599999999999994</v>
      </c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x14ac:dyDescent="0.25">
      <c r="A22" s="9" t="s">
        <v>61</v>
      </c>
      <c r="B22" s="9" t="s">
        <v>39</v>
      </c>
      <c r="C22" s="9">
        <v>152</v>
      </c>
      <c r="D22" s="9"/>
      <c r="E22" s="9">
        <v>65</v>
      </c>
      <c r="F22" s="9">
        <v>82</v>
      </c>
      <c r="G22" s="7">
        <v>0.25</v>
      </c>
      <c r="H22" s="9">
        <v>120</v>
      </c>
      <c r="I22" s="9" t="s">
        <v>40</v>
      </c>
      <c r="J22" s="9"/>
      <c r="K22" s="9">
        <v>65</v>
      </c>
      <c r="L22" s="9">
        <f t="shared" si="2"/>
        <v>0</v>
      </c>
      <c r="M22" s="9">
        <f t="shared" si="3"/>
        <v>65</v>
      </c>
      <c r="N22" s="9"/>
      <c r="O22" s="9">
        <v>150</v>
      </c>
      <c r="P22" s="9">
        <v>50</v>
      </c>
      <c r="Q22" s="9">
        <v>50</v>
      </c>
      <c r="R22" s="9">
        <f t="shared" si="4"/>
        <v>13</v>
      </c>
      <c r="S22" s="4">
        <f t="shared" si="10"/>
        <v>-150</v>
      </c>
      <c r="T22" s="4"/>
      <c r="U22" s="9"/>
      <c r="V22" s="9">
        <f t="shared" si="5"/>
        <v>14</v>
      </c>
      <c r="W22" s="9">
        <f t="shared" si="6"/>
        <v>25.53846153846154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 t="s">
        <v>70</v>
      </c>
      <c r="AI22" s="9">
        <f t="shared" si="11"/>
        <v>-37.5</v>
      </c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x14ac:dyDescent="0.25">
      <c r="A23" s="9" t="s">
        <v>62</v>
      </c>
      <c r="B23" s="9" t="s">
        <v>42</v>
      </c>
      <c r="C23" s="9">
        <v>23.152999999999999</v>
      </c>
      <c r="D23" s="9">
        <v>12.874000000000001</v>
      </c>
      <c r="E23" s="9">
        <v>21.905000000000001</v>
      </c>
      <c r="F23" s="9">
        <v>0.13400000000000001</v>
      </c>
      <c r="G23" s="7">
        <v>1</v>
      </c>
      <c r="H23" s="9">
        <v>120</v>
      </c>
      <c r="I23" s="9" t="s">
        <v>40</v>
      </c>
      <c r="J23" s="9"/>
      <c r="K23" s="9">
        <v>21.7</v>
      </c>
      <c r="L23" s="9">
        <f t="shared" si="2"/>
        <v>0.20500000000000185</v>
      </c>
      <c r="M23" s="9">
        <f t="shared" si="3"/>
        <v>21.905000000000001</v>
      </c>
      <c r="N23" s="9"/>
      <c r="O23" s="9"/>
      <c r="P23" s="9">
        <v>40</v>
      </c>
      <c r="Q23" s="9"/>
      <c r="R23" s="9">
        <f t="shared" si="4"/>
        <v>4.3810000000000002</v>
      </c>
      <c r="S23" s="4">
        <f t="shared" si="10"/>
        <v>21.200000000000003</v>
      </c>
      <c r="T23" s="4"/>
      <c r="U23" s="9"/>
      <c r="V23" s="9">
        <f t="shared" si="5"/>
        <v>14</v>
      </c>
      <c r="W23" s="9">
        <f t="shared" si="6"/>
        <v>9.1609221638895217</v>
      </c>
      <c r="X23" s="9">
        <v>4.2796000000000003</v>
      </c>
      <c r="Y23" s="9">
        <v>2.8984000000000001</v>
      </c>
      <c r="Z23" s="9">
        <v>3.3149999999999999</v>
      </c>
      <c r="AA23" s="9">
        <v>5.9438000000000004</v>
      </c>
      <c r="AB23" s="9">
        <v>2.3660000000000001</v>
      </c>
      <c r="AC23" s="9">
        <v>3.8952</v>
      </c>
      <c r="AD23" s="9">
        <v>4.6348000000000003</v>
      </c>
      <c r="AE23" s="9">
        <v>2.4569999999999999</v>
      </c>
      <c r="AF23" s="9">
        <v>3.3834</v>
      </c>
      <c r="AG23" s="9">
        <v>2.8570000000000002</v>
      </c>
      <c r="AH23" s="9"/>
      <c r="AI23" s="9">
        <f t="shared" si="11"/>
        <v>21.200000000000003</v>
      </c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 x14ac:dyDescent="0.25">
      <c r="A24" s="9" t="s">
        <v>63</v>
      </c>
      <c r="B24" s="9" t="s">
        <v>39</v>
      </c>
      <c r="C24" s="9">
        <v>255</v>
      </c>
      <c r="D24" s="9"/>
      <c r="E24" s="9">
        <v>161</v>
      </c>
      <c r="F24" s="9">
        <v>57</v>
      </c>
      <c r="G24" s="7">
        <v>0.4</v>
      </c>
      <c r="H24" s="9">
        <v>45</v>
      </c>
      <c r="I24" s="9" t="s">
        <v>40</v>
      </c>
      <c r="J24" s="9"/>
      <c r="K24" s="9">
        <v>160</v>
      </c>
      <c r="L24" s="9">
        <f t="shared" si="2"/>
        <v>1</v>
      </c>
      <c r="M24" s="9">
        <f t="shared" si="3"/>
        <v>161</v>
      </c>
      <c r="N24" s="9"/>
      <c r="O24" s="9"/>
      <c r="P24" s="9">
        <v>220</v>
      </c>
      <c r="Q24" s="9">
        <v>180</v>
      </c>
      <c r="R24" s="9">
        <f t="shared" si="4"/>
        <v>32.200000000000003</v>
      </c>
      <c r="S24" s="4">
        <f t="shared" si="10"/>
        <v>-6.1999999999999318</v>
      </c>
      <c r="T24" s="4"/>
      <c r="U24" s="9"/>
      <c r="V24" s="9">
        <f t="shared" si="5"/>
        <v>14</v>
      </c>
      <c r="W24" s="9">
        <f t="shared" si="6"/>
        <v>14.19254658385093</v>
      </c>
      <c r="X24" s="9">
        <v>47.2</v>
      </c>
      <c r="Y24" s="9">
        <v>29</v>
      </c>
      <c r="Z24" s="9">
        <v>47.4</v>
      </c>
      <c r="AA24" s="9">
        <v>38.6</v>
      </c>
      <c r="AB24" s="9">
        <v>43.4</v>
      </c>
      <c r="AC24" s="9">
        <v>35</v>
      </c>
      <c r="AD24" s="9">
        <v>11.6</v>
      </c>
      <c r="AE24" s="9">
        <v>56.6</v>
      </c>
      <c r="AF24" s="9">
        <v>32.6</v>
      </c>
      <c r="AG24" s="9">
        <v>30.4</v>
      </c>
      <c r="AH24" s="9"/>
      <c r="AI24" s="9">
        <f t="shared" si="11"/>
        <v>-2.4799999999999729</v>
      </c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 x14ac:dyDescent="0.25">
      <c r="A25" s="9" t="s">
        <v>64</v>
      </c>
      <c r="B25" s="9" t="s">
        <v>42</v>
      </c>
      <c r="C25" s="9">
        <v>273.608</v>
      </c>
      <c r="D25" s="9">
        <v>148.88999999999999</v>
      </c>
      <c r="E25" s="9">
        <v>176.76</v>
      </c>
      <c r="F25" s="9">
        <v>99.007999999999996</v>
      </c>
      <c r="G25" s="7">
        <v>1</v>
      </c>
      <c r="H25" s="9">
        <v>60</v>
      </c>
      <c r="I25" s="9" t="s">
        <v>40</v>
      </c>
      <c r="J25" s="9"/>
      <c r="K25" s="9">
        <v>173.7</v>
      </c>
      <c r="L25" s="9">
        <f t="shared" si="2"/>
        <v>3.0600000000000023</v>
      </c>
      <c r="M25" s="9">
        <f t="shared" si="3"/>
        <v>176.76</v>
      </c>
      <c r="N25" s="9"/>
      <c r="O25" s="9">
        <v>120</v>
      </c>
      <c r="P25" s="9">
        <v>40</v>
      </c>
      <c r="Q25" s="9">
        <v>40</v>
      </c>
      <c r="R25" s="9">
        <f t="shared" si="4"/>
        <v>35.351999999999997</v>
      </c>
      <c r="S25" s="4">
        <f t="shared" si="10"/>
        <v>195.91999999999996</v>
      </c>
      <c r="T25" s="4"/>
      <c r="U25" s="9"/>
      <c r="V25" s="9">
        <f t="shared" si="5"/>
        <v>14</v>
      </c>
      <c r="W25" s="9">
        <f t="shared" si="6"/>
        <v>8.4580221769631141</v>
      </c>
      <c r="X25" s="9">
        <v>33.281599999999997</v>
      </c>
      <c r="Y25" s="9">
        <v>36.027000000000001</v>
      </c>
      <c r="Z25" s="9">
        <v>34.110999999999997</v>
      </c>
      <c r="AA25" s="9">
        <v>35.488</v>
      </c>
      <c r="AB25" s="9">
        <v>37.961599999999997</v>
      </c>
      <c r="AC25" s="9">
        <v>18.127800000000001</v>
      </c>
      <c r="AD25" s="9">
        <v>40.973399999999998</v>
      </c>
      <c r="AE25" s="9">
        <v>36.478999999999999</v>
      </c>
      <c r="AF25" s="9">
        <v>28.821200000000001</v>
      </c>
      <c r="AG25" s="9">
        <v>31.545200000000001</v>
      </c>
      <c r="AH25" s="9"/>
      <c r="AI25" s="9">
        <f t="shared" si="11"/>
        <v>195.91999999999996</v>
      </c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 x14ac:dyDescent="0.25">
      <c r="A26" s="9" t="s">
        <v>65</v>
      </c>
      <c r="B26" s="9" t="s">
        <v>39</v>
      </c>
      <c r="C26" s="9">
        <v>216</v>
      </c>
      <c r="D26" s="9">
        <v>427</v>
      </c>
      <c r="E26" s="9">
        <v>537</v>
      </c>
      <c r="F26" s="9">
        <v>92</v>
      </c>
      <c r="G26" s="7">
        <v>0.22</v>
      </c>
      <c r="H26" s="9">
        <v>120</v>
      </c>
      <c r="I26" s="9" t="s">
        <v>40</v>
      </c>
      <c r="J26" s="9"/>
      <c r="K26" s="9">
        <v>121</v>
      </c>
      <c r="L26" s="9">
        <f t="shared" si="2"/>
        <v>416</v>
      </c>
      <c r="M26" s="9">
        <f t="shared" si="3"/>
        <v>113</v>
      </c>
      <c r="N26" s="9">
        <v>424</v>
      </c>
      <c r="O26" s="9">
        <v>75</v>
      </c>
      <c r="P26" s="9">
        <v>100</v>
      </c>
      <c r="Q26" s="9">
        <v>100</v>
      </c>
      <c r="R26" s="9">
        <f t="shared" si="4"/>
        <v>22.6</v>
      </c>
      <c r="S26" s="4">
        <f t="shared" si="10"/>
        <v>-50.599999999999966</v>
      </c>
      <c r="T26" s="4"/>
      <c r="U26" s="9"/>
      <c r="V26" s="9">
        <f t="shared" si="5"/>
        <v>14</v>
      </c>
      <c r="W26" s="9">
        <f t="shared" si="6"/>
        <v>16.238938053097343</v>
      </c>
      <c r="X26" s="9">
        <v>27.6</v>
      </c>
      <c r="Y26" s="9">
        <v>25</v>
      </c>
      <c r="Z26" s="9">
        <v>14.4</v>
      </c>
      <c r="AA26" s="9">
        <v>28</v>
      </c>
      <c r="AB26" s="9">
        <v>27.4</v>
      </c>
      <c r="AC26" s="9">
        <v>26.2</v>
      </c>
      <c r="AD26" s="9">
        <v>32.4</v>
      </c>
      <c r="AE26" s="9">
        <v>35.799999999999997</v>
      </c>
      <c r="AF26" s="9">
        <v>29.6</v>
      </c>
      <c r="AG26" s="9">
        <v>24.4</v>
      </c>
      <c r="AH26" s="9"/>
      <c r="AI26" s="9">
        <f t="shared" si="11"/>
        <v>-11.131999999999993</v>
      </c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 x14ac:dyDescent="0.25">
      <c r="A27" s="9" t="s">
        <v>66</v>
      </c>
      <c r="B27" s="9" t="s">
        <v>39</v>
      </c>
      <c r="C27" s="9">
        <v>95</v>
      </c>
      <c r="D27" s="9"/>
      <c r="E27" s="9">
        <v>32</v>
      </c>
      <c r="F27" s="9">
        <v>56</v>
      </c>
      <c r="G27" s="7">
        <v>0.4</v>
      </c>
      <c r="H27" s="9">
        <v>60</v>
      </c>
      <c r="I27" s="9" t="s">
        <v>40</v>
      </c>
      <c r="J27" s="9"/>
      <c r="K27" s="9">
        <v>30</v>
      </c>
      <c r="L27" s="9">
        <f t="shared" si="2"/>
        <v>2</v>
      </c>
      <c r="M27" s="9">
        <f t="shared" si="3"/>
        <v>32</v>
      </c>
      <c r="N27" s="9"/>
      <c r="O27" s="9"/>
      <c r="P27" s="9">
        <v>0</v>
      </c>
      <c r="Q27" s="9"/>
      <c r="R27" s="9">
        <f t="shared" si="4"/>
        <v>6.4</v>
      </c>
      <c r="S27" s="4">
        <f t="shared" si="10"/>
        <v>33.600000000000009</v>
      </c>
      <c r="T27" s="4"/>
      <c r="U27" s="9"/>
      <c r="V27" s="9">
        <f t="shared" si="5"/>
        <v>14</v>
      </c>
      <c r="W27" s="9">
        <f t="shared" si="6"/>
        <v>8.75</v>
      </c>
      <c r="X27" s="9">
        <v>4.4000000000000004</v>
      </c>
      <c r="Y27" s="9">
        <v>4.8</v>
      </c>
      <c r="Z27" s="9">
        <v>3</v>
      </c>
      <c r="AA27" s="9">
        <v>10.8</v>
      </c>
      <c r="AB27" s="9">
        <v>14.8</v>
      </c>
      <c r="AC27" s="9">
        <v>0.8</v>
      </c>
      <c r="AD27" s="9">
        <v>0</v>
      </c>
      <c r="AE27" s="9">
        <v>0</v>
      </c>
      <c r="AF27" s="9">
        <v>0</v>
      </c>
      <c r="AG27" s="9">
        <v>0</v>
      </c>
      <c r="AH27" s="9" t="s">
        <v>67</v>
      </c>
      <c r="AI27" s="9">
        <f t="shared" si="11"/>
        <v>13.440000000000005</v>
      </c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1:50" hidden="1" x14ac:dyDescent="0.25">
      <c r="A28" s="11" t="s">
        <v>68</v>
      </c>
      <c r="B28" s="11" t="s">
        <v>39</v>
      </c>
      <c r="C28" s="11"/>
      <c r="D28" s="11">
        <v>110</v>
      </c>
      <c r="E28" s="11">
        <v>110</v>
      </c>
      <c r="F28" s="11"/>
      <c r="G28" s="12">
        <v>0</v>
      </c>
      <c r="H28" s="11" t="e">
        <v>#N/A</v>
      </c>
      <c r="I28" s="11" t="s">
        <v>46</v>
      </c>
      <c r="J28" s="11"/>
      <c r="K28" s="11"/>
      <c r="L28" s="11">
        <f t="shared" si="2"/>
        <v>110</v>
      </c>
      <c r="M28" s="11">
        <f t="shared" si="3"/>
        <v>0</v>
      </c>
      <c r="N28" s="11">
        <v>110</v>
      </c>
      <c r="O28" s="11"/>
      <c r="P28" s="11">
        <v>0</v>
      </c>
      <c r="Q28" s="11"/>
      <c r="R28" s="11">
        <f t="shared" si="4"/>
        <v>0</v>
      </c>
      <c r="S28" s="13"/>
      <c r="T28" s="13"/>
      <c r="U28" s="11"/>
      <c r="V28" s="11" t="e">
        <f t="shared" si="5"/>
        <v>#DIV/0!</v>
      </c>
      <c r="W28" s="11" t="e">
        <f t="shared" si="6"/>
        <v>#DIV/0!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/>
      <c r="AI28" s="11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 x14ac:dyDescent="0.25">
      <c r="A29" s="9" t="s">
        <v>69</v>
      </c>
      <c r="B29" s="9" t="s">
        <v>39</v>
      </c>
      <c r="C29" s="9">
        <v>176</v>
      </c>
      <c r="D29" s="9">
        <v>203</v>
      </c>
      <c r="E29" s="9">
        <v>336</v>
      </c>
      <c r="F29" s="9">
        <v>36</v>
      </c>
      <c r="G29" s="7">
        <v>0.09</v>
      </c>
      <c r="H29" s="9">
        <v>60</v>
      </c>
      <c r="I29" s="9" t="s">
        <v>40</v>
      </c>
      <c r="J29" s="9"/>
      <c r="K29" s="9">
        <v>140</v>
      </c>
      <c r="L29" s="9">
        <f t="shared" si="2"/>
        <v>196</v>
      </c>
      <c r="M29" s="9">
        <f t="shared" si="3"/>
        <v>136</v>
      </c>
      <c r="N29" s="9">
        <v>200</v>
      </c>
      <c r="O29" s="9">
        <v>100</v>
      </c>
      <c r="P29" s="9">
        <v>0</v>
      </c>
      <c r="Q29" s="9"/>
      <c r="R29" s="9">
        <f t="shared" si="4"/>
        <v>27.2</v>
      </c>
      <c r="S29" s="4">
        <f>14*R29-Q29-P29-O29-F29</f>
        <v>244.8</v>
      </c>
      <c r="T29" s="4"/>
      <c r="U29" s="9"/>
      <c r="V29" s="9">
        <f t="shared" si="5"/>
        <v>14</v>
      </c>
      <c r="W29" s="9">
        <f t="shared" si="6"/>
        <v>5</v>
      </c>
      <c r="X29" s="9">
        <v>9.6</v>
      </c>
      <c r="Y29" s="9">
        <v>1.4</v>
      </c>
      <c r="Z29" s="9">
        <v>9.6</v>
      </c>
      <c r="AA29" s="9">
        <v>12.8</v>
      </c>
      <c r="AB29" s="9">
        <v>12.4</v>
      </c>
      <c r="AC29" s="9">
        <v>1.2</v>
      </c>
      <c r="AD29" s="9">
        <v>0</v>
      </c>
      <c r="AE29" s="9">
        <v>0</v>
      </c>
      <c r="AF29" s="9">
        <v>0</v>
      </c>
      <c r="AG29" s="9">
        <v>0</v>
      </c>
      <c r="AH29" s="9" t="s">
        <v>70</v>
      </c>
      <c r="AI29" s="9">
        <f>G29*S29</f>
        <v>22.032</v>
      </c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 hidden="1" x14ac:dyDescent="0.25">
      <c r="A30" s="11" t="s">
        <v>71</v>
      </c>
      <c r="B30" s="11" t="s">
        <v>39</v>
      </c>
      <c r="C30" s="11"/>
      <c r="D30" s="11">
        <v>200</v>
      </c>
      <c r="E30" s="11">
        <v>200</v>
      </c>
      <c r="F30" s="11"/>
      <c r="G30" s="12">
        <v>0</v>
      </c>
      <c r="H30" s="11" t="e">
        <v>#N/A</v>
      </c>
      <c r="I30" s="11" t="s">
        <v>46</v>
      </c>
      <c r="J30" s="11"/>
      <c r="K30" s="11"/>
      <c r="L30" s="11">
        <f t="shared" si="2"/>
        <v>200</v>
      </c>
      <c r="M30" s="11">
        <f t="shared" si="3"/>
        <v>0</v>
      </c>
      <c r="N30" s="11">
        <v>200</v>
      </c>
      <c r="O30" s="11"/>
      <c r="P30" s="11">
        <v>0</v>
      </c>
      <c r="Q30" s="11"/>
      <c r="R30" s="11">
        <f t="shared" si="4"/>
        <v>0</v>
      </c>
      <c r="S30" s="13"/>
      <c r="T30" s="13"/>
      <c r="U30" s="11"/>
      <c r="V30" s="11" t="e">
        <f t="shared" si="5"/>
        <v>#DIV/0!</v>
      </c>
      <c r="W30" s="11" t="e">
        <f t="shared" si="6"/>
        <v>#DIV/0!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/>
      <c r="AI30" s="11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 x14ac:dyDescent="0.25">
      <c r="A31" s="9" t="s">
        <v>72</v>
      </c>
      <c r="B31" s="9" t="s">
        <v>39</v>
      </c>
      <c r="C31" s="9">
        <v>147</v>
      </c>
      <c r="D31" s="9">
        <v>190</v>
      </c>
      <c r="E31" s="9">
        <v>286</v>
      </c>
      <c r="F31" s="9">
        <v>28</v>
      </c>
      <c r="G31" s="7">
        <v>0.09</v>
      </c>
      <c r="H31" s="9">
        <v>45</v>
      </c>
      <c r="I31" s="9" t="s">
        <v>40</v>
      </c>
      <c r="J31" s="9"/>
      <c r="K31" s="9">
        <v>99</v>
      </c>
      <c r="L31" s="9">
        <f t="shared" si="2"/>
        <v>187</v>
      </c>
      <c r="M31" s="9">
        <f t="shared" si="3"/>
        <v>96</v>
      </c>
      <c r="N31" s="9">
        <v>190</v>
      </c>
      <c r="O31" s="9">
        <v>50</v>
      </c>
      <c r="P31" s="9">
        <v>80</v>
      </c>
      <c r="Q31" s="9">
        <v>70</v>
      </c>
      <c r="R31" s="9">
        <f t="shared" si="4"/>
        <v>19.2</v>
      </c>
      <c r="S31" s="4">
        <f t="shared" ref="S31:S37" si="12">14*R31-Q31-P31-O31-F31</f>
        <v>40.800000000000011</v>
      </c>
      <c r="T31" s="4"/>
      <c r="U31" s="9"/>
      <c r="V31" s="9">
        <f t="shared" si="5"/>
        <v>14.000000000000002</v>
      </c>
      <c r="W31" s="9">
        <f t="shared" si="6"/>
        <v>11.875</v>
      </c>
      <c r="X31" s="9">
        <v>24.2</v>
      </c>
      <c r="Y31" s="9">
        <v>1.6</v>
      </c>
      <c r="Z31" s="9">
        <v>7.6</v>
      </c>
      <c r="AA31" s="9">
        <v>21.2</v>
      </c>
      <c r="AB31" s="9">
        <v>1.6</v>
      </c>
      <c r="AC31" s="9">
        <v>10.4</v>
      </c>
      <c r="AD31" s="9">
        <v>11</v>
      </c>
      <c r="AE31" s="9">
        <v>3.2</v>
      </c>
      <c r="AF31" s="9">
        <v>8.6</v>
      </c>
      <c r="AG31" s="9">
        <v>11.8</v>
      </c>
      <c r="AH31" s="9"/>
      <c r="AI31" s="9">
        <f t="shared" ref="AI31:AI37" si="13">G31*S31</f>
        <v>3.672000000000001</v>
      </c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1:50" x14ac:dyDescent="0.25">
      <c r="A32" s="9" t="s">
        <v>73</v>
      </c>
      <c r="B32" s="9" t="s">
        <v>39</v>
      </c>
      <c r="C32" s="9">
        <v>439</v>
      </c>
      <c r="D32" s="9">
        <v>5</v>
      </c>
      <c r="E32" s="9">
        <v>148</v>
      </c>
      <c r="F32" s="9">
        <v>250</v>
      </c>
      <c r="G32" s="7">
        <v>0.4</v>
      </c>
      <c r="H32" s="9" t="e">
        <v>#N/A</v>
      </c>
      <c r="I32" s="9" t="s">
        <v>40</v>
      </c>
      <c r="J32" s="9"/>
      <c r="K32" s="9">
        <v>155</v>
      </c>
      <c r="L32" s="9">
        <f t="shared" si="2"/>
        <v>-7</v>
      </c>
      <c r="M32" s="9">
        <f t="shared" si="3"/>
        <v>148</v>
      </c>
      <c r="N32" s="9"/>
      <c r="O32" s="9"/>
      <c r="P32" s="9">
        <v>0</v>
      </c>
      <c r="Q32" s="9"/>
      <c r="R32" s="9">
        <f t="shared" si="4"/>
        <v>29.6</v>
      </c>
      <c r="S32" s="4">
        <f t="shared" si="12"/>
        <v>164.40000000000003</v>
      </c>
      <c r="T32" s="4"/>
      <c r="U32" s="9"/>
      <c r="V32" s="9">
        <f t="shared" si="5"/>
        <v>14</v>
      </c>
      <c r="W32" s="9">
        <f t="shared" si="6"/>
        <v>8.4459459459459456</v>
      </c>
      <c r="X32" s="9">
        <v>32.4</v>
      </c>
      <c r="Y32" s="9">
        <v>19.8</v>
      </c>
      <c r="Z32" s="9">
        <v>35.799999999999997</v>
      </c>
      <c r="AA32" s="9">
        <v>45.8</v>
      </c>
      <c r="AB32" s="9">
        <v>7</v>
      </c>
      <c r="AC32" s="9">
        <v>34.4</v>
      </c>
      <c r="AD32" s="9">
        <v>46.8</v>
      </c>
      <c r="AE32" s="9">
        <v>19.600000000000001</v>
      </c>
      <c r="AF32" s="9">
        <v>0</v>
      </c>
      <c r="AG32" s="9">
        <v>0</v>
      </c>
      <c r="AH32" s="9" t="s">
        <v>74</v>
      </c>
      <c r="AI32" s="9">
        <f t="shared" si="13"/>
        <v>65.760000000000019</v>
      </c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0" x14ac:dyDescent="0.25">
      <c r="A33" s="9" t="s">
        <v>75</v>
      </c>
      <c r="B33" s="9" t="s">
        <v>39</v>
      </c>
      <c r="C33" s="9">
        <v>119</v>
      </c>
      <c r="D33" s="9"/>
      <c r="E33" s="9">
        <v>70</v>
      </c>
      <c r="F33" s="9">
        <v>46</v>
      </c>
      <c r="G33" s="7">
        <v>0.15</v>
      </c>
      <c r="H33" s="9">
        <v>45</v>
      </c>
      <c r="I33" s="9" t="s">
        <v>40</v>
      </c>
      <c r="J33" s="9"/>
      <c r="K33" s="9">
        <v>75</v>
      </c>
      <c r="L33" s="9">
        <f t="shared" si="2"/>
        <v>-5</v>
      </c>
      <c r="M33" s="9">
        <f t="shared" si="3"/>
        <v>70</v>
      </c>
      <c r="N33" s="9"/>
      <c r="O33" s="9">
        <v>50</v>
      </c>
      <c r="P33" s="9">
        <v>0</v>
      </c>
      <c r="Q33" s="9">
        <v>40</v>
      </c>
      <c r="R33" s="9">
        <f t="shared" si="4"/>
        <v>14</v>
      </c>
      <c r="S33" s="4">
        <f t="shared" si="12"/>
        <v>60</v>
      </c>
      <c r="T33" s="4"/>
      <c r="U33" s="9"/>
      <c r="V33" s="9">
        <f t="shared" si="5"/>
        <v>14</v>
      </c>
      <c r="W33" s="9">
        <f t="shared" si="6"/>
        <v>9.7142857142857135</v>
      </c>
      <c r="X33" s="9">
        <v>12.2</v>
      </c>
      <c r="Y33" s="9">
        <v>6.6</v>
      </c>
      <c r="Z33" s="9">
        <v>11.8</v>
      </c>
      <c r="AA33" s="9">
        <v>13.6</v>
      </c>
      <c r="AB33" s="9">
        <v>11.2</v>
      </c>
      <c r="AC33" s="9">
        <v>1.2</v>
      </c>
      <c r="AD33" s="9">
        <v>0</v>
      </c>
      <c r="AE33" s="9">
        <v>0</v>
      </c>
      <c r="AF33" s="9">
        <v>0</v>
      </c>
      <c r="AG33" s="9">
        <v>0</v>
      </c>
      <c r="AH33" s="9" t="s">
        <v>70</v>
      </c>
      <c r="AI33" s="9">
        <f t="shared" si="13"/>
        <v>9</v>
      </c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 x14ac:dyDescent="0.25">
      <c r="A34" s="9" t="s">
        <v>76</v>
      </c>
      <c r="B34" s="9" t="s">
        <v>42</v>
      </c>
      <c r="C34" s="9">
        <v>666.47299999999996</v>
      </c>
      <c r="D34" s="9">
        <v>367.36799999999999</v>
      </c>
      <c r="E34" s="9">
        <v>302.28399999999999</v>
      </c>
      <c r="F34" s="9">
        <v>281.06</v>
      </c>
      <c r="G34" s="7">
        <v>1</v>
      </c>
      <c r="H34" s="9">
        <v>45</v>
      </c>
      <c r="I34" s="9" t="s">
        <v>40</v>
      </c>
      <c r="J34" s="9"/>
      <c r="K34" s="9">
        <v>295</v>
      </c>
      <c r="L34" s="9">
        <f t="shared" si="2"/>
        <v>7.2839999999999918</v>
      </c>
      <c r="M34" s="9">
        <f t="shared" si="3"/>
        <v>302.28399999999999</v>
      </c>
      <c r="N34" s="9"/>
      <c r="O34" s="9"/>
      <c r="P34" s="9">
        <v>0</v>
      </c>
      <c r="Q34" s="9"/>
      <c r="R34" s="9">
        <f t="shared" si="4"/>
        <v>60.456800000000001</v>
      </c>
      <c r="S34" s="4">
        <f t="shared" si="12"/>
        <v>565.33519999999999</v>
      </c>
      <c r="T34" s="4"/>
      <c r="U34" s="9"/>
      <c r="V34" s="9">
        <f t="shared" si="5"/>
        <v>13.999999999999998</v>
      </c>
      <c r="W34" s="9">
        <f t="shared" si="6"/>
        <v>4.6489394079739581</v>
      </c>
      <c r="X34" s="9">
        <v>36.925400000000003</v>
      </c>
      <c r="Y34" s="9">
        <v>39.936999999999998</v>
      </c>
      <c r="Z34" s="9">
        <v>76.018799999999999</v>
      </c>
      <c r="AA34" s="9">
        <v>61.845799999999997</v>
      </c>
      <c r="AB34" s="9">
        <v>60.035600000000002</v>
      </c>
      <c r="AC34" s="9">
        <v>56.708000000000013</v>
      </c>
      <c r="AD34" s="9">
        <v>61.292400000000001</v>
      </c>
      <c r="AE34" s="9">
        <v>57.155600000000007</v>
      </c>
      <c r="AF34" s="9">
        <v>43.434600000000003</v>
      </c>
      <c r="AG34" s="9">
        <v>60.77</v>
      </c>
      <c r="AH34" s="9"/>
      <c r="AI34" s="9">
        <f t="shared" si="13"/>
        <v>565.33519999999999</v>
      </c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0" x14ac:dyDescent="0.25">
      <c r="A35" s="9" t="s">
        <v>77</v>
      </c>
      <c r="B35" s="9" t="s">
        <v>39</v>
      </c>
      <c r="C35" s="9">
        <v>74</v>
      </c>
      <c r="D35" s="9"/>
      <c r="E35" s="9">
        <v>44</v>
      </c>
      <c r="F35" s="9">
        <v>21</v>
      </c>
      <c r="G35" s="7">
        <v>0.4</v>
      </c>
      <c r="H35" s="9" t="e">
        <v>#N/A</v>
      </c>
      <c r="I35" s="9" t="s">
        <v>40</v>
      </c>
      <c r="J35" s="9"/>
      <c r="K35" s="9">
        <v>49</v>
      </c>
      <c r="L35" s="9">
        <f t="shared" si="2"/>
        <v>-5</v>
      </c>
      <c r="M35" s="9">
        <f t="shared" si="3"/>
        <v>44</v>
      </c>
      <c r="N35" s="9"/>
      <c r="O35" s="9"/>
      <c r="P35" s="9">
        <v>50</v>
      </c>
      <c r="Q35" s="9"/>
      <c r="R35" s="9">
        <f t="shared" si="4"/>
        <v>8.8000000000000007</v>
      </c>
      <c r="S35" s="4">
        <f t="shared" si="12"/>
        <v>52.200000000000017</v>
      </c>
      <c r="T35" s="4"/>
      <c r="U35" s="9"/>
      <c r="V35" s="9">
        <f t="shared" si="5"/>
        <v>14</v>
      </c>
      <c r="W35" s="9">
        <f t="shared" si="6"/>
        <v>8.0681818181818183</v>
      </c>
      <c r="X35" s="9">
        <v>7</v>
      </c>
      <c r="Y35" s="9">
        <v>3.2</v>
      </c>
      <c r="Z35" s="9">
        <v>9.8000000000000007</v>
      </c>
      <c r="AA35" s="9">
        <v>10.6</v>
      </c>
      <c r="AB35" s="9">
        <v>8.1999999999999993</v>
      </c>
      <c r="AC35" s="9">
        <v>11</v>
      </c>
      <c r="AD35" s="9">
        <v>15.6</v>
      </c>
      <c r="AE35" s="9">
        <v>11.4</v>
      </c>
      <c r="AF35" s="9">
        <v>13</v>
      </c>
      <c r="AG35" s="9">
        <v>21.8</v>
      </c>
      <c r="AH35" s="9"/>
      <c r="AI35" s="9">
        <f t="shared" si="13"/>
        <v>20.88000000000001</v>
      </c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0" x14ac:dyDescent="0.25">
      <c r="A36" s="9" t="s">
        <v>78</v>
      </c>
      <c r="B36" s="9" t="s">
        <v>39</v>
      </c>
      <c r="C36" s="9">
        <v>32</v>
      </c>
      <c r="D36" s="9">
        <v>553</v>
      </c>
      <c r="E36" s="9">
        <v>574</v>
      </c>
      <c r="F36" s="9">
        <v>2</v>
      </c>
      <c r="G36" s="7">
        <v>0.4</v>
      </c>
      <c r="H36" s="9">
        <v>60</v>
      </c>
      <c r="I36" s="9" t="s">
        <v>40</v>
      </c>
      <c r="J36" s="9"/>
      <c r="K36" s="9">
        <v>31</v>
      </c>
      <c r="L36" s="9">
        <f t="shared" si="2"/>
        <v>543</v>
      </c>
      <c r="M36" s="9">
        <f t="shared" si="3"/>
        <v>22</v>
      </c>
      <c r="N36" s="9">
        <v>552</v>
      </c>
      <c r="O36" s="9">
        <v>40</v>
      </c>
      <c r="P36" s="9">
        <v>76</v>
      </c>
      <c r="Q36" s="9">
        <v>24</v>
      </c>
      <c r="R36" s="9">
        <f t="shared" si="4"/>
        <v>4.4000000000000004</v>
      </c>
      <c r="S36" s="4">
        <f t="shared" si="12"/>
        <v>-80.399999999999991</v>
      </c>
      <c r="T36" s="4"/>
      <c r="U36" s="9"/>
      <c r="V36" s="9">
        <f t="shared" si="5"/>
        <v>14</v>
      </c>
      <c r="W36" s="9">
        <f t="shared" si="6"/>
        <v>32.272727272727273</v>
      </c>
      <c r="X36" s="9">
        <v>12</v>
      </c>
      <c r="Y36" s="9">
        <v>6.8</v>
      </c>
      <c r="Z36" s="9">
        <v>4</v>
      </c>
      <c r="AA36" s="9">
        <v>7.2</v>
      </c>
      <c r="AB36" s="9">
        <v>12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 t="s">
        <v>70</v>
      </c>
      <c r="AI36" s="9">
        <f t="shared" si="13"/>
        <v>-32.159999999999997</v>
      </c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 x14ac:dyDescent="0.25">
      <c r="A37" s="9" t="s">
        <v>79</v>
      </c>
      <c r="B37" s="9" t="s">
        <v>39</v>
      </c>
      <c r="C37" s="9">
        <v>620</v>
      </c>
      <c r="D37" s="9">
        <v>341</v>
      </c>
      <c r="E37" s="9">
        <v>542</v>
      </c>
      <c r="F37" s="9">
        <v>366</v>
      </c>
      <c r="G37" s="7">
        <v>0.4</v>
      </c>
      <c r="H37" s="9">
        <v>60</v>
      </c>
      <c r="I37" s="9" t="s">
        <v>40</v>
      </c>
      <c r="J37" s="9"/>
      <c r="K37" s="9">
        <v>399</v>
      </c>
      <c r="L37" s="9">
        <f t="shared" si="2"/>
        <v>143</v>
      </c>
      <c r="M37" s="9">
        <f t="shared" si="3"/>
        <v>390</v>
      </c>
      <c r="N37" s="9">
        <v>152</v>
      </c>
      <c r="O37" s="9">
        <v>250</v>
      </c>
      <c r="P37" s="9">
        <v>200</v>
      </c>
      <c r="Q37" s="9">
        <v>100</v>
      </c>
      <c r="R37" s="9">
        <f t="shared" si="4"/>
        <v>78</v>
      </c>
      <c r="S37" s="4">
        <f t="shared" si="12"/>
        <v>176</v>
      </c>
      <c r="T37" s="4"/>
      <c r="U37" s="9"/>
      <c r="V37" s="9">
        <f t="shared" si="5"/>
        <v>14</v>
      </c>
      <c r="W37" s="9">
        <f t="shared" si="6"/>
        <v>11.743589743589743</v>
      </c>
      <c r="X37" s="9">
        <v>85.4</v>
      </c>
      <c r="Y37" s="9">
        <v>87.6</v>
      </c>
      <c r="Z37" s="9">
        <v>86</v>
      </c>
      <c r="AA37" s="9">
        <v>97.4</v>
      </c>
      <c r="AB37" s="9">
        <v>109.6</v>
      </c>
      <c r="AC37" s="9">
        <v>101.4</v>
      </c>
      <c r="AD37" s="9">
        <v>80.8</v>
      </c>
      <c r="AE37" s="9">
        <v>98.4</v>
      </c>
      <c r="AF37" s="9">
        <v>87.8</v>
      </c>
      <c r="AG37" s="9">
        <v>84</v>
      </c>
      <c r="AH37" s="9"/>
      <c r="AI37" s="9">
        <f t="shared" si="13"/>
        <v>70.400000000000006</v>
      </c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 hidden="1" x14ac:dyDescent="0.25">
      <c r="A38" s="11" t="s">
        <v>80</v>
      </c>
      <c r="B38" s="11" t="s">
        <v>39</v>
      </c>
      <c r="C38" s="11"/>
      <c r="D38" s="11">
        <v>152</v>
      </c>
      <c r="E38" s="11">
        <v>152</v>
      </c>
      <c r="F38" s="11"/>
      <c r="G38" s="12">
        <v>0</v>
      </c>
      <c r="H38" s="11" t="e">
        <v>#N/A</v>
      </c>
      <c r="I38" s="11" t="s">
        <v>46</v>
      </c>
      <c r="J38" s="11"/>
      <c r="K38" s="11"/>
      <c r="L38" s="11">
        <f t="shared" ref="L38:L69" si="14">E38-K38</f>
        <v>152</v>
      </c>
      <c r="M38" s="11">
        <f t="shared" ref="M38:M69" si="15">E38-N38</f>
        <v>0</v>
      </c>
      <c r="N38" s="11">
        <v>152</v>
      </c>
      <c r="O38" s="11"/>
      <c r="P38" s="11"/>
      <c r="Q38" s="11"/>
      <c r="R38" s="11">
        <f t="shared" ref="R38:R69" si="16">M38/5</f>
        <v>0</v>
      </c>
      <c r="S38" s="13"/>
      <c r="T38" s="13"/>
      <c r="U38" s="11"/>
      <c r="V38" s="11" t="e">
        <f t="shared" ref="V38:V69" si="17">(F38+O38+P38+Q38+S38)/R38</f>
        <v>#DIV/0!</v>
      </c>
      <c r="W38" s="11" t="e">
        <f t="shared" ref="W38:W69" si="18">(F38+O38+P38+Q38)/R38</f>
        <v>#DIV/0!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/>
      <c r="AI38" s="11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 x14ac:dyDescent="0.25">
      <c r="A39" s="9" t="s">
        <v>81</v>
      </c>
      <c r="B39" s="9" t="s">
        <v>39</v>
      </c>
      <c r="C39" s="9">
        <v>137</v>
      </c>
      <c r="D39" s="9">
        <v>152</v>
      </c>
      <c r="E39" s="9">
        <v>194</v>
      </c>
      <c r="F39" s="9">
        <v>64</v>
      </c>
      <c r="G39" s="7">
        <v>0.4</v>
      </c>
      <c r="H39" s="9">
        <v>60</v>
      </c>
      <c r="I39" s="9" t="s">
        <v>40</v>
      </c>
      <c r="J39" s="9"/>
      <c r="K39" s="9">
        <v>253</v>
      </c>
      <c r="L39" s="9">
        <f t="shared" si="14"/>
        <v>-59</v>
      </c>
      <c r="M39" s="9">
        <f t="shared" si="15"/>
        <v>194</v>
      </c>
      <c r="N39" s="9"/>
      <c r="O39" s="9">
        <v>150</v>
      </c>
      <c r="P39" s="9">
        <v>50</v>
      </c>
      <c r="Q39" s="9">
        <v>50</v>
      </c>
      <c r="R39" s="9">
        <f t="shared" si="16"/>
        <v>38.799999999999997</v>
      </c>
      <c r="S39" s="4">
        <f t="shared" ref="S39:S48" si="19">14*R39-Q39-P39-O39-F39</f>
        <v>229.19999999999993</v>
      </c>
      <c r="T39" s="4"/>
      <c r="U39" s="9"/>
      <c r="V39" s="9">
        <f t="shared" si="17"/>
        <v>14</v>
      </c>
      <c r="W39" s="9">
        <f t="shared" si="18"/>
        <v>8.0927835051546406</v>
      </c>
      <c r="X39" s="9">
        <v>33.4</v>
      </c>
      <c r="Y39" s="9">
        <v>59.8</v>
      </c>
      <c r="Z39" s="9">
        <v>56.6</v>
      </c>
      <c r="AA39" s="9">
        <v>52</v>
      </c>
      <c r="AB39" s="9">
        <v>91.2</v>
      </c>
      <c r="AC39" s="9">
        <v>26.4</v>
      </c>
      <c r="AD39" s="9">
        <v>60.8</v>
      </c>
      <c r="AE39" s="9">
        <v>83</v>
      </c>
      <c r="AF39" s="9">
        <v>43.6</v>
      </c>
      <c r="AG39" s="9">
        <v>55.2</v>
      </c>
      <c r="AH39" s="9"/>
      <c r="AI39" s="9">
        <f t="shared" ref="AI39:AI48" si="20">G39*S39</f>
        <v>91.679999999999978</v>
      </c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 x14ac:dyDescent="0.25">
      <c r="A40" s="9" t="s">
        <v>82</v>
      </c>
      <c r="B40" s="9" t="s">
        <v>39</v>
      </c>
      <c r="C40" s="9">
        <v>534</v>
      </c>
      <c r="D40" s="9">
        <v>335</v>
      </c>
      <c r="E40" s="9">
        <v>719</v>
      </c>
      <c r="F40" s="9">
        <v>111</v>
      </c>
      <c r="G40" s="7">
        <v>0.4</v>
      </c>
      <c r="H40" s="9">
        <v>60</v>
      </c>
      <c r="I40" s="9" t="s">
        <v>40</v>
      </c>
      <c r="J40" s="9"/>
      <c r="K40" s="9">
        <v>402</v>
      </c>
      <c r="L40" s="9">
        <f t="shared" si="14"/>
        <v>317</v>
      </c>
      <c r="M40" s="9">
        <f t="shared" si="15"/>
        <v>391</v>
      </c>
      <c r="N40" s="9">
        <v>328</v>
      </c>
      <c r="O40" s="9">
        <v>212</v>
      </c>
      <c r="P40" s="9">
        <v>400</v>
      </c>
      <c r="Q40" s="9">
        <v>200</v>
      </c>
      <c r="R40" s="9">
        <f t="shared" si="16"/>
        <v>78.2</v>
      </c>
      <c r="S40" s="4">
        <f t="shared" si="19"/>
        <v>171.79999999999995</v>
      </c>
      <c r="T40" s="4"/>
      <c r="U40" s="9"/>
      <c r="V40" s="9">
        <f t="shared" si="17"/>
        <v>13.999999999999998</v>
      </c>
      <c r="W40" s="9">
        <f t="shared" si="18"/>
        <v>11.803069053708439</v>
      </c>
      <c r="X40" s="9">
        <v>91.8</v>
      </c>
      <c r="Y40" s="9">
        <v>70.8</v>
      </c>
      <c r="Z40" s="9">
        <v>76.2</v>
      </c>
      <c r="AA40" s="9">
        <v>84.6</v>
      </c>
      <c r="AB40" s="9">
        <v>101.4</v>
      </c>
      <c r="AC40" s="9">
        <v>96</v>
      </c>
      <c r="AD40" s="9">
        <v>81.8</v>
      </c>
      <c r="AE40" s="9">
        <v>79.599999999999994</v>
      </c>
      <c r="AF40" s="9">
        <v>80.2</v>
      </c>
      <c r="AG40" s="9">
        <v>81.400000000000006</v>
      </c>
      <c r="AH40" s="9"/>
      <c r="AI40" s="9">
        <f t="shared" si="20"/>
        <v>68.719999999999985</v>
      </c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0" x14ac:dyDescent="0.25">
      <c r="A41" s="9" t="s">
        <v>83</v>
      </c>
      <c r="B41" s="9" t="s">
        <v>39</v>
      </c>
      <c r="C41" s="9">
        <v>235</v>
      </c>
      <c r="D41" s="9"/>
      <c r="E41" s="9">
        <v>79</v>
      </c>
      <c r="F41" s="9">
        <v>136</v>
      </c>
      <c r="G41" s="7">
        <v>0.1</v>
      </c>
      <c r="H41" s="9">
        <v>45</v>
      </c>
      <c r="I41" s="9" t="s">
        <v>40</v>
      </c>
      <c r="J41" s="9"/>
      <c r="K41" s="9">
        <v>88</v>
      </c>
      <c r="L41" s="9">
        <f t="shared" si="14"/>
        <v>-9</v>
      </c>
      <c r="M41" s="9">
        <f t="shared" si="15"/>
        <v>79</v>
      </c>
      <c r="N41" s="9"/>
      <c r="O41" s="9"/>
      <c r="P41" s="9">
        <v>100</v>
      </c>
      <c r="Q41" s="9">
        <v>50</v>
      </c>
      <c r="R41" s="9">
        <f t="shared" si="16"/>
        <v>15.8</v>
      </c>
      <c r="S41" s="4">
        <f t="shared" si="19"/>
        <v>-64.799999999999983</v>
      </c>
      <c r="T41" s="4"/>
      <c r="U41" s="9"/>
      <c r="V41" s="9">
        <f t="shared" si="17"/>
        <v>14</v>
      </c>
      <c r="W41" s="9">
        <f t="shared" si="18"/>
        <v>18.101265822784811</v>
      </c>
      <c r="X41" s="9">
        <v>25.8</v>
      </c>
      <c r="Y41" s="9">
        <v>7.2</v>
      </c>
      <c r="Z41" s="9">
        <v>8.8000000000000007</v>
      </c>
      <c r="AA41" s="9">
        <v>38.799999999999997</v>
      </c>
      <c r="AB41" s="9">
        <v>7.8</v>
      </c>
      <c r="AC41" s="9">
        <v>15.2</v>
      </c>
      <c r="AD41" s="9">
        <v>18</v>
      </c>
      <c r="AE41" s="9">
        <v>7.6</v>
      </c>
      <c r="AF41" s="9">
        <v>18.399999999999999</v>
      </c>
      <c r="AG41" s="9">
        <v>22.2</v>
      </c>
      <c r="AH41" s="9"/>
      <c r="AI41" s="9">
        <f t="shared" si="20"/>
        <v>-6.4799999999999986</v>
      </c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spans="1:50" x14ac:dyDescent="0.25">
      <c r="A42" s="9" t="s">
        <v>84</v>
      </c>
      <c r="B42" s="9" t="s">
        <v>39</v>
      </c>
      <c r="C42" s="9">
        <v>385</v>
      </c>
      <c r="D42" s="9">
        <v>3</v>
      </c>
      <c r="E42" s="9">
        <v>247</v>
      </c>
      <c r="F42" s="9">
        <v>100</v>
      </c>
      <c r="G42" s="7">
        <v>0.1</v>
      </c>
      <c r="H42" s="9">
        <v>60</v>
      </c>
      <c r="I42" s="9" t="s">
        <v>40</v>
      </c>
      <c r="J42" s="9"/>
      <c r="K42" s="9">
        <v>245</v>
      </c>
      <c r="L42" s="9">
        <f t="shared" si="14"/>
        <v>2</v>
      </c>
      <c r="M42" s="9">
        <f t="shared" si="15"/>
        <v>247</v>
      </c>
      <c r="N42" s="9"/>
      <c r="O42" s="9"/>
      <c r="P42" s="9">
        <v>0</v>
      </c>
      <c r="Q42" s="9"/>
      <c r="R42" s="9">
        <f t="shared" si="16"/>
        <v>49.4</v>
      </c>
      <c r="S42" s="4">
        <f t="shared" si="19"/>
        <v>591.6</v>
      </c>
      <c r="T42" s="4"/>
      <c r="U42" s="9"/>
      <c r="V42" s="9">
        <f t="shared" si="17"/>
        <v>14</v>
      </c>
      <c r="W42" s="9">
        <f t="shared" si="18"/>
        <v>2.0242914979757085</v>
      </c>
      <c r="X42" s="9">
        <v>9.6</v>
      </c>
      <c r="Y42" s="9">
        <v>22.8</v>
      </c>
      <c r="Z42" s="9">
        <v>53.2</v>
      </c>
      <c r="AA42" s="9">
        <v>22.6</v>
      </c>
      <c r="AB42" s="9">
        <v>32.4</v>
      </c>
      <c r="AC42" s="9">
        <v>37.6</v>
      </c>
      <c r="AD42" s="9">
        <v>29.8</v>
      </c>
      <c r="AE42" s="9">
        <v>36.799999999999997</v>
      </c>
      <c r="AF42" s="9">
        <v>39.200000000000003</v>
      </c>
      <c r="AG42" s="9">
        <v>29.4</v>
      </c>
      <c r="AH42" s="9"/>
      <c r="AI42" s="9">
        <f t="shared" si="20"/>
        <v>59.160000000000004</v>
      </c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</row>
    <row r="43" spans="1:50" x14ac:dyDescent="0.25">
      <c r="A43" s="9" t="s">
        <v>85</v>
      </c>
      <c r="B43" s="9" t="s">
        <v>39</v>
      </c>
      <c r="C43" s="9">
        <v>249</v>
      </c>
      <c r="D43" s="9">
        <v>253</v>
      </c>
      <c r="E43" s="9">
        <v>453</v>
      </c>
      <c r="F43" s="9">
        <v>14</v>
      </c>
      <c r="G43" s="7">
        <v>0.1</v>
      </c>
      <c r="H43" s="9">
        <v>60</v>
      </c>
      <c r="I43" s="9" t="s">
        <v>40</v>
      </c>
      <c r="J43" s="9"/>
      <c r="K43" s="9">
        <v>207</v>
      </c>
      <c r="L43" s="9">
        <f t="shared" si="14"/>
        <v>246</v>
      </c>
      <c r="M43" s="9">
        <f t="shared" si="15"/>
        <v>203</v>
      </c>
      <c r="N43" s="9">
        <v>250</v>
      </c>
      <c r="O43" s="9"/>
      <c r="P43" s="9">
        <v>70</v>
      </c>
      <c r="Q43" s="9">
        <v>30</v>
      </c>
      <c r="R43" s="9">
        <f t="shared" si="16"/>
        <v>40.6</v>
      </c>
      <c r="S43" s="4">
        <f t="shared" si="19"/>
        <v>454.4</v>
      </c>
      <c r="T43" s="4"/>
      <c r="U43" s="9"/>
      <c r="V43" s="9">
        <f t="shared" si="17"/>
        <v>13.999999999999998</v>
      </c>
      <c r="W43" s="9">
        <f t="shared" si="18"/>
        <v>2.8078817733990147</v>
      </c>
      <c r="X43" s="9">
        <v>-0.6</v>
      </c>
      <c r="Y43" s="9">
        <v>32.200000000000003</v>
      </c>
      <c r="Z43" s="9">
        <v>57.4</v>
      </c>
      <c r="AA43" s="9">
        <v>11.2</v>
      </c>
      <c r="AB43" s="9">
        <v>34.799999999999997</v>
      </c>
      <c r="AC43" s="9">
        <v>46.8</v>
      </c>
      <c r="AD43" s="9">
        <v>19</v>
      </c>
      <c r="AE43" s="9">
        <v>32.6</v>
      </c>
      <c r="AF43" s="9">
        <v>36.200000000000003</v>
      </c>
      <c r="AG43" s="9">
        <v>29.6</v>
      </c>
      <c r="AH43" s="9"/>
      <c r="AI43" s="9">
        <f t="shared" si="20"/>
        <v>45.44</v>
      </c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</row>
    <row r="44" spans="1:50" x14ac:dyDescent="0.25">
      <c r="A44" s="9" t="s">
        <v>86</v>
      </c>
      <c r="B44" s="9" t="s">
        <v>39</v>
      </c>
      <c r="C44" s="9">
        <v>222</v>
      </c>
      <c r="D44" s="9"/>
      <c r="E44" s="9">
        <v>114</v>
      </c>
      <c r="F44" s="9">
        <v>93</v>
      </c>
      <c r="G44" s="7">
        <v>0.1</v>
      </c>
      <c r="H44" s="9">
        <v>45</v>
      </c>
      <c r="I44" s="9" t="s">
        <v>40</v>
      </c>
      <c r="J44" s="9"/>
      <c r="K44" s="9">
        <v>115</v>
      </c>
      <c r="L44" s="9">
        <f t="shared" si="14"/>
        <v>-1</v>
      </c>
      <c r="M44" s="9">
        <f t="shared" si="15"/>
        <v>114</v>
      </c>
      <c r="N44" s="9"/>
      <c r="O44" s="9"/>
      <c r="P44" s="9">
        <v>40</v>
      </c>
      <c r="Q44" s="9">
        <v>30</v>
      </c>
      <c r="R44" s="9">
        <f t="shared" si="16"/>
        <v>22.8</v>
      </c>
      <c r="S44" s="4">
        <f t="shared" si="19"/>
        <v>156.19999999999999</v>
      </c>
      <c r="T44" s="4"/>
      <c r="U44" s="9"/>
      <c r="V44" s="9">
        <f t="shared" si="17"/>
        <v>13.999999999999998</v>
      </c>
      <c r="W44" s="9">
        <f t="shared" si="18"/>
        <v>7.1491228070175437</v>
      </c>
      <c r="X44" s="9">
        <v>14.6</v>
      </c>
      <c r="Y44" s="9">
        <v>3.2</v>
      </c>
      <c r="Z44" s="9">
        <v>6.8</v>
      </c>
      <c r="AA44" s="9">
        <v>23.4</v>
      </c>
      <c r="AB44" s="9">
        <v>8</v>
      </c>
      <c r="AC44" s="9">
        <v>1.2</v>
      </c>
      <c r="AD44" s="9">
        <v>0</v>
      </c>
      <c r="AE44" s="9">
        <v>0</v>
      </c>
      <c r="AF44" s="9">
        <v>0</v>
      </c>
      <c r="AG44" s="9">
        <v>0</v>
      </c>
      <c r="AH44" s="9" t="s">
        <v>70</v>
      </c>
      <c r="AI44" s="9">
        <f t="shared" si="20"/>
        <v>15.62</v>
      </c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</row>
    <row r="45" spans="1:50" x14ac:dyDescent="0.25">
      <c r="A45" s="9" t="s">
        <v>87</v>
      </c>
      <c r="B45" s="9" t="s">
        <v>39</v>
      </c>
      <c r="C45" s="9">
        <v>719</v>
      </c>
      <c r="D45" s="9">
        <v>474</v>
      </c>
      <c r="E45" s="9">
        <v>672</v>
      </c>
      <c r="F45" s="9">
        <v>469</v>
      </c>
      <c r="G45" s="7">
        <v>0.4</v>
      </c>
      <c r="H45" s="9">
        <v>45</v>
      </c>
      <c r="I45" s="9" t="s">
        <v>40</v>
      </c>
      <c r="J45" s="9"/>
      <c r="K45" s="9">
        <v>202</v>
      </c>
      <c r="L45" s="9">
        <f t="shared" si="14"/>
        <v>470</v>
      </c>
      <c r="M45" s="9">
        <f t="shared" si="15"/>
        <v>198</v>
      </c>
      <c r="N45" s="9">
        <v>474</v>
      </c>
      <c r="O45" s="9"/>
      <c r="P45" s="9">
        <v>50</v>
      </c>
      <c r="Q45" s="9">
        <v>100</v>
      </c>
      <c r="R45" s="9">
        <f t="shared" si="16"/>
        <v>39.6</v>
      </c>
      <c r="S45" s="4">
        <f t="shared" si="19"/>
        <v>-64.600000000000023</v>
      </c>
      <c r="T45" s="4"/>
      <c r="U45" s="9"/>
      <c r="V45" s="9">
        <f t="shared" si="17"/>
        <v>13.999999999999998</v>
      </c>
      <c r="W45" s="9">
        <f t="shared" si="18"/>
        <v>15.631313131313131</v>
      </c>
      <c r="X45" s="9">
        <v>57.6</v>
      </c>
      <c r="Y45" s="9">
        <v>16.600000000000001</v>
      </c>
      <c r="Z45" s="9">
        <v>77.2</v>
      </c>
      <c r="AA45" s="9">
        <v>59</v>
      </c>
      <c r="AB45" s="9">
        <v>22.8</v>
      </c>
      <c r="AC45" s="9">
        <v>67.8</v>
      </c>
      <c r="AD45" s="9">
        <v>69.8</v>
      </c>
      <c r="AE45" s="9">
        <v>49.6</v>
      </c>
      <c r="AF45" s="9">
        <v>59.4</v>
      </c>
      <c r="AG45" s="9">
        <v>56.8</v>
      </c>
      <c r="AH45" s="9"/>
      <c r="AI45" s="9">
        <f t="shared" si="20"/>
        <v>-25.840000000000011</v>
      </c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</row>
    <row r="46" spans="1:50" x14ac:dyDescent="0.25">
      <c r="A46" s="9" t="s">
        <v>88</v>
      </c>
      <c r="B46" s="9" t="s">
        <v>42</v>
      </c>
      <c r="C46" s="9">
        <v>228.453</v>
      </c>
      <c r="D46" s="9">
        <v>58.912999999999997</v>
      </c>
      <c r="E46" s="9">
        <v>150.44499999999999</v>
      </c>
      <c r="F46" s="9">
        <v>39.639000000000003</v>
      </c>
      <c r="G46" s="7">
        <v>1</v>
      </c>
      <c r="H46" s="9">
        <v>60</v>
      </c>
      <c r="I46" s="9" t="s">
        <v>40</v>
      </c>
      <c r="J46" s="9"/>
      <c r="K46" s="9">
        <v>148.5</v>
      </c>
      <c r="L46" s="9">
        <f t="shared" si="14"/>
        <v>1.9449999999999932</v>
      </c>
      <c r="M46" s="9">
        <f t="shared" si="15"/>
        <v>150.44499999999999</v>
      </c>
      <c r="N46" s="9"/>
      <c r="O46" s="9"/>
      <c r="P46" s="9">
        <v>120</v>
      </c>
      <c r="Q46" s="9">
        <v>80</v>
      </c>
      <c r="R46" s="9">
        <f t="shared" si="16"/>
        <v>30.088999999999999</v>
      </c>
      <c r="S46" s="4">
        <f t="shared" si="19"/>
        <v>181.60699999999997</v>
      </c>
      <c r="T46" s="4"/>
      <c r="U46" s="9"/>
      <c r="V46" s="9">
        <f t="shared" si="17"/>
        <v>14</v>
      </c>
      <c r="W46" s="9">
        <f t="shared" si="18"/>
        <v>7.9643391272558084</v>
      </c>
      <c r="X46" s="9">
        <v>31.218599999999999</v>
      </c>
      <c r="Y46" s="9">
        <v>28.343599999999999</v>
      </c>
      <c r="Z46" s="9">
        <v>35.937199999999997</v>
      </c>
      <c r="AA46" s="9">
        <v>34.0702</v>
      </c>
      <c r="AB46" s="9">
        <v>34.366599999999998</v>
      </c>
      <c r="AC46" s="9">
        <v>35.64</v>
      </c>
      <c r="AD46" s="9">
        <v>23.305</v>
      </c>
      <c r="AE46" s="9">
        <v>37.3872</v>
      </c>
      <c r="AF46" s="9">
        <v>31.943200000000001</v>
      </c>
      <c r="AG46" s="9">
        <v>33.900799999999997</v>
      </c>
      <c r="AH46" s="9"/>
      <c r="AI46" s="9">
        <f t="shared" si="20"/>
        <v>181.60699999999997</v>
      </c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</row>
    <row r="47" spans="1:50" x14ac:dyDescent="0.25">
      <c r="A47" s="9" t="s">
        <v>89</v>
      </c>
      <c r="B47" s="9" t="s">
        <v>42</v>
      </c>
      <c r="C47" s="9">
        <v>379.50200000000001</v>
      </c>
      <c r="D47" s="9">
        <v>346.72300000000001</v>
      </c>
      <c r="E47" s="9">
        <v>173.78299999999999</v>
      </c>
      <c r="F47" s="9">
        <v>183.958</v>
      </c>
      <c r="G47" s="7">
        <v>1</v>
      </c>
      <c r="H47" s="9">
        <v>45</v>
      </c>
      <c r="I47" s="9" t="s">
        <v>40</v>
      </c>
      <c r="J47" s="9"/>
      <c r="K47" s="9">
        <v>169</v>
      </c>
      <c r="L47" s="9">
        <f t="shared" si="14"/>
        <v>4.782999999999987</v>
      </c>
      <c r="M47" s="9">
        <f t="shared" si="15"/>
        <v>173.78299999999999</v>
      </c>
      <c r="N47" s="9"/>
      <c r="O47" s="9">
        <v>50</v>
      </c>
      <c r="P47" s="9">
        <v>140</v>
      </c>
      <c r="Q47" s="9">
        <v>60</v>
      </c>
      <c r="R47" s="9">
        <f t="shared" si="16"/>
        <v>34.756599999999999</v>
      </c>
      <c r="S47" s="4">
        <f t="shared" si="19"/>
        <v>52.634399999999999</v>
      </c>
      <c r="T47" s="4"/>
      <c r="U47" s="9"/>
      <c r="V47" s="9">
        <f t="shared" si="17"/>
        <v>14</v>
      </c>
      <c r="W47" s="9">
        <f t="shared" si="18"/>
        <v>12.48562862880719</v>
      </c>
      <c r="X47" s="9">
        <v>42.209200000000003</v>
      </c>
      <c r="Y47" s="9">
        <v>13.7354</v>
      </c>
      <c r="Z47" s="9">
        <v>37.531999999999996</v>
      </c>
      <c r="AA47" s="9">
        <v>38.053999999999988</v>
      </c>
      <c r="AB47" s="9">
        <v>28.05380000000001</v>
      </c>
      <c r="AC47" s="9">
        <v>41.59620000000001</v>
      </c>
      <c r="AD47" s="9">
        <v>32.63280000000001</v>
      </c>
      <c r="AE47" s="9">
        <v>25.422800000000009</v>
      </c>
      <c r="AF47" s="9">
        <v>36.624600000000001</v>
      </c>
      <c r="AG47" s="9">
        <v>48.1128</v>
      </c>
      <c r="AH47" s="9"/>
      <c r="AI47" s="9">
        <f t="shared" si="20"/>
        <v>52.634399999999999</v>
      </c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 spans="1:50" x14ac:dyDescent="0.25">
      <c r="A48" s="9" t="s">
        <v>51</v>
      </c>
      <c r="B48" s="9" t="s">
        <v>42</v>
      </c>
      <c r="C48" s="9">
        <v>283.36799999999999</v>
      </c>
      <c r="D48" s="9">
        <v>93.858999999999995</v>
      </c>
      <c r="E48" s="17">
        <f>190.241+E14</f>
        <v>191.24100000000001</v>
      </c>
      <c r="F48" s="17">
        <f>70.814+F14</f>
        <v>132.078</v>
      </c>
      <c r="G48" s="7">
        <v>1</v>
      </c>
      <c r="H48" s="9">
        <v>45</v>
      </c>
      <c r="I48" s="9" t="s">
        <v>40</v>
      </c>
      <c r="J48" s="9"/>
      <c r="K48" s="9">
        <v>187</v>
      </c>
      <c r="L48" s="9">
        <f t="shared" si="14"/>
        <v>4.2410000000000139</v>
      </c>
      <c r="M48" s="9">
        <f t="shared" si="15"/>
        <v>191.24100000000001</v>
      </c>
      <c r="N48" s="9"/>
      <c r="O48" s="9">
        <v>40</v>
      </c>
      <c r="P48" s="9">
        <v>150</v>
      </c>
      <c r="Q48" s="9">
        <v>100</v>
      </c>
      <c r="R48" s="9">
        <f t="shared" si="16"/>
        <v>38.248200000000004</v>
      </c>
      <c r="S48" s="4">
        <f t="shared" si="19"/>
        <v>113.39680000000007</v>
      </c>
      <c r="T48" s="4"/>
      <c r="U48" s="9"/>
      <c r="V48" s="9">
        <f t="shared" si="17"/>
        <v>14</v>
      </c>
      <c r="W48" s="9">
        <f t="shared" si="18"/>
        <v>11.035238259578227</v>
      </c>
      <c r="X48" s="9">
        <v>39.535400000000003</v>
      </c>
      <c r="Y48" s="9">
        <v>40.017600000000002</v>
      </c>
      <c r="Z48" s="9">
        <v>43.450599999999987</v>
      </c>
      <c r="AA48" s="9">
        <v>38.086399999999998</v>
      </c>
      <c r="AB48" s="9">
        <v>37.975000000000001</v>
      </c>
      <c r="AC48" s="9">
        <v>45.761599999999987</v>
      </c>
      <c r="AD48" s="9">
        <v>43.857999999999997</v>
      </c>
      <c r="AE48" s="9">
        <v>47.867199999999997</v>
      </c>
      <c r="AF48" s="9">
        <v>45.256799999999998</v>
      </c>
      <c r="AG48" s="9">
        <v>48.191400000000002</v>
      </c>
      <c r="AH48" s="9"/>
      <c r="AI48" s="9">
        <f t="shared" si="20"/>
        <v>113.39680000000007</v>
      </c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 spans="1:50" hidden="1" x14ac:dyDescent="0.25">
      <c r="A49" s="11" t="s">
        <v>90</v>
      </c>
      <c r="B49" s="11" t="s">
        <v>39</v>
      </c>
      <c r="C49" s="11"/>
      <c r="D49" s="11">
        <v>60</v>
      </c>
      <c r="E49" s="11">
        <v>60</v>
      </c>
      <c r="F49" s="11"/>
      <c r="G49" s="12">
        <v>0</v>
      </c>
      <c r="H49" s="11" t="e">
        <v>#N/A</v>
      </c>
      <c r="I49" s="11" t="s">
        <v>46</v>
      </c>
      <c r="J49" s="11"/>
      <c r="K49" s="11"/>
      <c r="L49" s="11">
        <f t="shared" si="14"/>
        <v>60</v>
      </c>
      <c r="M49" s="11">
        <f t="shared" si="15"/>
        <v>0</v>
      </c>
      <c r="N49" s="11">
        <v>60</v>
      </c>
      <c r="O49" s="11"/>
      <c r="P49" s="11">
        <v>0</v>
      </c>
      <c r="Q49" s="11"/>
      <c r="R49" s="11">
        <f t="shared" si="16"/>
        <v>0</v>
      </c>
      <c r="S49" s="13"/>
      <c r="T49" s="13"/>
      <c r="U49" s="11"/>
      <c r="V49" s="11" t="e">
        <f t="shared" si="17"/>
        <v>#DIV/0!</v>
      </c>
      <c r="W49" s="11" t="e">
        <f t="shared" si="18"/>
        <v>#DIV/0!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/>
      <c r="AI49" s="11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spans="1:50" x14ac:dyDescent="0.25">
      <c r="A50" s="18" t="s">
        <v>91</v>
      </c>
      <c r="B50" s="9" t="s">
        <v>39</v>
      </c>
      <c r="C50" s="9"/>
      <c r="D50" s="9"/>
      <c r="E50" s="9">
        <v>-2</v>
      </c>
      <c r="F50" s="9"/>
      <c r="G50" s="7">
        <v>0.09</v>
      </c>
      <c r="H50" s="9">
        <v>45</v>
      </c>
      <c r="I50" s="9" t="s">
        <v>40</v>
      </c>
      <c r="J50" s="9"/>
      <c r="K50" s="9"/>
      <c r="L50" s="9">
        <f t="shared" si="14"/>
        <v>-2</v>
      </c>
      <c r="M50" s="9">
        <f t="shared" si="15"/>
        <v>-2</v>
      </c>
      <c r="N50" s="9"/>
      <c r="O50" s="9">
        <v>10</v>
      </c>
      <c r="P50" s="9">
        <v>0</v>
      </c>
      <c r="Q50" s="9">
        <v>10</v>
      </c>
      <c r="R50" s="9">
        <f t="shared" si="16"/>
        <v>-0.4</v>
      </c>
      <c r="S50" s="4">
        <v>10</v>
      </c>
      <c r="T50" s="4"/>
      <c r="U50" s="9"/>
      <c r="V50" s="9">
        <f t="shared" si="17"/>
        <v>-75</v>
      </c>
      <c r="W50" s="9">
        <f t="shared" si="18"/>
        <v>-50</v>
      </c>
      <c r="X50" s="9">
        <v>-0.2</v>
      </c>
      <c r="Y50" s="9">
        <v>-0.2</v>
      </c>
      <c r="Z50" s="9">
        <v>-0.2</v>
      </c>
      <c r="AA50" s="9">
        <v>-0.6</v>
      </c>
      <c r="AB50" s="9">
        <v>-0.4</v>
      </c>
      <c r="AC50" s="9">
        <v>5.6</v>
      </c>
      <c r="AD50" s="9">
        <v>1.8</v>
      </c>
      <c r="AE50" s="9">
        <v>1.8</v>
      </c>
      <c r="AF50" s="9">
        <v>2.6</v>
      </c>
      <c r="AG50" s="9">
        <v>2</v>
      </c>
      <c r="AH50" s="10" t="s">
        <v>147</v>
      </c>
      <c r="AI50" s="9">
        <f t="shared" ref="AI50:AI55" si="21">G50*S50</f>
        <v>0.89999999999999991</v>
      </c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 spans="1:50" x14ac:dyDescent="0.25">
      <c r="A51" s="9" t="s">
        <v>92</v>
      </c>
      <c r="B51" s="9" t="s">
        <v>39</v>
      </c>
      <c r="C51" s="9">
        <v>152</v>
      </c>
      <c r="D51" s="9"/>
      <c r="E51" s="9">
        <v>63</v>
      </c>
      <c r="F51" s="9">
        <v>23</v>
      </c>
      <c r="G51" s="7">
        <v>0.35</v>
      </c>
      <c r="H51" s="9">
        <v>45</v>
      </c>
      <c r="I51" s="9" t="s">
        <v>40</v>
      </c>
      <c r="J51" s="9"/>
      <c r="K51" s="9">
        <v>64</v>
      </c>
      <c r="L51" s="9">
        <f t="shared" si="14"/>
        <v>-1</v>
      </c>
      <c r="M51" s="9">
        <f t="shared" si="15"/>
        <v>63</v>
      </c>
      <c r="N51" s="9"/>
      <c r="O51" s="9"/>
      <c r="P51" s="9">
        <v>40</v>
      </c>
      <c r="Q51" s="9">
        <v>40</v>
      </c>
      <c r="R51" s="9">
        <f t="shared" si="16"/>
        <v>12.6</v>
      </c>
      <c r="S51" s="4">
        <f t="shared" ref="S50:S55" si="22">14*R51-Q51-P51-O51-F51</f>
        <v>73.400000000000006</v>
      </c>
      <c r="T51" s="4"/>
      <c r="U51" s="9"/>
      <c r="V51" s="9">
        <f t="shared" si="17"/>
        <v>14</v>
      </c>
      <c r="W51" s="9">
        <f t="shared" si="18"/>
        <v>8.174603174603174</v>
      </c>
      <c r="X51" s="9">
        <v>16.2</v>
      </c>
      <c r="Y51" s="9">
        <v>8.6</v>
      </c>
      <c r="Z51" s="9">
        <v>18</v>
      </c>
      <c r="AA51" s="9">
        <v>14.4</v>
      </c>
      <c r="AB51" s="9">
        <v>17</v>
      </c>
      <c r="AC51" s="9">
        <v>5.6</v>
      </c>
      <c r="AD51" s="9">
        <v>15.6</v>
      </c>
      <c r="AE51" s="9">
        <v>9</v>
      </c>
      <c r="AF51" s="9">
        <v>18.2</v>
      </c>
      <c r="AG51" s="9">
        <v>2</v>
      </c>
      <c r="AH51" s="9" t="s">
        <v>93</v>
      </c>
      <c r="AI51" s="9">
        <f t="shared" si="21"/>
        <v>25.69</v>
      </c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 spans="1:50" x14ac:dyDescent="0.25">
      <c r="A52" s="9" t="s">
        <v>94</v>
      </c>
      <c r="B52" s="9" t="s">
        <v>42</v>
      </c>
      <c r="C52" s="9">
        <v>336.72300000000001</v>
      </c>
      <c r="D52" s="9">
        <v>375.04700000000003</v>
      </c>
      <c r="E52" s="9">
        <v>352.262</v>
      </c>
      <c r="F52" s="9">
        <v>165.886</v>
      </c>
      <c r="G52" s="7">
        <v>1</v>
      </c>
      <c r="H52" s="9">
        <v>45</v>
      </c>
      <c r="I52" s="9" t="s">
        <v>40</v>
      </c>
      <c r="J52" s="9"/>
      <c r="K52" s="9">
        <v>142</v>
      </c>
      <c r="L52" s="9">
        <f t="shared" si="14"/>
        <v>210.262</v>
      </c>
      <c r="M52" s="9">
        <f t="shared" si="15"/>
        <v>143.97800000000001</v>
      </c>
      <c r="N52" s="9">
        <v>208.28399999999999</v>
      </c>
      <c r="O52" s="9">
        <v>90</v>
      </c>
      <c r="P52" s="9">
        <v>60</v>
      </c>
      <c r="Q52" s="9">
        <v>60</v>
      </c>
      <c r="R52" s="9">
        <f t="shared" si="16"/>
        <v>28.7956</v>
      </c>
      <c r="S52" s="4">
        <f t="shared" si="22"/>
        <v>27.252399999999994</v>
      </c>
      <c r="T52" s="4"/>
      <c r="U52" s="9"/>
      <c r="V52" s="9">
        <f t="shared" si="17"/>
        <v>13.999999999999998</v>
      </c>
      <c r="W52" s="9">
        <f t="shared" si="18"/>
        <v>13.053591520926807</v>
      </c>
      <c r="X52" s="9">
        <v>28.547599999999999</v>
      </c>
      <c r="Y52" s="9">
        <v>33.108600000000003</v>
      </c>
      <c r="Z52" s="9">
        <v>26.34500000000001</v>
      </c>
      <c r="AA52" s="9">
        <v>36.202000000000012</v>
      </c>
      <c r="AB52" s="9">
        <v>32.907400000000003</v>
      </c>
      <c r="AC52" s="9">
        <v>30.246399999999991</v>
      </c>
      <c r="AD52" s="9">
        <v>30.3752</v>
      </c>
      <c r="AE52" s="9">
        <v>37.577800000000003</v>
      </c>
      <c r="AF52" s="9">
        <v>35.057000000000002</v>
      </c>
      <c r="AG52" s="9">
        <v>16.769400000000001</v>
      </c>
      <c r="AH52" s="9"/>
      <c r="AI52" s="9">
        <f t="shared" si="21"/>
        <v>27.252399999999994</v>
      </c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 spans="1:50" x14ac:dyDescent="0.25">
      <c r="A53" s="9" t="s">
        <v>95</v>
      </c>
      <c r="B53" s="9" t="s">
        <v>39</v>
      </c>
      <c r="C53" s="9">
        <v>346</v>
      </c>
      <c r="D53" s="9"/>
      <c r="E53" s="9">
        <v>97</v>
      </c>
      <c r="F53" s="9">
        <v>232</v>
      </c>
      <c r="G53" s="7">
        <v>0.4</v>
      </c>
      <c r="H53" s="9">
        <v>45</v>
      </c>
      <c r="I53" s="9" t="s">
        <v>40</v>
      </c>
      <c r="J53" s="9"/>
      <c r="K53" s="9">
        <v>99</v>
      </c>
      <c r="L53" s="9">
        <f t="shared" si="14"/>
        <v>-2</v>
      </c>
      <c r="M53" s="9">
        <f t="shared" si="15"/>
        <v>97</v>
      </c>
      <c r="N53" s="9"/>
      <c r="O53" s="9"/>
      <c r="P53" s="9">
        <v>0</v>
      </c>
      <c r="Q53" s="9"/>
      <c r="R53" s="9">
        <f t="shared" si="16"/>
        <v>19.399999999999999</v>
      </c>
      <c r="S53" s="4">
        <f t="shared" si="22"/>
        <v>39.599999999999966</v>
      </c>
      <c r="T53" s="4"/>
      <c r="U53" s="9"/>
      <c r="V53" s="9">
        <f t="shared" si="17"/>
        <v>14</v>
      </c>
      <c r="W53" s="9">
        <f t="shared" si="18"/>
        <v>11.958762886597938</v>
      </c>
      <c r="X53" s="9">
        <v>18.399999999999999</v>
      </c>
      <c r="Y53" s="9">
        <v>7.6</v>
      </c>
      <c r="Z53" s="9">
        <v>24.2</v>
      </c>
      <c r="AA53" s="9">
        <v>40.6</v>
      </c>
      <c r="AB53" s="9">
        <v>20</v>
      </c>
      <c r="AC53" s="9">
        <v>5</v>
      </c>
      <c r="AD53" s="9">
        <v>0</v>
      </c>
      <c r="AE53" s="9">
        <v>0</v>
      </c>
      <c r="AF53" s="9">
        <v>0</v>
      </c>
      <c r="AG53" s="9">
        <v>0</v>
      </c>
      <c r="AH53" s="9" t="s">
        <v>74</v>
      </c>
      <c r="AI53" s="9">
        <f t="shared" si="21"/>
        <v>15.839999999999987</v>
      </c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 spans="1:50" x14ac:dyDescent="0.25">
      <c r="A54" s="9" t="s">
        <v>96</v>
      </c>
      <c r="B54" s="9" t="s">
        <v>39</v>
      </c>
      <c r="C54" s="9">
        <v>514</v>
      </c>
      <c r="D54" s="9">
        <v>5</v>
      </c>
      <c r="E54" s="9">
        <v>272</v>
      </c>
      <c r="F54" s="9">
        <v>178</v>
      </c>
      <c r="G54" s="7">
        <v>0.3</v>
      </c>
      <c r="H54" s="9" t="e">
        <v>#N/A</v>
      </c>
      <c r="I54" s="9" t="s">
        <v>40</v>
      </c>
      <c r="J54" s="9"/>
      <c r="K54" s="9">
        <v>281</v>
      </c>
      <c r="L54" s="9">
        <f t="shared" si="14"/>
        <v>-9</v>
      </c>
      <c r="M54" s="9">
        <f t="shared" si="15"/>
        <v>272</v>
      </c>
      <c r="N54" s="9"/>
      <c r="O54" s="9">
        <v>150</v>
      </c>
      <c r="P54" s="9">
        <v>250</v>
      </c>
      <c r="Q54" s="9">
        <v>200</v>
      </c>
      <c r="R54" s="9">
        <f t="shared" si="16"/>
        <v>54.4</v>
      </c>
      <c r="S54" s="4">
        <f t="shared" si="22"/>
        <v>-16.399999999999977</v>
      </c>
      <c r="T54" s="4"/>
      <c r="U54" s="9"/>
      <c r="V54" s="9">
        <f t="shared" si="17"/>
        <v>14</v>
      </c>
      <c r="W54" s="9">
        <f t="shared" si="18"/>
        <v>14.301470588235295</v>
      </c>
      <c r="X54" s="9">
        <v>68.2</v>
      </c>
      <c r="Y54" s="9">
        <v>60.2</v>
      </c>
      <c r="Z54" s="9">
        <v>70.2</v>
      </c>
      <c r="AA54" s="9">
        <v>72.2</v>
      </c>
      <c r="AB54" s="9">
        <v>56.6</v>
      </c>
      <c r="AC54" s="9">
        <v>71.8</v>
      </c>
      <c r="AD54" s="9">
        <v>32.799999999999997</v>
      </c>
      <c r="AE54" s="9">
        <v>70.599999999999994</v>
      </c>
      <c r="AF54" s="9">
        <v>62.2</v>
      </c>
      <c r="AG54" s="9">
        <v>54.2</v>
      </c>
      <c r="AH54" s="9"/>
      <c r="AI54" s="9">
        <f t="shared" si="21"/>
        <v>-4.9199999999999928</v>
      </c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 spans="1:50" x14ac:dyDescent="0.25">
      <c r="A55" s="9" t="s">
        <v>97</v>
      </c>
      <c r="B55" s="9" t="s">
        <v>42</v>
      </c>
      <c r="C55" s="9">
        <v>246.63</v>
      </c>
      <c r="D55" s="9">
        <v>84.787000000000006</v>
      </c>
      <c r="E55" s="9">
        <v>171.28200000000001</v>
      </c>
      <c r="F55" s="9">
        <v>46.636000000000003</v>
      </c>
      <c r="G55" s="7">
        <v>1</v>
      </c>
      <c r="H55" s="9">
        <v>45</v>
      </c>
      <c r="I55" s="9" t="s">
        <v>40</v>
      </c>
      <c r="J55" s="9"/>
      <c r="K55" s="9">
        <v>163.5</v>
      </c>
      <c r="L55" s="9">
        <f t="shared" si="14"/>
        <v>7.7820000000000107</v>
      </c>
      <c r="M55" s="9">
        <f t="shared" si="15"/>
        <v>171.28200000000001</v>
      </c>
      <c r="N55" s="9"/>
      <c r="O55" s="9"/>
      <c r="P55" s="9">
        <v>100</v>
      </c>
      <c r="Q55" s="9">
        <v>50</v>
      </c>
      <c r="R55" s="9">
        <f t="shared" si="16"/>
        <v>34.256399999999999</v>
      </c>
      <c r="S55" s="4">
        <f t="shared" si="22"/>
        <v>282.95359999999999</v>
      </c>
      <c r="T55" s="4"/>
      <c r="U55" s="9"/>
      <c r="V55" s="9">
        <f t="shared" si="17"/>
        <v>14</v>
      </c>
      <c r="W55" s="9">
        <f t="shared" si="18"/>
        <v>5.7401244730911598</v>
      </c>
      <c r="X55" s="9">
        <v>27.555599999999998</v>
      </c>
      <c r="Y55" s="9">
        <v>24.4008</v>
      </c>
      <c r="Z55" s="9">
        <v>25.140599999999999</v>
      </c>
      <c r="AA55" s="9">
        <v>38.8322</v>
      </c>
      <c r="AB55" s="9">
        <v>29.812000000000001</v>
      </c>
      <c r="AC55" s="9">
        <v>28.040199999999999</v>
      </c>
      <c r="AD55" s="9">
        <v>35.634599999999999</v>
      </c>
      <c r="AE55" s="9">
        <v>7.5018000000000002</v>
      </c>
      <c r="AF55" s="9">
        <v>30.632999999999999</v>
      </c>
      <c r="AG55" s="9">
        <v>27.914000000000001</v>
      </c>
      <c r="AH55" s="9"/>
      <c r="AI55" s="9">
        <f t="shared" si="21"/>
        <v>282.95359999999999</v>
      </c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 spans="1:50" hidden="1" x14ac:dyDescent="0.25">
      <c r="A56" s="11" t="s">
        <v>98</v>
      </c>
      <c r="B56" s="11" t="s">
        <v>39</v>
      </c>
      <c r="C56" s="11">
        <v>-3</v>
      </c>
      <c r="D56" s="11"/>
      <c r="E56" s="17">
        <v>-2</v>
      </c>
      <c r="F56" s="17">
        <v>-3</v>
      </c>
      <c r="G56" s="12">
        <v>0</v>
      </c>
      <c r="H56" s="11" t="e">
        <v>#N/A</v>
      </c>
      <c r="I56" s="11" t="s">
        <v>46</v>
      </c>
      <c r="J56" s="11" t="s">
        <v>99</v>
      </c>
      <c r="K56" s="11"/>
      <c r="L56" s="11">
        <f t="shared" si="14"/>
        <v>-2</v>
      </c>
      <c r="M56" s="11">
        <f t="shared" si="15"/>
        <v>-2</v>
      </c>
      <c r="N56" s="11"/>
      <c r="O56" s="11"/>
      <c r="P56" s="11">
        <v>0</v>
      </c>
      <c r="Q56" s="11"/>
      <c r="R56" s="11">
        <f t="shared" si="16"/>
        <v>-0.4</v>
      </c>
      <c r="S56" s="13"/>
      <c r="T56" s="13"/>
      <c r="U56" s="11"/>
      <c r="V56" s="11">
        <f t="shared" si="17"/>
        <v>7.5</v>
      </c>
      <c r="W56" s="11">
        <f t="shared" si="18"/>
        <v>7.5</v>
      </c>
      <c r="X56" s="11">
        <v>0</v>
      </c>
      <c r="Y56" s="11">
        <v>0.4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/>
      <c r="AI56" s="11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 spans="1:50" x14ac:dyDescent="0.25">
      <c r="A57" s="9" t="s">
        <v>100</v>
      </c>
      <c r="B57" s="9" t="s">
        <v>39</v>
      </c>
      <c r="C57" s="9">
        <v>279</v>
      </c>
      <c r="D57" s="9">
        <v>372</v>
      </c>
      <c r="E57" s="9">
        <v>369</v>
      </c>
      <c r="F57" s="9">
        <v>198</v>
      </c>
      <c r="G57" s="7">
        <v>0.35</v>
      </c>
      <c r="H57" s="9">
        <v>45</v>
      </c>
      <c r="I57" s="9" t="s">
        <v>40</v>
      </c>
      <c r="J57" s="9"/>
      <c r="K57" s="9">
        <v>412</v>
      </c>
      <c r="L57" s="9">
        <f t="shared" si="14"/>
        <v>-43</v>
      </c>
      <c r="M57" s="9">
        <f t="shared" si="15"/>
        <v>369</v>
      </c>
      <c r="N57" s="9"/>
      <c r="O57" s="9">
        <v>330</v>
      </c>
      <c r="P57" s="9">
        <v>500</v>
      </c>
      <c r="Q57" s="9">
        <v>500</v>
      </c>
      <c r="R57" s="9">
        <f t="shared" si="16"/>
        <v>73.8</v>
      </c>
      <c r="S57" s="4">
        <f t="shared" ref="S57:S59" si="23">14*R57-Q57-P57-O57-F57</f>
        <v>-494.79999999999995</v>
      </c>
      <c r="T57" s="4"/>
      <c r="U57" s="9"/>
      <c r="V57" s="9">
        <f t="shared" si="17"/>
        <v>14.000000000000002</v>
      </c>
      <c r="W57" s="9">
        <f t="shared" si="18"/>
        <v>20.704607046070461</v>
      </c>
      <c r="X57" s="9">
        <v>130.19999999999999</v>
      </c>
      <c r="Y57" s="9">
        <v>111.6</v>
      </c>
      <c r="Z57" s="9">
        <v>66</v>
      </c>
      <c r="AA57" s="9">
        <v>110.8</v>
      </c>
      <c r="AB57" s="9">
        <v>127.8</v>
      </c>
      <c r="AC57" s="9">
        <v>82.4</v>
      </c>
      <c r="AD57" s="9">
        <v>107.6</v>
      </c>
      <c r="AE57" s="9">
        <v>111.4</v>
      </c>
      <c r="AF57" s="9">
        <v>111.4</v>
      </c>
      <c r="AG57" s="9">
        <v>102.4</v>
      </c>
      <c r="AH57" s="9"/>
      <c r="AI57" s="9">
        <f>G57*S57</f>
        <v>-173.17999999999998</v>
      </c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</row>
    <row r="58" spans="1:50" x14ac:dyDescent="0.25">
      <c r="A58" s="9" t="s">
        <v>101</v>
      </c>
      <c r="B58" s="9" t="s">
        <v>39</v>
      </c>
      <c r="C58" s="9">
        <v>75</v>
      </c>
      <c r="D58" s="9">
        <v>784</v>
      </c>
      <c r="E58" s="9">
        <v>662</v>
      </c>
      <c r="F58" s="9">
        <v>125</v>
      </c>
      <c r="G58" s="7">
        <v>0.41</v>
      </c>
      <c r="H58" s="9">
        <v>45</v>
      </c>
      <c r="I58" s="9" t="s">
        <v>40</v>
      </c>
      <c r="J58" s="9"/>
      <c r="K58" s="9">
        <v>147</v>
      </c>
      <c r="L58" s="9">
        <f t="shared" si="14"/>
        <v>515</v>
      </c>
      <c r="M58" s="9">
        <f t="shared" si="15"/>
        <v>110</v>
      </c>
      <c r="N58" s="9">
        <v>552</v>
      </c>
      <c r="O58" s="9">
        <v>220</v>
      </c>
      <c r="P58" s="9">
        <v>300</v>
      </c>
      <c r="Q58" s="9">
        <v>200</v>
      </c>
      <c r="R58" s="9">
        <f t="shared" si="16"/>
        <v>22</v>
      </c>
      <c r="S58" s="4">
        <f t="shared" si="23"/>
        <v>-537</v>
      </c>
      <c r="T58" s="4"/>
      <c r="U58" s="9"/>
      <c r="V58" s="9">
        <f t="shared" si="17"/>
        <v>14</v>
      </c>
      <c r="W58" s="9">
        <f t="shared" si="18"/>
        <v>38.409090909090907</v>
      </c>
      <c r="X58" s="9">
        <v>74.8</v>
      </c>
      <c r="Y58" s="9">
        <v>68.8</v>
      </c>
      <c r="Z58" s="9">
        <v>27</v>
      </c>
      <c r="AA58" s="9">
        <v>63</v>
      </c>
      <c r="AB58" s="9">
        <v>88.4</v>
      </c>
      <c r="AC58" s="9">
        <v>25.8</v>
      </c>
      <c r="AD58" s="9">
        <v>64.599999999999994</v>
      </c>
      <c r="AE58" s="9">
        <v>91.8</v>
      </c>
      <c r="AF58" s="9">
        <v>55.8</v>
      </c>
      <c r="AG58" s="9">
        <v>62.8</v>
      </c>
      <c r="AH58" s="9"/>
      <c r="AI58" s="9">
        <f>G58*S58</f>
        <v>-220.17</v>
      </c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 x14ac:dyDescent="0.25">
      <c r="A59" s="9" t="s">
        <v>102</v>
      </c>
      <c r="B59" s="9" t="s">
        <v>39</v>
      </c>
      <c r="C59" s="9">
        <v>118</v>
      </c>
      <c r="D59" s="9">
        <v>1</v>
      </c>
      <c r="E59" s="9">
        <v>112</v>
      </c>
      <c r="F59" s="9">
        <v>-3</v>
      </c>
      <c r="G59" s="7">
        <v>0.41</v>
      </c>
      <c r="H59" s="9">
        <v>45</v>
      </c>
      <c r="I59" s="9" t="s">
        <v>40</v>
      </c>
      <c r="J59" s="9"/>
      <c r="K59" s="9">
        <v>136</v>
      </c>
      <c r="L59" s="9">
        <f t="shared" si="14"/>
        <v>-24</v>
      </c>
      <c r="M59" s="9">
        <f t="shared" si="15"/>
        <v>112</v>
      </c>
      <c r="N59" s="9"/>
      <c r="O59" s="9"/>
      <c r="P59" s="9">
        <v>100</v>
      </c>
      <c r="Q59" s="9">
        <v>50</v>
      </c>
      <c r="R59" s="9">
        <f t="shared" si="16"/>
        <v>22.4</v>
      </c>
      <c r="S59" s="4">
        <f t="shared" si="23"/>
        <v>166.59999999999997</v>
      </c>
      <c r="T59" s="4"/>
      <c r="U59" s="9"/>
      <c r="V59" s="9">
        <f t="shared" si="17"/>
        <v>14</v>
      </c>
      <c r="W59" s="9">
        <f t="shared" si="18"/>
        <v>6.5625</v>
      </c>
      <c r="X59" s="9">
        <v>22</v>
      </c>
      <c r="Y59" s="9">
        <v>2.4</v>
      </c>
      <c r="Z59" s="9">
        <v>7.2</v>
      </c>
      <c r="AA59" s="9">
        <v>19</v>
      </c>
      <c r="AB59" s="9">
        <v>9.1999999999999993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 t="s">
        <v>70</v>
      </c>
      <c r="AI59" s="9">
        <f>G59*S59</f>
        <v>68.305999999999983</v>
      </c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 spans="1:50" hidden="1" x14ac:dyDescent="0.25">
      <c r="A60" s="11" t="s">
        <v>103</v>
      </c>
      <c r="B60" s="11" t="s">
        <v>39</v>
      </c>
      <c r="C60" s="11"/>
      <c r="D60" s="11">
        <v>128</v>
      </c>
      <c r="E60" s="11">
        <v>128</v>
      </c>
      <c r="F60" s="11"/>
      <c r="G60" s="12">
        <v>0</v>
      </c>
      <c r="H60" s="11" t="e">
        <v>#N/A</v>
      </c>
      <c r="I60" s="11" t="s">
        <v>46</v>
      </c>
      <c r="J60" s="11"/>
      <c r="K60" s="11"/>
      <c r="L60" s="11">
        <f t="shared" si="14"/>
        <v>128</v>
      </c>
      <c r="M60" s="11">
        <f t="shared" si="15"/>
        <v>0</v>
      </c>
      <c r="N60" s="11">
        <v>128</v>
      </c>
      <c r="O60" s="11"/>
      <c r="P60" s="11">
        <v>0</v>
      </c>
      <c r="Q60" s="11"/>
      <c r="R60" s="11">
        <f t="shared" si="16"/>
        <v>0</v>
      </c>
      <c r="S60" s="13"/>
      <c r="T60" s="13"/>
      <c r="U60" s="11"/>
      <c r="V60" s="11" t="e">
        <f t="shared" si="17"/>
        <v>#DIV/0!</v>
      </c>
      <c r="W60" s="11" t="e">
        <f t="shared" si="18"/>
        <v>#DIV/0!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/>
      <c r="AI60" s="11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 spans="1:50" x14ac:dyDescent="0.25">
      <c r="A61" s="9" t="s">
        <v>104</v>
      </c>
      <c r="B61" s="9" t="s">
        <v>39</v>
      </c>
      <c r="C61" s="9">
        <v>268</v>
      </c>
      <c r="D61" s="9">
        <v>138</v>
      </c>
      <c r="E61" s="9">
        <v>137</v>
      </c>
      <c r="F61" s="9">
        <v>221</v>
      </c>
      <c r="G61" s="7">
        <v>0.36</v>
      </c>
      <c r="H61" s="9">
        <v>45</v>
      </c>
      <c r="I61" s="9" t="s">
        <v>40</v>
      </c>
      <c r="J61" s="9"/>
      <c r="K61" s="9">
        <v>143</v>
      </c>
      <c r="L61" s="9">
        <f t="shared" si="14"/>
        <v>-6</v>
      </c>
      <c r="M61" s="9">
        <f t="shared" si="15"/>
        <v>137</v>
      </c>
      <c r="N61" s="9"/>
      <c r="O61" s="9">
        <v>70</v>
      </c>
      <c r="P61" s="9">
        <v>0</v>
      </c>
      <c r="Q61" s="9"/>
      <c r="R61" s="9">
        <f t="shared" si="16"/>
        <v>27.4</v>
      </c>
      <c r="S61" s="4">
        <f t="shared" ref="S61:S63" si="24">14*R61-Q61-P61-O61-F61</f>
        <v>92.599999999999966</v>
      </c>
      <c r="T61" s="4"/>
      <c r="U61" s="9"/>
      <c r="V61" s="9">
        <f t="shared" si="17"/>
        <v>14</v>
      </c>
      <c r="W61" s="9">
        <f t="shared" si="18"/>
        <v>10.62043795620438</v>
      </c>
      <c r="X61" s="9">
        <v>24</v>
      </c>
      <c r="Y61" s="9">
        <v>47</v>
      </c>
      <c r="Z61" s="9">
        <v>45</v>
      </c>
      <c r="AA61" s="9">
        <v>35.200000000000003</v>
      </c>
      <c r="AB61" s="9">
        <v>34.799999999999997</v>
      </c>
      <c r="AC61" s="9">
        <v>31.2</v>
      </c>
      <c r="AD61" s="9">
        <v>35.4</v>
      </c>
      <c r="AE61" s="9">
        <v>28.4</v>
      </c>
      <c r="AF61" s="9">
        <v>32.6</v>
      </c>
      <c r="AG61" s="9">
        <v>27.4</v>
      </c>
      <c r="AH61" s="9"/>
      <c r="AI61" s="9">
        <f>G61*S61</f>
        <v>33.335999999999984</v>
      </c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9" t="s">
        <v>105</v>
      </c>
      <c r="B62" s="9" t="s">
        <v>39</v>
      </c>
      <c r="C62" s="9">
        <v>54</v>
      </c>
      <c r="D62" s="9">
        <v>90</v>
      </c>
      <c r="E62" s="9">
        <v>27</v>
      </c>
      <c r="F62" s="9">
        <v>112</v>
      </c>
      <c r="G62" s="7">
        <v>0.41</v>
      </c>
      <c r="H62" s="9">
        <v>45</v>
      </c>
      <c r="I62" s="9" t="s">
        <v>40</v>
      </c>
      <c r="J62" s="9"/>
      <c r="K62" s="9">
        <v>30</v>
      </c>
      <c r="L62" s="9">
        <f t="shared" si="14"/>
        <v>-3</v>
      </c>
      <c r="M62" s="9">
        <f t="shared" si="15"/>
        <v>27</v>
      </c>
      <c r="N62" s="9"/>
      <c r="O62" s="9">
        <v>60</v>
      </c>
      <c r="P62" s="9">
        <v>0</v>
      </c>
      <c r="Q62" s="9"/>
      <c r="R62" s="9">
        <f t="shared" si="16"/>
        <v>5.4</v>
      </c>
      <c r="S62" s="4">
        <f t="shared" si="24"/>
        <v>-96.399999999999991</v>
      </c>
      <c r="T62" s="4"/>
      <c r="U62" s="9"/>
      <c r="V62" s="9">
        <f t="shared" si="17"/>
        <v>14</v>
      </c>
      <c r="W62" s="9">
        <f t="shared" si="18"/>
        <v>31.851851851851851</v>
      </c>
      <c r="X62" s="9">
        <v>8.4</v>
      </c>
      <c r="Y62" s="9">
        <v>17.399999999999999</v>
      </c>
      <c r="Z62" s="9">
        <v>1.8</v>
      </c>
      <c r="AA62" s="9">
        <v>2.8</v>
      </c>
      <c r="AB62" s="9">
        <v>26.6</v>
      </c>
      <c r="AC62" s="9">
        <v>2</v>
      </c>
      <c r="AD62" s="9">
        <v>8.4</v>
      </c>
      <c r="AE62" s="9">
        <v>19.8</v>
      </c>
      <c r="AF62" s="9">
        <v>10.4</v>
      </c>
      <c r="AG62" s="9">
        <v>5.4</v>
      </c>
      <c r="AH62" s="9" t="s">
        <v>106</v>
      </c>
      <c r="AI62" s="9">
        <f>G62*S62</f>
        <v>-39.523999999999994</v>
      </c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9" t="s">
        <v>107</v>
      </c>
      <c r="B63" s="9" t="s">
        <v>39</v>
      </c>
      <c r="C63" s="9">
        <v>69</v>
      </c>
      <c r="D63" s="9"/>
      <c r="E63" s="9">
        <v>19</v>
      </c>
      <c r="F63" s="9">
        <v>47</v>
      </c>
      <c r="G63" s="7">
        <v>0.41</v>
      </c>
      <c r="H63" s="9">
        <v>45</v>
      </c>
      <c r="I63" s="9" t="s">
        <v>40</v>
      </c>
      <c r="J63" s="9"/>
      <c r="K63" s="9">
        <v>21</v>
      </c>
      <c r="L63" s="9">
        <f t="shared" si="14"/>
        <v>-2</v>
      </c>
      <c r="M63" s="9">
        <f t="shared" si="15"/>
        <v>19</v>
      </c>
      <c r="N63" s="9"/>
      <c r="O63" s="9"/>
      <c r="P63" s="9">
        <v>30</v>
      </c>
      <c r="Q63" s="9"/>
      <c r="R63" s="9">
        <f t="shared" si="16"/>
        <v>3.8</v>
      </c>
      <c r="S63" s="4">
        <f t="shared" si="24"/>
        <v>-23.800000000000004</v>
      </c>
      <c r="T63" s="4"/>
      <c r="U63" s="9"/>
      <c r="V63" s="9">
        <f t="shared" si="17"/>
        <v>14</v>
      </c>
      <c r="W63" s="9">
        <f t="shared" si="18"/>
        <v>20.263157894736842</v>
      </c>
      <c r="X63" s="9">
        <v>6.2</v>
      </c>
      <c r="Y63" s="9">
        <v>4</v>
      </c>
      <c r="Z63" s="9">
        <v>4</v>
      </c>
      <c r="AA63" s="9">
        <v>11</v>
      </c>
      <c r="AB63" s="9">
        <v>2.6</v>
      </c>
      <c r="AC63" s="9">
        <v>4.5999999999999996</v>
      </c>
      <c r="AD63" s="9">
        <v>5.2</v>
      </c>
      <c r="AE63" s="9">
        <v>-0.2</v>
      </c>
      <c r="AF63" s="9">
        <v>3.8</v>
      </c>
      <c r="AG63" s="9">
        <v>10</v>
      </c>
      <c r="AH63" s="9" t="s">
        <v>108</v>
      </c>
      <c r="AI63" s="9">
        <f>G63*S63</f>
        <v>-9.7580000000000009</v>
      </c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hidden="1" x14ac:dyDescent="0.25">
      <c r="A64" s="11" t="s">
        <v>109</v>
      </c>
      <c r="B64" s="11" t="s">
        <v>39</v>
      </c>
      <c r="C64" s="11"/>
      <c r="D64" s="11">
        <v>816</v>
      </c>
      <c r="E64" s="11">
        <v>816</v>
      </c>
      <c r="F64" s="11"/>
      <c r="G64" s="12">
        <v>0</v>
      </c>
      <c r="H64" s="11" t="e">
        <v>#N/A</v>
      </c>
      <c r="I64" s="11" t="s">
        <v>46</v>
      </c>
      <c r="J64" s="11"/>
      <c r="K64" s="11"/>
      <c r="L64" s="11">
        <f t="shared" si="14"/>
        <v>816</v>
      </c>
      <c r="M64" s="11">
        <f t="shared" si="15"/>
        <v>0</v>
      </c>
      <c r="N64" s="11">
        <v>816</v>
      </c>
      <c r="O64" s="11"/>
      <c r="P64" s="11">
        <v>0</v>
      </c>
      <c r="Q64" s="11"/>
      <c r="R64" s="11">
        <f t="shared" si="16"/>
        <v>0</v>
      </c>
      <c r="S64" s="13"/>
      <c r="T64" s="13"/>
      <c r="U64" s="11"/>
      <c r="V64" s="11" t="e">
        <f t="shared" si="17"/>
        <v>#DIV/0!</v>
      </c>
      <c r="W64" s="11" t="e">
        <f t="shared" si="18"/>
        <v>#DIV/0!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/>
      <c r="AI64" s="11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9" t="s">
        <v>110</v>
      </c>
      <c r="B65" s="9" t="s">
        <v>39</v>
      </c>
      <c r="C65" s="9">
        <v>76</v>
      </c>
      <c r="D65" s="9"/>
      <c r="E65" s="9">
        <v>33</v>
      </c>
      <c r="F65" s="9">
        <v>33</v>
      </c>
      <c r="G65" s="7">
        <v>0.33</v>
      </c>
      <c r="H65" s="9" t="e">
        <v>#N/A</v>
      </c>
      <c r="I65" s="9" t="s">
        <v>40</v>
      </c>
      <c r="J65" s="9"/>
      <c r="K65" s="9">
        <v>35</v>
      </c>
      <c r="L65" s="9">
        <f t="shared" si="14"/>
        <v>-2</v>
      </c>
      <c r="M65" s="9">
        <f t="shared" si="15"/>
        <v>33</v>
      </c>
      <c r="N65" s="9"/>
      <c r="O65" s="9"/>
      <c r="P65" s="9">
        <v>0</v>
      </c>
      <c r="Q65" s="9">
        <v>30</v>
      </c>
      <c r="R65" s="9">
        <f t="shared" si="16"/>
        <v>6.6</v>
      </c>
      <c r="S65" s="4">
        <f t="shared" ref="S65:S74" si="25">14*R65-Q65-P65-O65-F65</f>
        <v>29.399999999999991</v>
      </c>
      <c r="T65" s="4"/>
      <c r="U65" s="9"/>
      <c r="V65" s="9">
        <f t="shared" si="17"/>
        <v>14</v>
      </c>
      <c r="W65" s="9">
        <f t="shared" si="18"/>
        <v>9.5454545454545467</v>
      </c>
      <c r="X65" s="9">
        <v>5.2</v>
      </c>
      <c r="Y65" s="9">
        <v>7.4</v>
      </c>
      <c r="Z65" s="9">
        <v>10</v>
      </c>
      <c r="AA65" s="9">
        <v>2.6</v>
      </c>
      <c r="AB65" s="9">
        <v>5.8</v>
      </c>
      <c r="AC65" s="9">
        <v>11.4</v>
      </c>
      <c r="AD65" s="9">
        <v>5.2</v>
      </c>
      <c r="AE65" s="9">
        <v>8.1999999999999993</v>
      </c>
      <c r="AF65" s="9">
        <v>11.4</v>
      </c>
      <c r="AG65" s="9">
        <v>3</v>
      </c>
      <c r="AH65" s="9"/>
      <c r="AI65" s="9">
        <f t="shared" ref="AI65:AI74" si="26">G65*S65</f>
        <v>9.7019999999999982</v>
      </c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9" t="s">
        <v>111</v>
      </c>
      <c r="B66" s="9" t="s">
        <v>39</v>
      </c>
      <c r="C66" s="9">
        <v>23</v>
      </c>
      <c r="D66" s="9">
        <v>2</v>
      </c>
      <c r="E66" s="9">
        <v>19</v>
      </c>
      <c r="F66" s="9">
        <v>4</v>
      </c>
      <c r="G66" s="7">
        <v>0.33</v>
      </c>
      <c r="H66" s="9">
        <v>45</v>
      </c>
      <c r="I66" s="9" t="s">
        <v>40</v>
      </c>
      <c r="J66" s="9"/>
      <c r="K66" s="9">
        <v>36</v>
      </c>
      <c r="L66" s="9">
        <f t="shared" si="14"/>
        <v>-17</v>
      </c>
      <c r="M66" s="9">
        <f t="shared" si="15"/>
        <v>19</v>
      </c>
      <c r="N66" s="9"/>
      <c r="O66" s="9"/>
      <c r="P66" s="9">
        <v>20</v>
      </c>
      <c r="Q66" s="9"/>
      <c r="R66" s="9">
        <f t="shared" si="16"/>
        <v>3.8</v>
      </c>
      <c r="S66" s="4">
        <f t="shared" si="25"/>
        <v>29.199999999999996</v>
      </c>
      <c r="T66" s="4"/>
      <c r="U66" s="9"/>
      <c r="V66" s="9">
        <f t="shared" si="17"/>
        <v>14</v>
      </c>
      <c r="W66" s="9">
        <f t="shared" si="18"/>
        <v>6.3157894736842106</v>
      </c>
      <c r="X66" s="9">
        <v>2</v>
      </c>
      <c r="Y66" s="9">
        <v>4.4000000000000004</v>
      </c>
      <c r="Z66" s="9">
        <v>11.2</v>
      </c>
      <c r="AA66" s="9">
        <v>5.6</v>
      </c>
      <c r="AB66" s="9">
        <v>3.8</v>
      </c>
      <c r="AC66" s="9">
        <v>11.8</v>
      </c>
      <c r="AD66" s="9">
        <v>6.4</v>
      </c>
      <c r="AE66" s="9">
        <v>5.8</v>
      </c>
      <c r="AF66" s="9">
        <v>13</v>
      </c>
      <c r="AG66" s="9">
        <v>0.4</v>
      </c>
      <c r="AH66" s="9"/>
      <c r="AI66" s="9">
        <f t="shared" si="26"/>
        <v>9.6359999999999992</v>
      </c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x14ac:dyDescent="0.25">
      <c r="A67" s="9" t="s">
        <v>112</v>
      </c>
      <c r="B67" s="9" t="s">
        <v>39</v>
      </c>
      <c r="C67" s="9">
        <v>74</v>
      </c>
      <c r="D67" s="9">
        <v>64</v>
      </c>
      <c r="E67" s="9">
        <v>84</v>
      </c>
      <c r="F67" s="9">
        <v>15</v>
      </c>
      <c r="G67" s="7">
        <v>0.33</v>
      </c>
      <c r="H67" s="9">
        <v>45</v>
      </c>
      <c r="I67" s="9" t="s">
        <v>40</v>
      </c>
      <c r="J67" s="9"/>
      <c r="K67" s="9">
        <v>128</v>
      </c>
      <c r="L67" s="9">
        <f t="shared" si="14"/>
        <v>-44</v>
      </c>
      <c r="M67" s="9">
        <f t="shared" si="15"/>
        <v>84</v>
      </c>
      <c r="N67" s="9"/>
      <c r="O67" s="9">
        <v>32</v>
      </c>
      <c r="P67" s="9">
        <v>300</v>
      </c>
      <c r="Q67" s="9">
        <v>200</v>
      </c>
      <c r="R67" s="9">
        <f t="shared" si="16"/>
        <v>16.8</v>
      </c>
      <c r="S67" s="4">
        <f t="shared" si="25"/>
        <v>-311.79999999999995</v>
      </c>
      <c r="T67" s="4"/>
      <c r="U67" s="9"/>
      <c r="V67" s="9">
        <f t="shared" si="17"/>
        <v>14.000000000000002</v>
      </c>
      <c r="W67" s="9">
        <f t="shared" si="18"/>
        <v>32.55952380952381</v>
      </c>
      <c r="X67" s="9">
        <v>51.6</v>
      </c>
      <c r="Y67" s="9">
        <v>25.8</v>
      </c>
      <c r="Z67" s="9">
        <v>28.6</v>
      </c>
      <c r="AA67" s="9">
        <v>28.6</v>
      </c>
      <c r="AB67" s="9">
        <v>38.4</v>
      </c>
      <c r="AC67" s="9">
        <v>9.1999999999999993</v>
      </c>
      <c r="AD67" s="9">
        <v>34</v>
      </c>
      <c r="AE67" s="9">
        <v>39.200000000000003</v>
      </c>
      <c r="AF67" s="9">
        <v>25</v>
      </c>
      <c r="AG67" s="9">
        <v>33.200000000000003</v>
      </c>
      <c r="AH67" s="9"/>
      <c r="AI67" s="9">
        <f t="shared" si="26"/>
        <v>-102.89399999999999</v>
      </c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x14ac:dyDescent="0.25">
      <c r="A68" s="9" t="s">
        <v>113</v>
      </c>
      <c r="B68" s="9" t="s">
        <v>39</v>
      </c>
      <c r="C68" s="9">
        <v>84</v>
      </c>
      <c r="D68" s="9"/>
      <c r="E68" s="9">
        <v>44</v>
      </c>
      <c r="F68" s="9">
        <v>30</v>
      </c>
      <c r="G68" s="7">
        <v>0.33</v>
      </c>
      <c r="H68" s="9">
        <v>45</v>
      </c>
      <c r="I68" s="9" t="s">
        <v>40</v>
      </c>
      <c r="J68" s="9"/>
      <c r="K68" s="9">
        <v>46</v>
      </c>
      <c r="L68" s="9">
        <f t="shared" si="14"/>
        <v>-2</v>
      </c>
      <c r="M68" s="9">
        <f t="shared" si="15"/>
        <v>44</v>
      </c>
      <c r="N68" s="9"/>
      <c r="O68" s="9"/>
      <c r="P68" s="9">
        <v>0</v>
      </c>
      <c r="Q68" s="9"/>
      <c r="R68" s="9">
        <f t="shared" si="16"/>
        <v>8.8000000000000007</v>
      </c>
      <c r="S68" s="4">
        <f t="shared" si="25"/>
        <v>93.200000000000017</v>
      </c>
      <c r="T68" s="4"/>
      <c r="U68" s="9"/>
      <c r="V68" s="9">
        <f t="shared" si="17"/>
        <v>14</v>
      </c>
      <c r="W68" s="9">
        <f t="shared" si="18"/>
        <v>3.4090909090909087</v>
      </c>
      <c r="X68" s="9">
        <v>2</v>
      </c>
      <c r="Y68" s="9">
        <v>-0.2</v>
      </c>
      <c r="Z68" s="9">
        <v>9.1999999999999993</v>
      </c>
      <c r="AA68" s="9">
        <v>5.8</v>
      </c>
      <c r="AB68" s="9">
        <v>-0.4</v>
      </c>
      <c r="AC68" s="9">
        <v>15.8</v>
      </c>
      <c r="AD68" s="9">
        <v>9</v>
      </c>
      <c r="AE68" s="9">
        <v>3.4</v>
      </c>
      <c r="AF68" s="9">
        <v>15</v>
      </c>
      <c r="AG68" s="9">
        <v>13.4</v>
      </c>
      <c r="AH68" s="9"/>
      <c r="AI68" s="9">
        <f t="shared" si="26"/>
        <v>30.756000000000007</v>
      </c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9" t="s">
        <v>114</v>
      </c>
      <c r="B69" s="9" t="s">
        <v>39</v>
      </c>
      <c r="C69" s="9">
        <v>323</v>
      </c>
      <c r="D69" s="9"/>
      <c r="E69" s="9">
        <v>156</v>
      </c>
      <c r="F69" s="9">
        <v>129</v>
      </c>
      <c r="G69" s="7">
        <v>0.36</v>
      </c>
      <c r="H69" s="9">
        <v>45</v>
      </c>
      <c r="I69" s="9" t="s">
        <v>40</v>
      </c>
      <c r="J69" s="9"/>
      <c r="K69" s="9">
        <v>159</v>
      </c>
      <c r="L69" s="9">
        <f t="shared" si="14"/>
        <v>-3</v>
      </c>
      <c r="M69" s="9">
        <f t="shared" si="15"/>
        <v>156</v>
      </c>
      <c r="N69" s="9"/>
      <c r="O69" s="9"/>
      <c r="P69" s="9">
        <v>100</v>
      </c>
      <c r="Q69" s="9">
        <v>100</v>
      </c>
      <c r="R69" s="9">
        <f t="shared" si="16"/>
        <v>31.2</v>
      </c>
      <c r="S69" s="4">
        <f t="shared" si="25"/>
        <v>107.80000000000001</v>
      </c>
      <c r="T69" s="4"/>
      <c r="U69" s="9"/>
      <c r="V69" s="9">
        <f t="shared" si="17"/>
        <v>14</v>
      </c>
      <c r="W69" s="9">
        <f t="shared" si="18"/>
        <v>10.544871794871796</v>
      </c>
      <c r="X69" s="9">
        <v>35.200000000000003</v>
      </c>
      <c r="Y69" s="9">
        <v>23.2</v>
      </c>
      <c r="Z69" s="9">
        <v>42</v>
      </c>
      <c r="AA69" s="9">
        <v>13.6</v>
      </c>
      <c r="AB69" s="9">
        <v>42.4</v>
      </c>
      <c r="AC69" s="9">
        <v>32</v>
      </c>
      <c r="AD69" s="9">
        <v>19.8</v>
      </c>
      <c r="AE69" s="9">
        <v>31.4</v>
      </c>
      <c r="AF69" s="9">
        <v>23</v>
      </c>
      <c r="AG69" s="9">
        <v>26</v>
      </c>
      <c r="AH69" s="9"/>
      <c r="AI69" s="9">
        <f t="shared" si="26"/>
        <v>38.808</v>
      </c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9" t="s">
        <v>115</v>
      </c>
      <c r="B70" s="9" t="s">
        <v>42</v>
      </c>
      <c r="C70" s="9">
        <v>1133.558</v>
      </c>
      <c r="D70" s="9">
        <v>709.50099999999998</v>
      </c>
      <c r="E70" s="9">
        <v>792.375</v>
      </c>
      <c r="F70" s="9">
        <v>144.70699999999999</v>
      </c>
      <c r="G70" s="7">
        <v>1</v>
      </c>
      <c r="H70" s="9">
        <v>45</v>
      </c>
      <c r="I70" s="9" t="s">
        <v>40</v>
      </c>
      <c r="J70" s="9"/>
      <c r="K70" s="9">
        <v>650</v>
      </c>
      <c r="L70" s="9">
        <f t="shared" ref="L70:L101" si="27">E70-K70</f>
        <v>142.375</v>
      </c>
      <c r="M70" s="9">
        <f t="shared" ref="M70:M101" si="28">E70-N70</f>
        <v>694.28200000000004</v>
      </c>
      <c r="N70" s="9">
        <v>98.093000000000004</v>
      </c>
      <c r="O70" s="9"/>
      <c r="P70" s="9">
        <v>750</v>
      </c>
      <c r="Q70" s="9">
        <v>600</v>
      </c>
      <c r="R70" s="9">
        <f t="shared" ref="R70:R101" si="29">M70/5</f>
        <v>138.85640000000001</v>
      </c>
      <c r="S70" s="4">
        <f t="shared" si="25"/>
        <v>449.28260000000012</v>
      </c>
      <c r="T70" s="4"/>
      <c r="U70" s="9"/>
      <c r="V70" s="9">
        <f t="shared" ref="V70:V101" si="30">(F70+O70+P70+Q70+S70)/R70</f>
        <v>13.999999999999998</v>
      </c>
      <c r="W70" s="9">
        <f t="shared" ref="W70:W101" si="31">(F70+O70+P70+Q70)/R70</f>
        <v>10.764408410415363</v>
      </c>
      <c r="X70" s="9">
        <v>149.1952</v>
      </c>
      <c r="Y70" s="9">
        <v>56.629800000000017</v>
      </c>
      <c r="Z70" s="9">
        <v>143.47540000000001</v>
      </c>
      <c r="AA70" s="9">
        <v>166.10820000000001</v>
      </c>
      <c r="AB70" s="9">
        <v>43.144399999999997</v>
      </c>
      <c r="AC70" s="9">
        <v>121.5442</v>
      </c>
      <c r="AD70" s="9">
        <v>149.67580000000001</v>
      </c>
      <c r="AE70" s="9">
        <v>105.1088</v>
      </c>
      <c r="AF70" s="9">
        <v>134.00219999999999</v>
      </c>
      <c r="AG70" s="9">
        <v>142.73660000000001</v>
      </c>
      <c r="AH70" s="9"/>
      <c r="AI70" s="9">
        <f t="shared" si="26"/>
        <v>449.28260000000012</v>
      </c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9" t="s">
        <v>116</v>
      </c>
      <c r="B71" s="9" t="s">
        <v>39</v>
      </c>
      <c r="C71" s="9">
        <v>27</v>
      </c>
      <c r="D71" s="9">
        <v>110</v>
      </c>
      <c r="E71" s="9">
        <v>79</v>
      </c>
      <c r="F71" s="9">
        <v>53</v>
      </c>
      <c r="G71" s="7">
        <v>0.1</v>
      </c>
      <c r="H71" s="9">
        <v>60</v>
      </c>
      <c r="I71" s="9" t="s">
        <v>40</v>
      </c>
      <c r="J71" s="9"/>
      <c r="K71" s="9">
        <v>29</v>
      </c>
      <c r="L71" s="9">
        <f t="shared" si="27"/>
        <v>50</v>
      </c>
      <c r="M71" s="9">
        <f t="shared" si="28"/>
        <v>29</v>
      </c>
      <c r="N71" s="9">
        <v>50</v>
      </c>
      <c r="O71" s="9"/>
      <c r="P71" s="9">
        <v>0</v>
      </c>
      <c r="Q71" s="9"/>
      <c r="R71" s="9">
        <f t="shared" si="29"/>
        <v>5.8</v>
      </c>
      <c r="S71" s="4">
        <f t="shared" si="25"/>
        <v>28.200000000000003</v>
      </c>
      <c r="T71" s="4"/>
      <c r="U71" s="9"/>
      <c r="V71" s="9">
        <f t="shared" si="30"/>
        <v>14.000000000000002</v>
      </c>
      <c r="W71" s="9">
        <f t="shared" si="31"/>
        <v>9.1379310344827598</v>
      </c>
      <c r="X71" s="9">
        <v>4.4000000000000004</v>
      </c>
      <c r="Y71" s="9">
        <v>5.4</v>
      </c>
      <c r="Z71" s="9">
        <v>0.8</v>
      </c>
      <c r="AA71" s="9">
        <v>4.5999999999999996</v>
      </c>
      <c r="AB71" s="9">
        <v>4.5999999999999996</v>
      </c>
      <c r="AC71" s="9">
        <v>0.8</v>
      </c>
      <c r="AD71" s="9">
        <v>4.8</v>
      </c>
      <c r="AE71" s="9">
        <v>3.6</v>
      </c>
      <c r="AF71" s="9">
        <v>3</v>
      </c>
      <c r="AG71" s="9">
        <v>2.6</v>
      </c>
      <c r="AH71" s="9" t="s">
        <v>117</v>
      </c>
      <c r="AI71" s="9">
        <f t="shared" si="26"/>
        <v>2.8200000000000003</v>
      </c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9" t="s">
        <v>118</v>
      </c>
      <c r="B72" s="9" t="s">
        <v>39</v>
      </c>
      <c r="C72" s="9">
        <v>52</v>
      </c>
      <c r="D72" s="9">
        <v>240</v>
      </c>
      <c r="E72" s="9">
        <v>198</v>
      </c>
      <c r="F72" s="9">
        <v>63</v>
      </c>
      <c r="G72" s="7">
        <v>0.4</v>
      </c>
      <c r="H72" s="9">
        <v>45</v>
      </c>
      <c r="I72" s="9" t="s">
        <v>40</v>
      </c>
      <c r="J72" s="9"/>
      <c r="K72" s="9">
        <v>70</v>
      </c>
      <c r="L72" s="9">
        <f t="shared" si="27"/>
        <v>128</v>
      </c>
      <c r="M72" s="9">
        <f t="shared" si="28"/>
        <v>60</v>
      </c>
      <c r="N72" s="9">
        <v>138</v>
      </c>
      <c r="O72" s="9">
        <v>50</v>
      </c>
      <c r="P72" s="9">
        <v>76</v>
      </c>
      <c r="Q72" s="9">
        <v>32</v>
      </c>
      <c r="R72" s="9">
        <f t="shared" si="29"/>
        <v>12</v>
      </c>
      <c r="S72" s="4">
        <f t="shared" si="25"/>
        <v>-53</v>
      </c>
      <c r="T72" s="4"/>
      <c r="U72" s="9"/>
      <c r="V72" s="9">
        <f t="shared" si="30"/>
        <v>14</v>
      </c>
      <c r="W72" s="9">
        <f t="shared" si="31"/>
        <v>18.416666666666668</v>
      </c>
      <c r="X72" s="9">
        <v>19.8</v>
      </c>
      <c r="Y72" s="9">
        <v>20.2</v>
      </c>
      <c r="Z72" s="9">
        <v>10.6</v>
      </c>
      <c r="AA72" s="9">
        <v>9.6</v>
      </c>
      <c r="AB72" s="9">
        <v>23.2</v>
      </c>
      <c r="AC72" s="9">
        <v>3.6</v>
      </c>
      <c r="AD72" s="9">
        <v>0</v>
      </c>
      <c r="AE72" s="9">
        <v>0</v>
      </c>
      <c r="AF72" s="9">
        <v>0</v>
      </c>
      <c r="AG72" s="9">
        <v>0</v>
      </c>
      <c r="AH72" s="9" t="s">
        <v>70</v>
      </c>
      <c r="AI72" s="9">
        <f t="shared" si="26"/>
        <v>-21.200000000000003</v>
      </c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9" t="s">
        <v>119</v>
      </c>
      <c r="B73" s="9" t="s">
        <v>42</v>
      </c>
      <c r="C73" s="9">
        <v>77.153999999999996</v>
      </c>
      <c r="D73" s="9">
        <v>78.224999999999994</v>
      </c>
      <c r="E73" s="9">
        <v>63.784999999999997</v>
      </c>
      <c r="F73" s="9">
        <v>54.003</v>
      </c>
      <c r="G73" s="7">
        <v>1</v>
      </c>
      <c r="H73" s="9">
        <v>60</v>
      </c>
      <c r="I73" s="9" t="s">
        <v>40</v>
      </c>
      <c r="J73" s="9"/>
      <c r="K73" s="9">
        <v>61.3</v>
      </c>
      <c r="L73" s="9">
        <f t="shared" si="27"/>
        <v>2.4849999999999994</v>
      </c>
      <c r="M73" s="9">
        <f t="shared" si="28"/>
        <v>63.784999999999997</v>
      </c>
      <c r="N73" s="9"/>
      <c r="O73" s="9"/>
      <c r="P73" s="9">
        <v>40</v>
      </c>
      <c r="Q73" s="9"/>
      <c r="R73" s="9">
        <f t="shared" si="29"/>
        <v>12.757</v>
      </c>
      <c r="S73" s="4">
        <f t="shared" si="25"/>
        <v>84.594999999999985</v>
      </c>
      <c r="T73" s="4"/>
      <c r="U73" s="9"/>
      <c r="V73" s="9">
        <f t="shared" si="30"/>
        <v>14</v>
      </c>
      <c r="W73" s="9">
        <f t="shared" si="31"/>
        <v>7.3687387316767268</v>
      </c>
      <c r="X73" s="9">
        <v>5.726</v>
      </c>
      <c r="Y73" s="9">
        <v>11.441000000000001</v>
      </c>
      <c r="Z73" s="9">
        <v>2.2850000000000001</v>
      </c>
      <c r="AA73" s="9">
        <v>12.33</v>
      </c>
      <c r="AB73" s="9">
        <v>11.398</v>
      </c>
      <c r="AC73" s="9">
        <v>7.8180000000000014</v>
      </c>
      <c r="AD73" s="9">
        <v>11.747</v>
      </c>
      <c r="AE73" s="9">
        <v>12.051</v>
      </c>
      <c r="AF73" s="9">
        <v>13.86</v>
      </c>
      <c r="AG73" s="9">
        <v>16.614999999999998</v>
      </c>
      <c r="AH73" s="9"/>
      <c r="AI73" s="9">
        <f t="shared" si="26"/>
        <v>84.594999999999985</v>
      </c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9" t="s">
        <v>120</v>
      </c>
      <c r="B74" s="9" t="s">
        <v>42</v>
      </c>
      <c r="C74" s="9"/>
      <c r="D74" s="9"/>
      <c r="E74" s="9"/>
      <c r="F74" s="9"/>
      <c r="G74" s="7">
        <v>1</v>
      </c>
      <c r="H74" s="9">
        <v>90</v>
      </c>
      <c r="I74" s="10" t="s">
        <v>121</v>
      </c>
      <c r="J74" s="9"/>
      <c r="K74" s="9"/>
      <c r="L74" s="9">
        <f t="shared" si="27"/>
        <v>0</v>
      </c>
      <c r="M74" s="9">
        <f t="shared" si="28"/>
        <v>0</v>
      </c>
      <c r="N74" s="9"/>
      <c r="O74" s="9"/>
      <c r="P74" s="9">
        <v>0</v>
      </c>
      <c r="Q74" s="9"/>
      <c r="R74" s="9">
        <f t="shared" si="29"/>
        <v>0</v>
      </c>
      <c r="S74" s="4">
        <v>0</v>
      </c>
      <c r="T74" s="4"/>
      <c r="U74" s="9"/>
      <c r="V74" s="9" t="e">
        <f t="shared" si="30"/>
        <v>#DIV/0!</v>
      </c>
      <c r="W74" s="9" t="e">
        <f t="shared" si="31"/>
        <v>#DIV/0!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/>
      <c r="AI74" s="9">
        <f t="shared" si="26"/>
        <v>0</v>
      </c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</row>
    <row r="75" spans="1:50" hidden="1" x14ac:dyDescent="0.25">
      <c r="A75" s="11" t="s">
        <v>122</v>
      </c>
      <c r="B75" s="11" t="s">
        <v>39</v>
      </c>
      <c r="C75" s="11"/>
      <c r="D75" s="11">
        <v>200</v>
      </c>
      <c r="E75" s="11">
        <v>200</v>
      </c>
      <c r="F75" s="11"/>
      <c r="G75" s="12">
        <v>0</v>
      </c>
      <c r="H75" s="11" t="e">
        <v>#N/A</v>
      </c>
      <c r="I75" s="11" t="s">
        <v>46</v>
      </c>
      <c r="J75" s="11"/>
      <c r="K75" s="11"/>
      <c r="L75" s="11">
        <f t="shared" si="27"/>
        <v>200</v>
      </c>
      <c r="M75" s="11">
        <f t="shared" si="28"/>
        <v>0</v>
      </c>
      <c r="N75" s="11">
        <v>200</v>
      </c>
      <c r="O75" s="11"/>
      <c r="P75" s="11">
        <v>0</v>
      </c>
      <c r="Q75" s="11"/>
      <c r="R75" s="11">
        <f t="shared" si="29"/>
        <v>0</v>
      </c>
      <c r="S75" s="13"/>
      <c r="T75" s="13"/>
      <c r="U75" s="11"/>
      <c r="V75" s="11" t="e">
        <f t="shared" si="30"/>
        <v>#DIV/0!</v>
      </c>
      <c r="W75" s="11" t="e">
        <f t="shared" si="31"/>
        <v>#DIV/0!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/>
      <c r="AI75" s="11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</row>
    <row r="76" spans="1:50" hidden="1" x14ac:dyDescent="0.25">
      <c r="A76" s="11" t="s">
        <v>123</v>
      </c>
      <c r="B76" s="11" t="s">
        <v>39</v>
      </c>
      <c r="C76" s="11"/>
      <c r="D76" s="11">
        <v>96</v>
      </c>
      <c r="E76" s="11">
        <v>96</v>
      </c>
      <c r="F76" s="11"/>
      <c r="G76" s="12">
        <v>0</v>
      </c>
      <c r="H76" s="11" t="e">
        <v>#N/A</v>
      </c>
      <c r="I76" s="11" t="s">
        <v>46</v>
      </c>
      <c r="J76" s="11"/>
      <c r="K76" s="11"/>
      <c r="L76" s="11">
        <f t="shared" si="27"/>
        <v>96</v>
      </c>
      <c r="M76" s="11">
        <f t="shared" si="28"/>
        <v>0</v>
      </c>
      <c r="N76" s="11">
        <v>96</v>
      </c>
      <c r="O76" s="11"/>
      <c r="P76" s="11">
        <v>0</v>
      </c>
      <c r="Q76" s="11"/>
      <c r="R76" s="11">
        <f t="shared" si="29"/>
        <v>0</v>
      </c>
      <c r="S76" s="13"/>
      <c r="T76" s="13"/>
      <c r="U76" s="11"/>
      <c r="V76" s="11" t="e">
        <f t="shared" si="30"/>
        <v>#DIV/0!</v>
      </c>
      <c r="W76" s="11" t="e">
        <f t="shared" si="31"/>
        <v>#DIV/0!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/>
      <c r="AI76" s="11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9" t="s">
        <v>124</v>
      </c>
      <c r="B77" s="9" t="s">
        <v>42</v>
      </c>
      <c r="C77" s="9">
        <v>207.05799999999999</v>
      </c>
      <c r="D77" s="9">
        <v>169.28700000000001</v>
      </c>
      <c r="E77" s="9">
        <v>104.32899999999999</v>
      </c>
      <c r="F77" s="9">
        <v>82.278000000000006</v>
      </c>
      <c r="G77" s="7">
        <v>1</v>
      </c>
      <c r="H77" s="9">
        <v>45</v>
      </c>
      <c r="I77" s="9" t="s">
        <v>40</v>
      </c>
      <c r="J77" s="9"/>
      <c r="K77" s="9">
        <v>109</v>
      </c>
      <c r="L77" s="9">
        <f t="shared" si="27"/>
        <v>-4.6710000000000065</v>
      </c>
      <c r="M77" s="9">
        <f t="shared" si="28"/>
        <v>104.32899999999999</v>
      </c>
      <c r="N77" s="9"/>
      <c r="O77" s="9"/>
      <c r="P77" s="9">
        <v>150</v>
      </c>
      <c r="Q77" s="9">
        <v>100</v>
      </c>
      <c r="R77" s="9">
        <f t="shared" si="29"/>
        <v>20.8658</v>
      </c>
      <c r="S77" s="4">
        <f t="shared" ref="S77:S80" si="32">14*R77-Q77-P77-O77-F77</f>
        <v>-40.156800000000018</v>
      </c>
      <c r="T77" s="4"/>
      <c r="U77" s="9"/>
      <c r="V77" s="9">
        <f t="shared" si="30"/>
        <v>14</v>
      </c>
      <c r="W77" s="9">
        <f t="shared" si="31"/>
        <v>15.924527216785362</v>
      </c>
      <c r="X77" s="9">
        <v>27.0518</v>
      </c>
      <c r="Y77" s="9">
        <v>18.998000000000001</v>
      </c>
      <c r="Z77" s="9">
        <v>28.822800000000001</v>
      </c>
      <c r="AA77" s="9">
        <v>29.615600000000001</v>
      </c>
      <c r="AB77" s="9">
        <v>24.534400000000002</v>
      </c>
      <c r="AC77" s="9">
        <v>27.2104</v>
      </c>
      <c r="AD77" s="9">
        <v>26.845600000000001</v>
      </c>
      <c r="AE77" s="9">
        <v>37.5002</v>
      </c>
      <c r="AF77" s="9">
        <v>27.477399999999999</v>
      </c>
      <c r="AG77" s="9">
        <v>33.110799999999998</v>
      </c>
      <c r="AH77" s="9"/>
      <c r="AI77" s="9">
        <f>G77*S77</f>
        <v>-40.156800000000018</v>
      </c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9" t="s">
        <v>125</v>
      </c>
      <c r="B78" s="9" t="s">
        <v>39</v>
      </c>
      <c r="C78" s="9">
        <v>765</v>
      </c>
      <c r="D78" s="9">
        <v>956</v>
      </c>
      <c r="E78" s="17">
        <f>1020+E112</f>
        <v>1070</v>
      </c>
      <c r="F78" s="17">
        <f>547+F112</f>
        <v>595</v>
      </c>
      <c r="G78" s="7">
        <v>0.41</v>
      </c>
      <c r="H78" s="9">
        <v>50</v>
      </c>
      <c r="I78" s="9" t="s">
        <v>40</v>
      </c>
      <c r="J78" s="9"/>
      <c r="K78" s="9">
        <v>525</v>
      </c>
      <c r="L78" s="9">
        <f t="shared" si="27"/>
        <v>545</v>
      </c>
      <c r="M78" s="9">
        <f t="shared" si="28"/>
        <v>540</v>
      </c>
      <c r="N78" s="9">
        <v>530</v>
      </c>
      <c r="O78" s="9">
        <v>400</v>
      </c>
      <c r="P78" s="9">
        <v>150</v>
      </c>
      <c r="Q78" s="9">
        <v>150</v>
      </c>
      <c r="R78" s="9">
        <f t="shared" si="29"/>
        <v>108</v>
      </c>
      <c r="S78" s="4">
        <f t="shared" si="32"/>
        <v>217</v>
      </c>
      <c r="T78" s="4"/>
      <c r="U78" s="9"/>
      <c r="V78" s="9">
        <f t="shared" si="30"/>
        <v>14</v>
      </c>
      <c r="W78" s="9">
        <f t="shared" si="31"/>
        <v>11.99074074074074</v>
      </c>
      <c r="X78" s="9">
        <v>111.4</v>
      </c>
      <c r="Y78" s="9">
        <v>129.6</v>
      </c>
      <c r="Z78" s="9">
        <v>93.6</v>
      </c>
      <c r="AA78" s="9">
        <v>134.6</v>
      </c>
      <c r="AB78" s="9">
        <v>148.19999999999999</v>
      </c>
      <c r="AC78" s="9">
        <v>77.2</v>
      </c>
      <c r="AD78" s="9">
        <v>131.4</v>
      </c>
      <c r="AE78" s="9">
        <v>139.4</v>
      </c>
      <c r="AF78" s="9">
        <v>109.8</v>
      </c>
      <c r="AG78" s="9">
        <v>121.2</v>
      </c>
      <c r="AH78" s="9"/>
      <c r="AI78" s="9">
        <f>G78*S78</f>
        <v>88.97</v>
      </c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9" t="s">
        <v>126</v>
      </c>
      <c r="B79" s="9" t="s">
        <v>42</v>
      </c>
      <c r="C79" s="9">
        <v>413.39400000000001</v>
      </c>
      <c r="D79" s="9">
        <v>386.459</v>
      </c>
      <c r="E79" s="17">
        <f>324.082+E113</f>
        <v>373.36899999999997</v>
      </c>
      <c r="F79" s="17">
        <f>265.408+F113</f>
        <v>302.67600000000004</v>
      </c>
      <c r="G79" s="7">
        <v>1</v>
      </c>
      <c r="H79" s="9">
        <v>50</v>
      </c>
      <c r="I79" s="9" t="s">
        <v>40</v>
      </c>
      <c r="J79" s="9"/>
      <c r="K79" s="9">
        <v>308.5</v>
      </c>
      <c r="L79" s="9">
        <f t="shared" si="27"/>
        <v>64.868999999999971</v>
      </c>
      <c r="M79" s="9">
        <f t="shared" si="28"/>
        <v>373.36899999999997</v>
      </c>
      <c r="N79" s="9"/>
      <c r="O79" s="9">
        <v>250</v>
      </c>
      <c r="P79" s="9">
        <v>150</v>
      </c>
      <c r="Q79" s="9">
        <v>150</v>
      </c>
      <c r="R79" s="9">
        <f t="shared" si="29"/>
        <v>74.6738</v>
      </c>
      <c r="S79" s="4">
        <f t="shared" si="32"/>
        <v>192.7571999999999</v>
      </c>
      <c r="T79" s="4"/>
      <c r="U79" s="9"/>
      <c r="V79" s="9">
        <f t="shared" si="30"/>
        <v>14</v>
      </c>
      <c r="W79" s="9">
        <f t="shared" si="31"/>
        <v>11.418676965682744</v>
      </c>
      <c r="X79" s="9">
        <v>78.798199999999994</v>
      </c>
      <c r="Y79" s="9">
        <v>80.198000000000022</v>
      </c>
      <c r="Z79" s="9">
        <v>77.259399999999999</v>
      </c>
      <c r="AA79" s="9">
        <v>80.690799999999996</v>
      </c>
      <c r="AB79" s="9">
        <v>77.424999999999997</v>
      </c>
      <c r="AC79" s="9">
        <v>77.406599999999997</v>
      </c>
      <c r="AD79" s="9">
        <v>58.01700000000001</v>
      </c>
      <c r="AE79" s="9">
        <v>85.480800000000002</v>
      </c>
      <c r="AF79" s="9">
        <v>66.446799999999996</v>
      </c>
      <c r="AG79" s="9">
        <v>70.889200000000002</v>
      </c>
      <c r="AH79" s="9"/>
      <c r="AI79" s="9">
        <f>G79*S79</f>
        <v>192.7571999999999</v>
      </c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9" t="s">
        <v>127</v>
      </c>
      <c r="B80" s="9" t="s">
        <v>39</v>
      </c>
      <c r="C80" s="9">
        <v>268</v>
      </c>
      <c r="D80" s="9">
        <v>4</v>
      </c>
      <c r="E80" s="9">
        <v>51</v>
      </c>
      <c r="F80" s="9">
        <v>216</v>
      </c>
      <c r="G80" s="7">
        <v>0.35</v>
      </c>
      <c r="H80" s="9">
        <v>50</v>
      </c>
      <c r="I80" s="9" t="s">
        <v>40</v>
      </c>
      <c r="J80" s="9"/>
      <c r="K80" s="9">
        <v>53</v>
      </c>
      <c r="L80" s="9">
        <f t="shared" si="27"/>
        <v>-2</v>
      </c>
      <c r="M80" s="9">
        <f t="shared" si="28"/>
        <v>51</v>
      </c>
      <c r="N80" s="9"/>
      <c r="O80" s="9"/>
      <c r="P80" s="9">
        <v>0</v>
      </c>
      <c r="Q80" s="9"/>
      <c r="R80" s="9">
        <f t="shared" si="29"/>
        <v>10.199999999999999</v>
      </c>
      <c r="S80" s="4">
        <f t="shared" si="32"/>
        <v>-73.200000000000017</v>
      </c>
      <c r="T80" s="4"/>
      <c r="U80" s="9"/>
      <c r="V80" s="9">
        <f t="shared" si="30"/>
        <v>14</v>
      </c>
      <c r="W80" s="9">
        <f t="shared" si="31"/>
        <v>21.176470588235297</v>
      </c>
      <c r="X80" s="9">
        <v>4</v>
      </c>
      <c r="Y80" s="9">
        <v>12.2</v>
      </c>
      <c r="Z80" s="9">
        <v>23.4</v>
      </c>
      <c r="AA80" s="9">
        <v>9.6</v>
      </c>
      <c r="AB80" s="9">
        <v>15.8</v>
      </c>
      <c r="AC80" s="9">
        <v>29</v>
      </c>
      <c r="AD80" s="9">
        <v>5.6</v>
      </c>
      <c r="AE80" s="9">
        <v>23.6</v>
      </c>
      <c r="AF80" s="9">
        <v>20.8</v>
      </c>
      <c r="AG80" s="9">
        <v>13.6</v>
      </c>
      <c r="AH80" s="9" t="s">
        <v>106</v>
      </c>
      <c r="AI80" s="9">
        <f>G80*S80</f>
        <v>-25.620000000000005</v>
      </c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</row>
    <row r="81" spans="1:50" hidden="1" x14ac:dyDescent="0.25">
      <c r="A81" s="11" t="s">
        <v>128</v>
      </c>
      <c r="B81" s="11" t="s">
        <v>39</v>
      </c>
      <c r="C81" s="11"/>
      <c r="D81" s="11">
        <v>248</v>
      </c>
      <c r="E81" s="11">
        <v>248</v>
      </c>
      <c r="F81" s="11"/>
      <c r="G81" s="12">
        <v>0</v>
      </c>
      <c r="H81" s="11" t="e">
        <v>#N/A</v>
      </c>
      <c r="I81" s="11" t="s">
        <v>46</v>
      </c>
      <c r="J81" s="11"/>
      <c r="K81" s="11"/>
      <c r="L81" s="11">
        <f t="shared" si="27"/>
        <v>248</v>
      </c>
      <c r="M81" s="11">
        <f t="shared" si="28"/>
        <v>0</v>
      </c>
      <c r="N81" s="11">
        <v>248</v>
      </c>
      <c r="O81" s="11"/>
      <c r="P81" s="11">
        <v>0</v>
      </c>
      <c r="Q81" s="11"/>
      <c r="R81" s="11">
        <f t="shared" si="29"/>
        <v>0</v>
      </c>
      <c r="S81" s="13"/>
      <c r="T81" s="13"/>
      <c r="U81" s="11"/>
      <c r="V81" s="11" t="e">
        <f t="shared" si="30"/>
        <v>#DIV/0!</v>
      </c>
      <c r="W81" s="11" t="e">
        <f t="shared" si="31"/>
        <v>#DIV/0!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/>
      <c r="AI81" s="11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9" t="s">
        <v>129</v>
      </c>
      <c r="B82" s="9" t="s">
        <v>42</v>
      </c>
      <c r="C82" s="9">
        <v>28.349</v>
      </c>
      <c r="D82" s="9">
        <v>251.38</v>
      </c>
      <c r="E82" s="9">
        <v>44.139000000000003</v>
      </c>
      <c r="F82" s="9">
        <v>203.042</v>
      </c>
      <c r="G82" s="7">
        <v>1</v>
      </c>
      <c r="H82" s="9">
        <v>50</v>
      </c>
      <c r="I82" s="9" t="s">
        <v>40</v>
      </c>
      <c r="J82" s="9"/>
      <c r="K82" s="9">
        <v>70.5</v>
      </c>
      <c r="L82" s="9">
        <f t="shared" si="27"/>
        <v>-26.360999999999997</v>
      </c>
      <c r="M82" s="9">
        <f t="shared" si="28"/>
        <v>44.139000000000003</v>
      </c>
      <c r="N82" s="9"/>
      <c r="O82" s="9">
        <v>150</v>
      </c>
      <c r="P82" s="9">
        <v>0</v>
      </c>
      <c r="Q82" s="9"/>
      <c r="R82" s="9">
        <f t="shared" si="29"/>
        <v>8.8277999999999999</v>
      </c>
      <c r="S82" s="4">
        <f t="shared" ref="S82:S90" si="33">14*R82-Q82-P82-O82-F82</f>
        <v>-229.4528</v>
      </c>
      <c r="T82" s="4"/>
      <c r="U82" s="9"/>
      <c r="V82" s="9">
        <f t="shared" si="30"/>
        <v>14.000000000000004</v>
      </c>
      <c r="W82" s="9">
        <f t="shared" si="31"/>
        <v>39.992070504542475</v>
      </c>
      <c r="X82" s="9">
        <v>13.273999999999999</v>
      </c>
      <c r="Y82" s="9">
        <v>31.3492</v>
      </c>
      <c r="Z82" s="9">
        <v>18.892399999999999</v>
      </c>
      <c r="AA82" s="9">
        <v>18.055199999999999</v>
      </c>
      <c r="AB82" s="9">
        <v>26.151599999999998</v>
      </c>
      <c r="AC82" s="9">
        <v>19.748999999999999</v>
      </c>
      <c r="AD82" s="9">
        <v>19.466799999999999</v>
      </c>
      <c r="AE82" s="9">
        <v>19.0336</v>
      </c>
      <c r="AF82" s="9">
        <v>18.823599999999999</v>
      </c>
      <c r="AG82" s="9">
        <v>20.316800000000001</v>
      </c>
      <c r="AH82" s="9"/>
      <c r="AI82" s="9">
        <f t="shared" ref="AI82:AI90" si="34">G82*S82</f>
        <v>-229.4528</v>
      </c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9" t="s">
        <v>130</v>
      </c>
      <c r="B83" s="9" t="s">
        <v>39</v>
      </c>
      <c r="C83" s="9">
        <v>256</v>
      </c>
      <c r="D83" s="9">
        <v>596</v>
      </c>
      <c r="E83" s="9">
        <v>331</v>
      </c>
      <c r="F83" s="9">
        <v>313</v>
      </c>
      <c r="G83" s="7">
        <v>0.4</v>
      </c>
      <c r="H83" s="9">
        <v>50</v>
      </c>
      <c r="I83" s="9" t="s">
        <v>40</v>
      </c>
      <c r="J83" s="9"/>
      <c r="K83" s="9">
        <v>359</v>
      </c>
      <c r="L83" s="9">
        <f t="shared" si="27"/>
        <v>-28</v>
      </c>
      <c r="M83" s="9">
        <f t="shared" si="28"/>
        <v>331</v>
      </c>
      <c r="N83" s="9"/>
      <c r="O83" s="9">
        <v>400</v>
      </c>
      <c r="P83" s="9">
        <v>100</v>
      </c>
      <c r="Q83" s="9">
        <v>100</v>
      </c>
      <c r="R83" s="9">
        <f t="shared" si="29"/>
        <v>66.2</v>
      </c>
      <c r="S83" s="4">
        <f t="shared" si="33"/>
        <v>13.800000000000068</v>
      </c>
      <c r="T83" s="4"/>
      <c r="U83" s="9"/>
      <c r="V83" s="9">
        <f t="shared" si="30"/>
        <v>14</v>
      </c>
      <c r="W83" s="9">
        <f t="shared" si="31"/>
        <v>13.791540785498489</v>
      </c>
      <c r="X83" s="9">
        <v>85.8</v>
      </c>
      <c r="Y83" s="9">
        <v>98</v>
      </c>
      <c r="Z83" s="9">
        <v>50.2</v>
      </c>
      <c r="AA83" s="9">
        <v>83.4</v>
      </c>
      <c r="AB83" s="9">
        <v>60.4</v>
      </c>
      <c r="AC83" s="9">
        <v>39</v>
      </c>
      <c r="AD83" s="9">
        <v>54</v>
      </c>
      <c r="AE83" s="9">
        <v>42.4</v>
      </c>
      <c r="AF83" s="9">
        <v>13.6</v>
      </c>
      <c r="AG83" s="9">
        <v>84.6</v>
      </c>
      <c r="AH83" s="9"/>
      <c r="AI83" s="9">
        <f t="shared" si="34"/>
        <v>5.520000000000028</v>
      </c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9" t="s">
        <v>131</v>
      </c>
      <c r="B84" s="9" t="s">
        <v>39</v>
      </c>
      <c r="C84" s="9">
        <v>1531</v>
      </c>
      <c r="D84" s="9">
        <v>358</v>
      </c>
      <c r="E84" s="9">
        <v>799</v>
      </c>
      <c r="F84" s="9">
        <v>993</v>
      </c>
      <c r="G84" s="7">
        <v>0.41</v>
      </c>
      <c r="H84" s="9">
        <v>50</v>
      </c>
      <c r="I84" s="9" t="s">
        <v>40</v>
      </c>
      <c r="J84" s="9"/>
      <c r="K84" s="9">
        <v>463</v>
      </c>
      <c r="L84" s="9">
        <f t="shared" si="27"/>
        <v>336</v>
      </c>
      <c r="M84" s="9">
        <f t="shared" si="28"/>
        <v>449</v>
      </c>
      <c r="N84" s="9">
        <v>350</v>
      </c>
      <c r="O84" s="9"/>
      <c r="P84" s="9">
        <v>8</v>
      </c>
      <c r="Q84" s="9"/>
      <c r="R84" s="9">
        <f t="shared" si="29"/>
        <v>89.8</v>
      </c>
      <c r="S84" s="4">
        <f t="shared" si="33"/>
        <v>256.20000000000005</v>
      </c>
      <c r="T84" s="4"/>
      <c r="U84" s="9"/>
      <c r="V84" s="9">
        <f t="shared" si="30"/>
        <v>14.000000000000002</v>
      </c>
      <c r="W84" s="9">
        <f t="shared" si="31"/>
        <v>11.146993318485524</v>
      </c>
      <c r="X84" s="9">
        <v>100.6</v>
      </c>
      <c r="Y84" s="9">
        <v>106.4</v>
      </c>
      <c r="Z84" s="9">
        <v>149.80000000000001</v>
      </c>
      <c r="AA84" s="9">
        <v>118.2</v>
      </c>
      <c r="AB84" s="9">
        <v>119.6</v>
      </c>
      <c r="AC84" s="9">
        <v>129.4</v>
      </c>
      <c r="AD84" s="9">
        <v>111.2</v>
      </c>
      <c r="AE84" s="9">
        <v>121.4</v>
      </c>
      <c r="AF84" s="9">
        <v>110</v>
      </c>
      <c r="AG84" s="9">
        <v>101.4</v>
      </c>
      <c r="AH84" s="9"/>
      <c r="AI84" s="9">
        <f t="shared" si="34"/>
        <v>105.04200000000002</v>
      </c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9" t="s">
        <v>132</v>
      </c>
      <c r="B85" s="9" t="s">
        <v>42</v>
      </c>
      <c r="C85" s="9">
        <v>278.05599999999998</v>
      </c>
      <c r="D85" s="9">
        <v>460.73700000000002</v>
      </c>
      <c r="E85" s="9">
        <v>280.51400000000001</v>
      </c>
      <c r="F85" s="9">
        <v>317.524</v>
      </c>
      <c r="G85" s="7">
        <v>1</v>
      </c>
      <c r="H85" s="9">
        <v>50</v>
      </c>
      <c r="I85" s="9" t="s">
        <v>40</v>
      </c>
      <c r="J85" s="9"/>
      <c r="K85" s="9">
        <v>263.8</v>
      </c>
      <c r="L85" s="9">
        <f t="shared" si="27"/>
        <v>16.713999999999999</v>
      </c>
      <c r="M85" s="9">
        <f t="shared" si="28"/>
        <v>280.51400000000001</v>
      </c>
      <c r="N85" s="9"/>
      <c r="O85" s="9">
        <v>250</v>
      </c>
      <c r="P85" s="9">
        <v>50</v>
      </c>
      <c r="Q85" s="9">
        <v>50</v>
      </c>
      <c r="R85" s="9">
        <f t="shared" si="29"/>
        <v>56.102800000000002</v>
      </c>
      <c r="S85" s="4">
        <f t="shared" si="33"/>
        <v>117.91520000000003</v>
      </c>
      <c r="T85" s="4"/>
      <c r="U85" s="9"/>
      <c r="V85" s="9">
        <f t="shared" si="30"/>
        <v>14</v>
      </c>
      <c r="W85" s="9">
        <f t="shared" si="31"/>
        <v>11.898229678376124</v>
      </c>
      <c r="X85" s="9">
        <v>63.061800000000012</v>
      </c>
      <c r="Y85" s="9">
        <v>70.666800000000009</v>
      </c>
      <c r="Z85" s="9">
        <v>52.026399999999988</v>
      </c>
      <c r="AA85" s="9">
        <v>38.59259999999999</v>
      </c>
      <c r="AB85" s="9">
        <v>71.960199999999986</v>
      </c>
      <c r="AC85" s="9">
        <v>73.940399999999983</v>
      </c>
      <c r="AD85" s="9">
        <v>57.224800000000002</v>
      </c>
      <c r="AE85" s="9">
        <v>66.688600000000008</v>
      </c>
      <c r="AF85" s="9">
        <v>63.038200000000003</v>
      </c>
      <c r="AG85" s="9">
        <v>63.094200000000001</v>
      </c>
      <c r="AH85" s="9"/>
      <c r="AI85" s="9">
        <f t="shared" si="34"/>
        <v>117.91520000000003</v>
      </c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9" t="s">
        <v>133</v>
      </c>
      <c r="B86" s="9" t="s">
        <v>39</v>
      </c>
      <c r="C86" s="9">
        <v>166</v>
      </c>
      <c r="D86" s="9"/>
      <c r="E86" s="9">
        <v>80</v>
      </c>
      <c r="F86" s="9">
        <v>70</v>
      </c>
      <c r="G86" s="7">
        <v>0.3</v>
      </c>
      <c r="H86" s="9">
        <v>50</v>
      </c>
      <c r="I86" s="9" t="s">
        <v>40</v>
      </c>
      <c r="J86" s="9"/>
      <c r="K86" s="9">
        <v>90</v>
      </c>
      <c r="L86" s="9">
        <f t="shared" si="27"/>
        <v>-10</v>
      </c>
      <c r="M86" s="9">
        <f t="shared" si="28"/>
        <v>80</v>
      </c>
      <c r="N86" s="9"/>
      <c r="O86" s="9"/>
      <c r="P86" s="9">
        <v>50</v>
      </c>
      <c r="Q86" s="9"/>
      <c r="R86" s="9">
        <f t="shared" si="29"/>
        <v>16</v>
      </c>
      <c r="S86" s="4">
        <f t="shared" si="33"/>
        <v>104</v>
      </c>
      <c r="T86" s="4"/>
      <c r="U86" s="9"/>
      <c r="V86" s="9">
        <f t="shared" si="30"/>
        <v>14</v>
      </c>
      <c r="W86" s="9">
        <f t="shared" si="31"/>
        <v>7.5</v>
      </c>
      <c r="X86" s="9">
        <v>14.8</v>
      </c>
      <c r="Y86" s="9">
        <v>6.6</v>
      </c>
      <c r="Z86" s="9">
        <v>19</v>
      </c>
      <c r="AA86" s="9">
        <v>16</v>
      </c>
      <c r="AB86" s="9">
        <v>16.8</v>
      </c>
      <c r="AC86" s="9">
        <v>16.600000000000001</v>
      </c>
      <c r="AD86" s="9">
        <v>20.8</v>
      </c>
      <c r="AE86" s="9">
        <v>5</v>
      </c>
      <c r="AF86" s="9">
        <v>19.8</v>
      </c>
      <c r="AG86" s="9">
        <v>18.600000000000001</v>
      </c>
      <c r="AH86" s="9"/>
      <c r="AI86" s="9">
        <f t="shared" si="34"/>
        <v>31.2</v>
      </c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9" t="s">
        <v>134</v>
      </c>
      <c r="B87" s="9" t="s">
        <v>39</v>
      </c>
      <c r="C87" s="9">
        <v>313</v>
      </c>
      <c r="D87" s="9">
        <v>5</v>
      </c>
      <c r="E87" s="9">
        <v>118</v>
      </c>
      <c r="F87" s="9">
        <v>182</v>
      </c>
      <c r="G87" s="7">
        <v>0.14000000000000001</v>
      </c>
      <c r="H87" s="9">
        <v>50</v>
      </c>
      <c r="I87" s="9" t="s">
        <v>40</v>
      </c>
      <c r="J87" s="9"/>
      <c r="K87" s="9">
        <v>123</v>
      </c>
      <c r="L87" s="9">
        <f t="shared" si="27"/>
        <v>-5</v>
      </c>
      <c r="M87" s="9">
        <f t="shared" si="28"/>
        <v>118</v>
      </c>
      <c r="N87" s="9"/>
      <c r="O87" s="9">
        <v>50</v>
      </c>
      <c r="P87" s="9">
        <v>0</v>
      </c>
      <c r="Q87" s="9">
        <v>40</v>
      </c>
      <c r="R87" s="9">
        <f t="shared" si="29"/>
        <v>23.6</v>
      </c>
      <c r="S87" s="4">
        <f t="shared" si="33"/>
        <v>58.400000000000034</v>
      </c>
      <c r="T87" s="4"/>
      <c r="U87" s="9"/>
      <c r="V87" s="9">
        <f t="shared" si="30"/>
        <v>14</v>
      </c>
      <c r="W87" s="9">
        <f t="shared" si="31"/>
        <v>11.525423728813559</v>
      </c>
      <c r="X87" s="9">
        <v>20.6</v>
      </c>
      <c r="Y87" s="9">
        <v>1.8</v>
      </c>
      <c r="Z87" s="9">
        <v>25.4</v>
      </c>
      <c r="AA87" s="9">
        <v>24.4</v>
      </c>
      <c r="AB87" s="9">
        <v>9.4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 t="s">
        <v>70</v>
      </c>
      <c r="AI87" s="9">
        <f t="shared" si="34"/>
        <v>8.1760000000000055</v>
      </c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9" t="s">
        <v>135</v>
      </c>
      <c r="B88" s="9" t="s">
        <v>39</v>
      </c>
      <c r="C88" s="9">
        <v>277</v>
      </c>
      <c r="D88" s="9">
        <v>270</v>
      </c>
      <c r="E88" s="9">
        <v>276</v>
      </c>
      <c r="F88" s="9">
        <v>187</v>
      </c>
      <c r="G88" s="7">
        <v>0.18</v>
      </c>
      <c r="H88" s="9">
        <v>50</v>
      </c>
      <c r="I88" s="9" t="s">
        <v>40</v>
      </c>
      <c r="J88" s="9"/>
      <c r="K88" s="9">
        <v>98</v>
      </c>
      <c r="L88" s="9">
        <f t="shared" si="27"/>
        <v>178</v>
      </c>
      <c r="M88" s="9">
        <f t="shared" si="28"/>
        <v>86</v>
      </c>
      <c r="N88" s="9">
        <v>190</v>
      </c>
      <c r="O88" s="9">
        <v>100</v>
      </c>
      <c r="P88" s="9">
        <v>0</v>
      </c>
      <c r="Q88" s="9"/>
      <c r="R88" s="9">
        <f t="shared" si="29"/>
        <v>17.2</v>
      </c>
      <c r="S88" s="4">
        <f t="shared" si="33"/>
        <v>-46.200000000000017</v>
      </c>
      <c r="T88" s="4"/>
      <c r="U88" s="9"/>
      <c r="V88" s="9">
        <f t="shared" si="30"/>
        <v>14</v>
      </c>
      <c r="W88" s="9">
        <f t="shared" si="31"/>
        <v>16.686046511627907</v>
      </c>
      <c r="X88" s="9">
        <v>20.6</v>
      </c>
      <c r="Y88" s="9">
        <v>36.6</v>
      </c>
      <c r="Z88" s="9">
        <v>39.200000000000003</v>
      </c>
      <c r="AA88" s="9">
        <v>17.600000000000001</v>
      </c>
      <c r="AB88" s="9">
        <v>49.2</v>
      </c>
      <c r="AC88" s="9">
        <v>24.2</v>
      </c>
      <c r="AD88" s="9">
        <v>39</v>
      </c>
      <c r="AE88" s="9">
        <v>34</v>
      </c>
      <c r="AF88" s="9">
        <v>28.8</v>
      </c>
      <c r="AG88" s="9">
        <v>34.200000000000003</v>
      </c>
      <c r="AH88" s="9"/>
      <c r="AI88" s="9">
        <f t="shared" si="34"/>
        <v>-8.3160000000000025</v>
      </c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9" t="s">
        <v>136</v>
      </c>
      <c r="B89" s="9" t="s">
        <v>39</v>
      </c>
      <c r="C89" s="9">
        <v>14</v>
      </c>
      <c r="D89" s="9">
        <v>256</v>
      </c>
      <c r="E89" s="9">
        <v>208</v>
      </c>
      <c r="F89" s="9">
        <v>53</v>
      </c>
      <c r="G89" s="7">
        <v>0.4</v>
      </c>
      <c r="H89" s="9">
        <v>60</v>
      </c>
      <c r="I89" s="9" t="s">
        <v>40</v>
      </c>
      <c r="J89" s="9"/>
      <c r="K89" s="9">
        <v>18.3</v>
      </c>
      <c r="L89" s="9">
        <f t="shared" si="27"/>
        <v>189.7</v>
      </c>
      <c r="M89" s="9">
        <f t="shared" si="28"/>
        <v>16</v>
      </c>
      <c r="N89" s="9">
        <v>192</v>
      </c>
      <c r="O89" s="9">
        <v>32</v>
      </c>
      <c r="P89" s="9">
        <v>0</v>
      </c>
      <c r="Q89" s="9"/>
      <c r="R89" s="9">
        <f t="shared" si="29"/>
        <v>3.2</v>
      </c>
      <c r="S89" s="4">
        <f t="shared" si="33"/>
        <v>-40.199999999999996</v>
      </c>
      <c r="T89" s="4"/>
      <c r="U89" s="9"/>
      <c r="V89" s="9">
        <f t="shared" si="30"/>
        <v>14</v>
      </c>
      <c r="W89" s="9">
        <f t="shared" si="31"/>
        <v>26.5625</v>
      </c>
      <c r="X89" s="9">
        <v>4.4000000000000004</v>
      </c>
      <c r="Y89" s="9">
        <v>11</v>
      </c>
      <c r="Z89" s="9">
        <v>8.1999999999999993</v>
      </c>
      <c r="AA89" s="9">
        <v>11.4</v>
      </c>
      <c r="AB89" s="9">
        <v>13.2</v>
      </c>
      <c r="AC89" s="9">
        <v>11.6</v>
      </c>
      <c r="AD89" s="9">
        <v>11</v>
      </c>
      <c r="AE89" s="9">
        <v>12.6</v>
      </c>
      <c r="AF89" s="9">
        <v>0.4</v>
      </c>
      <c r="AG89" s="9">
        <v>14.2</v>
      </c>
      <c r="AH89" s="9"/>
      <c r="AI89" s="9">
        <f t="shared" si="34"/>
        <v>-16.079999999999998</v>
      </c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9" t="s">
        <v>137</v>
      </c>
      <c r="B90" s="9" t="s">
        <v>42</v>
      </c>
      <c r="C90" s="9">
        <v>43.515999999999998</v>
      </c>
      <c r="D90" s="9">
        <v>70.63</v>
      </c>
      <c r="E90" s="9">
        <v>89.515000000000001</v>
      </c>
      <c r="F90" s="9">
        <v>3.5680000000000001</v>
      </c>
      <c r="G90" s="7">
        <v>1</v>
      </c>
      <c r="H90" s="9" t="e">
        <v>#N/A</v>
      </c>
      <c r="I90" s="9" t="s">
        <v>40</v>
      </c>
      <c r="J90" s="9"/>
      <c r="K90" s="9">
        <v>45.7</v>
      </c>
      <c r="L90" s="9">
        <f t="shared" si="27"/>
        <v>43.814999999999998</v>
      </c>
      <c r="M90" s="9">
        <f t="shared" si="28"/>
        <v>28.063000000000002</v>
      </c>
      <c r="N90" s="9">
        <v>61.451999999999998</v>
      </c>
      <c r="O90" s="9">
        <v>24</v>
      </c>
      <c r="P90" s="9">
        <v>150</v>
      </c>
      <c r="Q90" s="9">
        <v>50</v>
      </c>
      <c r="R90" s="9">
        <f t="shared" si="29"/>
        <v>5.6126000000000005</v>
      </c>
      <c r="S90" s="4">
        <f t="shared" si="33"/>
        <v>-148.99160000000001</v>
      </c>
      <c r="T90" s="4"/>
      <c r="U90" s="9"/>
      <c r="V90" s="9">
        <f t="shared" si="30"/>
        <v>14</v>
      </c>
      <c r="W90" s="9">
        <f t="shared" si="31"/>
        <v>40.545914549406689</v>
      </c>
      <c r="X90" s="9">
        <v>18.335999999999999</v>
      </c>
      <c r="Y90" s="9">
        <v>10.5266</v>
      </c>
      <c r="Z90" s="9">
        <v>10.2796</v>
      </c>
      <c r="AA90" s="9">
        <v>6.7683999999999997</v>
      </c>
      <c r="AB90" s="9">
        <v>13.866199999999999</v>
      </c>
      <c r="AC90" s="9">
        <v>6.8435999999999977</v>
      </c>
      <c r="AD90" s="9">
        <v>11.391</v>
      </c>
      <c r="AE90" s="9">
        <v>11.128399999999999</v>
      </c>
      <c r="AF90" s="9">
        <v>5.2055999999999996</v>
      </c>
      <c r="AG90" s="9">
        <v>9.8434000000000008</v>
      </c>
      <c r="AH90" s="9"/>
      <c r="AI90" s="9">
        <f t="shared" si="34"/>
        <v>-148.99160000000001</v>
      </c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hidden="1" x14ac:dyDescent="0.25">
      <c r="A91" s="11" t="s">
        <v>138</v>
      </c>
      <c r="B91" s="11" t="s">
        <v>42</v>
      </c>
      <c r="C91" s="11"/>
      <c r="D91" s="11">
        <v>93.325000000000003</v>
      </c>
      <c r="E91" s="11">
        <v>93.325000000000003</v>
      </c>
      <c r="F91" s="11"/>
      <c r="G91" s="12">
        <v>0</v>
      </c>
      <c r="H91" s="11" t="e">
        <v>#N/A</v>
      </c>
      <c r="I91" s="11" t="s">
        <v>46</v>
      </c>
      <c r="J91" s="11"/>
      <c r="K91" s="11"/>
      <c r="L91" s="11">
        <f t="shared" si="27"/>
        <v>93.325000000000003</v>
      </c>
      <c r="M91" s="11">
        <f t="shared" si="28"/>
        <v>0</v>
      </c>
      <c r="N91" s="11">
        <v>93.325000000000003</v>
      </c>
      <c r="O91" s="11"/>
      <c r="P91" s="11">
        <v>0</v>
      </c>
      <c r="Q91" s="11"/>
      <c r="R91" s="11">
        <f t="shared" si="29"/>
        <v>0</v>
      </c>
      <c r="S91" s="13"/>
      <c r="T91" s="13"/>
      <c r="U91" s="11"/>
      <c r="V91" s="11" t="e">
        <f t="shared" si="30"/>
        <v>#DIV/0!</v>
      </c>
      <c r="W91" s="11" t="e">
        <f t="shared" si="31"/>
        <v>#DIV/0!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/>
      <c r="AI91" s="11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9" t="s">
        <v>139</v>
      </c>
      <c r="B92" s="9" t="s">
        <v>39</v>
      </c>
      <c r="C92" s="9">
        <v>9</v>
      </c>
      <c r="D92" s="9"/>
      <c r="E92" s="9">
        <v>-2</v>
      </c>
      <c r="F92" s="9">
        <v>7</v>
      </c>
      <c r="G92" s="7">
        <v>0.22</v>
      </c>
      <c r="H92" s="9" t="e">
        <v>#N/A</v>
      </c>
      <c r="I92" s="9" t="s">
        <v>40</v>
      </c>
      <c r="J92" s="9"/>
      <c r="K92" s="9">
        <v>2</v>
      </c>
      <c r="L92" s="9">
        <f t="shared" si="27"/>
        <v>-4</v>
      </c>
      <c r="M92" s="9">
        <f t="shared" si="28"/>
        <v>-2</v>
      </c>
      <c r="N92" s="9"/>
      <c r="O92" s="9"/>
      <c r="P92" s="9">
        <v>16</v>
      </c>
      <c r="Q92" s="9"/>
      <c r="R92" s="9">
        <f t="shared" si="29"/>
        <v>-0.4</v>
      </c>
      <c r="S92" s="4">
        <f t="shared" ref="S92:S96" si="35">14*R92-Q92-P92-O92-F92</f>
        <v>-28.6</v>
      </c>
      <c r="T92" s="4"/>
      <c r="U92" s="9"/>
      <c r="V92" s="9">
        <f t="shared" si="30"/>
        <v>14.000000000000004</v>
      </c>
      <c r="W92" s="9">
        <f t="shared" si="31"/>
        <v>-57.5</v>
      </c>
      <c r="X92" s="9">
        <v>0.6</v>
      </c>
      <c r="Y92" s="9">
        <v>3</v>
      </c>
      <c r="Z92" s="9">
        <v>1</v>
      </c>
      <c r="AA92" s="9">
        <v>5</v>
      </c>
      <c r="AB92" s="9">
        <v>4.4000000000000004</v>
      </c>
      <c r="AC92" s="9">
        <v>3.2</v>
      </c>
      <c r="AD92" s="9">
        <v>5.8</v>
      </c>
      <c r="AE92" s="9">
        <v>3</v>
      </c>
      <c r="AF92" s="9">
        <v>2.8</v>
      </c>
      <c r="AG92" s="9">
        <v>0</v>
      </c>
      <c r="AH92" s="9"/>
      <c r="AI92" s="9">
        <f>G92*S92</f>
        <v>-6.2920000000000007</v>
      </c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9" t="s">
        <v>140</v>
      </c>
      <c r="B93" s="9" t="s">
        <v>39</v>
      </c>
      <c r="C93" s="9">
        <v>70</v>
      </c>
      <c r="D93" s="9">
        <v>122</v>
      </c>
      <c r="E93" s="9">
        <v>144</v>
      </c>
      <c r="F93" s="9">
        <v>31</v>
      </c>
      <c r="G93" s="7">
        <v>0.84</v>
      </c>
      <c r="H93" s="9">
        <v>50</v>
      </c>
      <c r="I93" s="9" t="s">
        <v>40</v>
      </c>
      <c r="J93" s="9"/>
      <c r="K93" s="9">
        <v>27.8</v>
      </c>
      <c r="L93" s="9">
        <f t="shared" si="27"/>
        <v>116.2</v>
      </c>
      <c r="M93" s="9">
        <f t="shared" si="28"/>
        <v>24</v>
      </c>
      <c r="N93" s="9">
        <v>120</v>
      </c>
      <c r="O93" s="9">
        <v>20</v>
      </c>
      <c r="P93" s="9">
        <v>50</v>
      </c>
      <c r="Q93" s="9"/>
      <c r="R93" s="9">
        <f t="shared" si="29"/>
        <v>4.8</v>
      </c>
      <c r="S93" s="4">
        <f t="shared" si="35"/>
        <v>-33.799999999999997</v>
      </c>
      <c r="T93" s="4"/>
      <c r="U93" s="9"/>
      <c r="V93" s="9">
        <f t="shared" si="30"/>
        <v>14.000000000000002</v>
      </c>
      <c r="W93" s="9">
        <f t="shared" si="31"/>
        <v>21.041666666666668</v>
      </c>
      <c r="X93" s="9">
        <v>9.6</v>
      </c>
      <c r="Y93" s="9">
        <v>5.8</v>
      </c>
      <c r="Z93" s="9">
        <v>11.2</v>
      </c>
      <c r="AA93" s="9">
        <v>4.5999999999999996</v>
      </c>
      <c r="AB93" s="9">
        <v>7.8</v>
      </c>
      <c r="AC93" s="9">
        <v>8.8000000000000007</v>
      </c>
      <c r="AD93" s="9">
        <v>1.8</v>
      </c>
      <c r="AE93" s="9">
        <v>11.8</v>
      </c>
      <c r="AF93" s="9">
        <v>12.2</v>
      </c>
      <c r="AG93" s="9">
        <v>1</v>
      </c>
      <c r="AH93" s="9"/>
      <c r="AI93" s="9">
        <f>G93*S93</f>
        <v>-28.391999999999996</v>
      </c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x14ac:dyDescent="0.25">
      <c r="A94" s="9" t="s">
        <v>141</v>
      </c>
      <c r="B94" s="9" t="s">
        <v>39</v>
      </c>
      <c r="C94" s="9">
        <v>899</v>
      </c>
      <c r="D94" s="9">
        <v>185</v>
      </c>
      <c r="E94" s="9">
        <v>597</v>
      </c>
      <c r="F94" s="9">
        <v>410</v>
      </c>
      <c r="G94" s="7">
        <v>0.35</v>
      </c>
      <c r="H94" s="9">
        <v>50</v>
      </c>
      <c r="I94" s="9" t="s">
        <v>40</v>
      </c>
      <c r="J94" s="9"/>
      <c r="K94" s="9">
        <v>414</v>
      </c>
      <c r="L94" s="9">
        <f t="shared" si="27"/>
        <v>183</v>
      </c>
      <c r="M94" s="9">
        <f t="shared" si="28"/>
        <v>413</v>
      </c>
      <c r="N94" s="9">
        <v>184</v>
      </c>
      <c r="O94" s="9"/>
      <c r="P94" s="9">
        <v>350</v>
      </c>
      <c r="Q94" s="9">
        <v>250</v>
      </c>
      <c r="R94" s="9">
        <f t="shared" si="29"/>
        <v>82.6</v>
      </c>
      <c r="S94" s="4">
        <f t="shared" si="35"/>
        <v>146.39999999999986</v>
      </c>
      <c r="T94" s="4"/>
      <c r="U94" s="9"/>
      <c r="V94" s="9">
        <f t="shared" si="30"/>
        <v>14</v>
      </c>
      <c r="W94" s="9">
        <f t="shared" si="31"/>
        <v>12.227602905569007</v>
      </c>
      <c r="X94" s="9">
        <v>99.6</v>
      </c>
      <c r="Y94" s="9">
        <v>94</v>
      </c>
      <c r="Z94" s="9">
        <v>110.4</v>
      </c>
      <c r="AA94" s="9">
        <v>95.6</v>
      </c>
      <c r="AB94" s="9">
        <v>92</v>
      </c>
      <c r="AC94" s="9">
        <v>107.2</v>
      </c>
      <c r="AD94" s="9">
        <v>90</v>
      </c>
      <c r="AE94" s="9">
        <v>83.4</v>
      </c>
      <c r="AF94" s="9">
        <v>44</v>
      </c>
      <c r="AG94" s="9">
        <v>86.2</v>
      </c>
      <c r="AH94" s="9"/>
      <c r="AI94" s="9">
        <f>G94*S94</f>
        <v>51.239999999999952</v>
      </c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9" t="s">
        <v>142</v>
      </c>
      <c r="B95" s="9" t="s">
        <v>42</v>
      </c>
      <c r="C95" s="9">
        <v>183.96799999999999</v>
      </c>
      <c r="D95" s="9">
        <v>528.59</v>
      </c>
      <c r="E95" s="9">
        <v>237.06299999999999</v>
      </c>
      <c r="F95" s="9">
        <v>217.44800000000001</v>
      </c>
      <c r="G95" s="7">
        <v>1</v>
      </c>
      <c r="H95" s="9">
        <v>50</v>
      </c>
      <c r="I95" s="9" t="s">
        <v>40</v>
      </c>
      <c r="J95" s="9"/>
      <c r="K95" s="9">
        <v>307.8</v>
      </c>
      <c r="L95" s="9">
        <f t="shared" si="27"/>
        <v>-70.737000000000023</v>
      </c>
      <c r="M95" s="9">
        <f t="shared" si="28"/>
        <v>237.06299999999999</v>
      </c>
      <c r="N95" s="9"/>
      <c r="O95" s="9">
        <v>250</v>
      </c>
      <c r="P95" s="9">
        <v>250</v>
      </c>
      <c r="Q95" s="9">
        <v>250</v>
      </c>
      <c r="R95" s="9">
        <f t="shared" si="29"/>
        <v>47.412599999999998</v>
      </c>
      <c r="S95" s="4">
        <f t="shared" si="35"/>
        <v>-303.67160000000001</v>
      </c>
      <c r="T95" s="4"/>
      <c r="U95" s="9"/>
      <c r="V95" s="9">
        <f t="shared" si="30"/>
        <v>14</v>
      </c>
      <c r="W95" s="9">
        <f t="shared" si="31"/>
        <v>20.404871278942728</v>
      </c>
      <c r="X95" s="9">
        <v>79.828999999999994</v>
      </c>
      <c r="Y95" s="9">
        <v>74.02640000000001</v>
      </c>
      <c r="Z95" s="9">
        <v>40.376200000000019</v>
      </c>
      <c r="AA95" s="9">
        <v>66.180399999999992</v>
      </c>
      <c r="AB95" s="9">
        <v>67.076800000000006</v>
      </c>
      <c r="AC95" s="9">
        <v>61.676199999999987</v>
      </c>
      <c r="AD95" s="9">
        <v>74.160000000000011</v>
      </c>
      <c r="AE95" s="9">
        <v>70.231799999999993</v>
      </c>
      <c r="AF95" s="9">
        <v>47.411000000000001</v>
      </c>
      <c r="AG95" s="9">
        <v>71.923599999999993</v>
      </c>
      <c r="AH95" s="9"/>
      <c r="AI95" s="9">
        <f>G95*S95</f>
        <v>-303.67160000000001</v>
      </c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9" t="s">
        <v>143</v>
      </c>
      <c r="B96" s="9" t="s">
        <v>39</v>
      </c>
      <c r="C96" s="9">
        <v>546</v>
      </c>
      <c r="D96" s="9">
        <v>364</v>
      </c>
      <c r="E96" s="9">
        <v>499</v>
      </c>
      <c r="F96" s="9">
        <v>316</v>
      </c>
      <c r="G96" s="7">
        <v>0.35</v>
      </c>
      <c r="H96" s="9">
        <v>50</v>
      </c>
      <c r="I96" s="9" t="s">
        <v>40</v>
      </c>
      <c r="J96" s="9"/>
      <c r="K96" s="9">
        <v>514</v>
      </c>
      <c r="L96" s="9">
        <f t="shared" si="27"/>
        <v>-15</v>
      </c>
      <c r="M96" s="9">
        <f t="shared" si="28"/>
        <v>499</v>
      </c>
      <c r="N96" s="9"/>
      <c r="O96" s="9">
        <v>350</v>
      </c>
      <c r="P96" s="9">
        <v>300</v>
      </c>
      <c r="Q96" s="9">
        <v>100</v>
      </c>
      <c r="R96" s="9">
        <f t="shared" si="29"/>
        <v>99.8</v>
      </c>
      <c r="S96" s="4">
        <f t="shared" si="35"/>
        <v>331.20000000000005</v>
      </c>
      <c r="T96" s="4"/>
      <c r="U96" s="9"/>
      <c r="V96" s="9">
        <f t="shared" si="30"/>
        <v>14</v>
      </c>
      <c r="W96" s="9">
        <f t="shared" si="31"/>
        <v>10.681362725450903</v>
      </c>
      <c r="X96" s="9">
        <v>107.8</v>
      </c>
      <c r="Y96" s="9">
        <v>105.8</v>
      </c>
      <c r="Z96" s="9">
        <v>105.4</v>
      </c>
      <c r="AA96" s="9">
        <v>131.6</v>
      </c>
      <c r="AB96" s="9">
        <v>147.4</v>
      </c>
      <c r="AC96" s="9">
        <v>123.6</v>
      </c>
      <c r="AD96" s="9">
        <v>112.6</v>
      </c>
      <c r="AE96" s="9">
        <v>110.6</v>
      </c>
      <c r="AF96" s="9">
        <v>108</v>
      </c>
      <c r="AG96" s="9">
        <v>117.4</v>
      </c>
      <c r="AH96" s="9"/>
      <c r="AI96" s="9">
        <f>G96*S96</f>
        <v>115.92</v>
      </c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hidden="1" x14ac:dyDescent="0.25">
      <c r="A97" s="11" t="s">
        <v>144</v>
      </c>
      <c r="B97" s="11" t="s">
        <v>39</v>
      </c>
      <c r="C97" s="11"/>
      <c r="D97" s="11">
        <v>136</v>
      </c>
      <c r="E97" s="11">
        <v>136</v>
      </c>
      <c r="F97" s="11"/>
      <c r="G97" s="12">
        <v>0</v>
      </c>
      <c r="H97" s="11" t="e">
        <v>#N/A</v>
      </c>
      <c r="I97" s="11" t="s">
        <v>46</v>
      </c>
      <c r="J97" s="11"/>
      <c r="K97" s="11"/>
      <c r="L97" s="11">
        <f t="shared" si="27"/>
        <v>136</v>
      </c>
      <c r="M97" s="11">
        <f t="shared" si="28"/>
        <v>0</v>
      </c>
      <c r="N97" s="11">
        <v>136</v>
      </c>
      <c r="O97" s="11"/>
      <c r="P97" s="11">
        <v>0</v>
      </c>
      <c r="Q97" s="11"/>
      <c r="R97" s="11">
        <f t="shared" si="29"/>
        <v>0</v>
      </c>
      <c r="S97" s="13"/>
      <c r="T97" s="13"/>
      <c r="U97" s="11"/>
      <c r="V97" s="11" t="e">
        <f t="shared" si="30"/>
        <v>#DIV/0!</v>
      </c>
      <c r="W97" s="11" t="e">
        <f t="shared" si="31"/>
        <v>#DIV/0!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/>
      <c r="AI97" s="11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x14ac:dyDescent="0.25">
      <c r="A98" s="9" t="s">
        <v>145</v>
      </c>
      <c r="B98" s="9" t="s">
        <v>39</v>
      </c>
      <c r="C98" s="9">
        <v>50</v>
      </c>
      <c r="D98" s="9"/>
      <c r="E98" s="9">
        <v>36</v>
      </c>
      <c r="F98" s="9">
        <v>1</v>
      </c>
      <c r="G98" s="7">
        <v>0.3</v>
      </c>
      <c r="H98" s="9">
        <v>45</v>
      </c>
      <c r="I98" s="9" t="s">
        <v>40</v>
      </c>
      <c r="J98" s="9"/>
      <c r="K98" s="9">
        <v>44</v>
      </c>
      <c r="L98" s="9">
        <f t="shared" si="27"/>
        <v>-8</v>
      </c>
      <c r="M98" s="9">
        <f t="shared" si="28"/>
        <v>36</v>
      </c>
      <c r="N98" s="9"/>
      <c r="O98" s="9">
        <v>30</v>
      </c>
      <c r="P98" s="9">
        <v>150</v>
      </c>
      <c r="Q98" s="9"/>
      <c r="R98" s="9">
        <f t="shared" si="29"/>
        <v>7.2</v>
      </c>
      <c r="S98" s="4">
        <f t="shared" ref="S98:S105" si="36">14*R98-Q98-P98-O98-F98</f>
        <v>-80.2</v>
      </c>
      <c r="T98" s="4"/>
      <c r="U98" s="9"/>
      <c r="V98" s="9">
        <f t="shared" si="30"/>
        <v>14</v>
      </c>
      <c r="W98" s="9">
        <f t="shared" si="31"/>
        <v>25.138888888888889</v>
      </c>
      <c r="X98" s="9">
        <v>13.8</v>
      </c>
      <c r="Y98" s="9">
        <v>2.6</v>
      </c>
      <c r="Z98" s="9">
        <v>0</v>
      </c>
      <c r="AA98" s="9">
        <v>6.6</v>
      </c>
      <c r="AB98" s="9">
        <v>2</v>
      </c>
      <c r="AC98" s="9">
        <v>-0.2</v>
      </c>
      <c r="AD98" s="9">
        <v>2.4</v>
      </c>
      <c r="AE98" s="9">
        <v>15.2</v>
      </c>
      <c r="AF98" s="9">
        <v>4</v>
      </c>
      <c r="AG98" s="9">
        <v>7.4</v>
      </c>
      <c r="AH98" s="9"/>
      <c r="AI98" s="9">
        <f t="shared" ref="AI98:AI105" si="37">G98*S98</f>
        <v>-24.06</v>
      </c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x14ac:dyDescent="0.25">
      <c r="A99" s="18" t="s">
        <v>146</v>
      </c>
      <c r="B99" s="9" t="s">
        <v>39</v>
      </c>
      <c r="C99" s="9"/>
      <c r="D99" s="9"/>
      <c r="E99" s="9">
        <v>-1</v>
      </c>
      <c r="F99" s="9"/>
      <c r="G99" s="7">
        <v>0.18</v>
      </c>
      <c r="H99" s="9" t="e">
        <v>#N/A</v>
      </c>
      <c r="I99" s="9" t="s">
        <v>40</v>
      </c>
      <c r="J99" s="9"/>
      <c r="K99" s="9"/>
      <c r="L99" s="9">
        <f t="shared" si="27"/>
        <v>-1</v>
      </c>
      <c r="M99" s="9">
        <f t="shared" si="28"/>
        <v>-1</v>
      </c>
      <c r="N99" s="9"/>
      <c r="O99" s="9"/>
      <c r="P99" s="9">
        <v>50</v>
      </c>
      <c r="Q99" s="9"/>
      <c r="R99" s="9">
        <f t="shared" si="29"/>
        <v>-0.2</v>
      </c>
      <c r="S99" s="4">
        <v>20</v>
      </c>
      <c r="T99" s="4"/>
      <c r="U99" s="9"/>
      <c r="V99" s="9">
        <f t="shared" si="30"/>
        <v>-350</v>
      </c>
      <c r="W99" s="9">
        <f t="shared" si="31"/>
        <v>-250</v>
      </c>
      <c r="X99" s="9">
        <v>0</v>
      </c>
      <c r="Y99" s="9">
        <v>0</v>
      </c>
      <c r="Z99" s="9">
        <v>-0.2</v>
      </c>
      <c r="AA99" s="9">
        <v>0</v>
      </c>
      <c r="AB99" s="9">
        <v>-0.4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10" t="s">
        <v>147</v>
      </c>
      <c r="AI99" s="9">
        <f t="shared" si="37"/>
        <v>3.5999999999999996</v>
      </c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18" t="s">
        <v>148</v>
      </c>
      <c r="B100" s="9" t="s">
        <v>39</v>
      </c>
      <c r="C100" s="9"/>
      <c r="D100" s="9"/>
      <c r="E100" s="9">
        <v>-2</v>
      </c>
      <c r="F100" s="9"/>
      <c r="G100" s="7">
        <v>0.18</v>
      </c>
      <c r="H100" s="9" t="e">
        <v>#N/A</v>
      </c>
      <c r="I100" s="9" t="s">
        <v>40</v>
      </c>
      <c r="J100" s="9"/>
      <c r="K100" s="9"/>
      <c r="L100" s="9">
        <f t="shared" si="27"/>
        <v>-2</v>
      </c>
      <c r="M100" s="9">
        <f t="shared" si="28"/>
        <v>-2</v>
      </c>
      <c r="N100" s="9"/>
      <c r="O100" s="9"/>
      <c r="P100" s="9">
        <v>50</v>
      </c>
      <c r="Q100" s="9"/>
      <c r="R100" s="9">
        <f t="shared" si="29"/>
        <v>-0.4</v>
      </c>
      <c r="S100" s="4">
        <v>20</v>
      </c>
      <c r="T100" s="4"/>
      <c r="U100" s="9"/>
      <c r="V100" s="9">
        <f t="shared" si="30"/>
        <v>-175</v>
      </c>
      <c r="W100" s="9">
        <f t="shared" si="31"/>
        <v>-125</v>
      </c>
      <c r="X100" s="9">
        <v>0</v>
      </c>
      <c r="Y100" s="9">
        <v>0</v>
      </c>
      <c r="Z100" s="9">
        <v>-0.4</v>
      </c>
      <c r="AA100" s="9">
        <v>-1.2</v>
      </c>
      <c r="AB100" s="9">
        <v>-0.6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10" t="s">
        <v>147</v>
      </c>
      <c r="AI100" s="9">
        <f t="shared" si="37"/>
        <v>3.5999999999999996</v>
      </c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x14ac:dyDescent="0.25">
      <c r="A101" s="18" t="s">
        <v>149</v>
      </c>
      <c r="B101" s="9" t="s">
        <v>39</v>
      </c>
      <c r="C101" s="9"/>
      <c r="D101" s="9"/>
      <c r="E101" s="9"/>
      <c r="F101" s="9"/>
      <c r="G101" s="7">
        <v>0.18</v>
      </c>
      <c r="H101" s="9" t="e">
        <v>#N/A</v>
      </c>
      <c r="I101" s="9" t="s">
        <v>40</v>
      </c>
      <c r="J101" s="9"/>
      <c r="K101" s="9"/>
      <c r="L101" s="9">
        <f t="shared" si="27"/>
        <v>0</v>
      </c>
      <c r="M101" s="9">
        <f t="shared" si="28"/>
        <v>0</v>
      </c>
      <c r="N101" s="9"/>
      <c r="O101" s="9"/>
      <c r="P101" s="9">
        <v>50</v>
      </c>
      <c r="Q101" s="9"/>
      <c r="R101" s="9">
        <f t="shared" si="29"/>
        <v>0</v>
      </c>
      <c r="S101" s="4">
        <v>20</v>
      </c>
      <c r="T101" s="4"/>
      <c r="U101" s="9"/>
      <c r="V101" s="9" t="e">
        <f t="shared" si="30"/>
        <v>#DIV/0!</v>
      </c>
      <c r="W101" s="9" t="e">
        <f t="shared" si="31"/>
        <v>#DIV/0!</v>
      </c>
      <c r="X101" s="9">
        <v>0</v>
      </c>
      <c r="Y101" s="9">
        <v>0.2</v>
      </c>
      <c r="Z101" s="9">
        <v>3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10" t="s">
        <v>147</v>
      </c>
      <c r="AI101" s="9">
        <f t="shared" si="37"/>
        <v>3.5999999999999996</v>
      </c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x14ac:dyDescent="0.25">
      <c r="A102" s="18" t="s">
        <v>150</v>
      </c>
      <c r="B102" s="9" t="s">
        <v>39</v>
      </c>
      <c r="C102" s="9"/>
      <c r="D102" s="9"/>
      <c r="E102" s="9"/>
      <c r="F102" s="9"/>
      <c r="G102" s="7">
        <v>0.18</v>
      </c>
      <c r="H102" s="9" t="e">
        <v>#N/A</v>
      </c>
      <c r="I102" s="9" t="s">
        <v>40</v>
      </c>
      <c r="J102" s="9"/>
      <c r="K102" s="9"/>
      <c r="L102" s="9">
        <f t="shared" ref="L102:L133" si="38">E102-K102</f>
        <v>0</v>
      </c>
      <c r="M102" s="9">
        <f t="shared" ref="M102:M133" si="39">E102-N102</f>
        <v>0</v>
      </c>
      <c r="N102" s="9"/>
      <c r="O102" s="9"/>
      <c r="P102" s="9">
        <v>50</v>
      </c>
      <c r="Q102" s="9"/>
      <c r="R102" s="9">
        <f t="shared" ref="R102:R114" si="40">M102/5</f>
        <v>0</v>
      </c>
      <c r="S102" s="4">
        <v>20</v>
      </c>
      <c r="T102" s="4"/>
      <c r="U102" s="9"/>
      <c r="V102" s="9" t="e">
        <f t="shared" ref="V102:V114" si="41">(F102+O102+P102+Q102+S102)/R102</f>
        <v>#DIV/0!</v>
      </c>
      <c r="W102" s="9" t="e">
        <f t="shared" ref="W102:W114" si="42">(F102+O102+P102+Q102)/R102</f>
        <v>#DIV/0!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10" t="s">
        <v>147</v>
      </c>
      <c r="AI102" s="9">
        <f t="shared" si="37"/>
        <v>3.5999999999999996</v>
      </c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x14ac:dyDescent="0.25">
      <c r="A103" s="9" t="s">
        <v>151</v>
      </c>
      <c r="B103" s="9" t="s">
        <v>39</v>
      </c>
      <c r="C103" s="9">
        <v>13</v>
      </c>
      <c r="D103" s="9"/>
      <c r="E103" s="9">
        <v>-1</v>
      </c>
      <c r="F103" s="9">
        <v>13</v>
      </c>
      <c r="G103" s="7">
        <v>0.18</v>
      </c>
      <c r="H103" s="9">
        <v>120</v>
      </c>
      <c r="I103" s="9" t="s">
        <v>40</v>
      </c>
      <c r="J103" s="9"/>
      <c r="K103" s="9"/>
      <c r="L103" s="9">
        <f t="shared" si="38"/>
        <v>-1</v>
      </c>
      <c r="M103" s="9">
        <f t="shared" si="39"/>
        <v>-1</v>
      </c>
      <c r="N103" s="9"/>
      <c r="O103" s="9"/>
      <c r="P103" s="9">
        <v>0</v>
      </c>
      <c r="Q103" s="9"/>
      <c r="R103" s="9">
        <f t="shared" si="40"/>
        <v>-0.2</v>
      </c>
      <c r="S103" s="4">
        <f t="shared" si="36"/>
        <v>-15.8</v>
      </c>
      <c r="T103" s="4"/>
      <c r="U103" s="9"/>
      <c r="V103" s="9">
        <f t="shared" si="41"/>
        <v>14.000000000000004</v>
      </c>
      <c r="W103" s="9">
        <f t="shared" si="42"/>
        <v>-65</v>
      </c>
      <c r="X103" s="9">
        <v>0.6</v>
      </c>
      <c r="Y103" s="9">
        <v>-0.4</v>
      </c>
      <c r="Z103" s="9">
        <v>1.2</v>
      </c>
      <c r="AA103" s="9">
        <v>1.4</v>
      </c>
      <c r="AB103" s="9">
        <v>1.4</v>
      </c>
      <c r="AC103" s="9">
        <v>1.6</v>
      </c>
      <c r="AD103" s="9">
        <v>0.2</v>
      </c>
      <c r="AE103" s="9">
        <v>0</v>
      </c>
      <c r="AF103" s="9">
        <v>0</v>
      </c>
      <c r="AG103" s="9">
        <v>0</v>
      </c>
      <c r="AH103" s="9"/>
      <c r="AI103" s="9">
        <f t="shared" si="37"/>
        <v>-2.8439999999999999</v>
      </c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x14ac:dyDescent="0.25">
      <c r="A104" s="9" t="s">
        <v>152</v>
      </c>
      <c r="B104" s="9" t="s">
        <v>39</v>
      </c>
      <c r="C104" s="9">
        <v>54</v>
      </c>
      <c r="D104" s="9"/>
      <c r="E104" s="9">
        <v>27</v>
      </c>
      <c r="F104" s="9">
        <v>27</v>
      </c>
      <c r="G104" s="7">
        <v>0.3</v>
      </c>
      <c r="H104" s="9">
        <v>60</v>
      </c>
      <c r="I104" s="9" t="s">
        <v>40</v>
      </c>
      <c r="J104" s="9"/>
      <c r="K104" s="9">
        <v>25</v>
      </c>
      <c r="L104" s="9">
        <f t="shared" si="38"/>
        <v>2</v>
      </c>
      <c r="M104" s="9">
        <f t="shared" si="39"/>
        <v>27</v>
      </c>
      <c r="N104" s="9"/>
      <c r="O104" s="9"/>
      <c r="P104" s="9">
        <v>17</v>
      </c>
      <c r="Q104" s="9"/>
      <c r="R104" s="9">
        <f t="shared" si="40"/>
        <v>5.4</v>
      </c>
      <c r="S104" s="4">
        <f t="shared" si="36"/>
        <v>31.600000000000009</v>
      </c>
      <c r="T104" s="4"/>
      <c r="U104" s="9"/>
      <c r="V104" s="9">
        <f t="shared" si="41"/>
        <v>14</v>
      </c>
      <c r="W104" s="9">
        <f t="shared" si="42"/>
        <v>8.148148148148147</v>
      </c>
      <c r="X104" s="9">
        <v>4.8</v>
      </c>
      <c r="Y104" s="9">
        <v>4.4000000000000004</v>
      </c>
      <c r="Z104" s="9">
        <v>1.6</v>
      </c>
      <c r="AA104" s="9">
        <v>8</v>
      </c>
      <c r="AB104" s="9">
        <v>6.8</v>
      </c>
      <c r="AC104" s="9">
        <v>0.4</v>
      </c>
      <c r="AD104" s="9">
        <v>0</v>
      </c>
      <c r="AE104" s="9">
        <v>0</v>
      </c>
      <c r="AF104" s="9">
        <v>0</v>
      </c>
      <c r="AG104" s="9">
        <v>0</v>
      </c>
      <c r="AH104" s="9" t="s">
        <v>74</v>
      </c>
      <c r="AI104" s="9">
        <f t="shared" si="37"/>
        <v>9.4800000000000022</v>
      </c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x14ac:dyDescent="0.25">
      <c r="A105" s="9" t="s">
        <v>153</v>
      </c>
      <c r="B105" s="9" t="s">
        <v>39</v>
      </c>
      <c r="C105" s="9">
        <v>888</v>
      </c>
      <c r="D105" s="9">
        <v>3</v>
      </c>
      <c r="E105" s="9">
        <v>576</v>
      </c>
      <c r="F105" s="9">
        <v>255</v>
      </c>
      <c r="G105" s="7">
        <v>0.28000000000000003</v>
      </c>
      <c r="H105" s="9">
        <v>50</v>
      </c>
      <c r="I105" s="9" t="s">
        <v>40</v>
      </c>
      <c r="J105" s="9"/>
      <c r="K105" s="9">
        <v>571</v>
      </c>
      <c r="L105" s="9">
        <f t="shared" si="38"/>
        <v>5</v>
      </c>
      <c r="M105" s="9">
        <f t="shared" si="39"/>
        <v>416</v>
      </c>
      <c r="N105" s="9">
        <v>160</v>
      </c>
      <c r="O105" s="9">
        <v>282</v>
      </c>
      <c r="P105" s="9">
        <v>150</v>
      </c>
      <c r="Q105" s="9"/>
      <c r="R105" s="9">
        <f t="shared" si="40"/>
        <v>83.2</v>
      </c>
      <c r="S105" s="4">
        <f t="shared" si="36"/>
        <v>477.79999999999995</v>
      </c>
      <c r="T105" s="4"/>
      <c r="U105" s="9"/>
      <c r="V105" s="9">
        <f t="shared" si="41"/>
        <v>13.999999999999998</v>
      </c>
      <c r="W105" s="9">
        <f t="shared" si="42"/>
        <v>8.2572115384615383</v>
      </c>
      <c r="X105" s="9">
        <v>87.4</v>
      </c>
      <c r="Y105" s="9">
        <v>94</v>
      </c>
      <c r="Z105" s="9">
        <v>105.4</v>
      </c>
      <c r="AA105" s="9">
        <v>95.6</v>
      </c>
      <c r="AB105" s="9">
        <v>103.2</v>
      </c>
      <c r="AC105" s="9">
        <v>101.6</v>
      </c>
      <c r="AD105" s="9">
        <v>92.6</v>
      </c>
      <c r="AE105" s="9">
        <v>83.2</v>
      </c>
      <c r="AF105" s="9">
        <v>82.8</v>
      </c>
      <c r="AG105" s="9">
        <v>74.2</v>
      </c>
      <c r="AH105" s="9"/>
      <c r="AI105" s="9">
        <f t="shared" si="37"/>
        <v>133.78399999999999</v>
      </c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hidden="1" x14ac:dyDescent="0.25">
      <c r="A106" s="11" t="s">
        <v>154</v>
      </c>
      <c r="B106" s="11" t="s">
        <v>39</v>
      </c>
      <c r="C106" s="11"/>
      <c r="D106" s="11">
        <v>192</v>
      </c>
      <c r="E106" s="11">
        <v>192</v>
      </c>
      <c r="F106" s="11"/>
      <c r="G106" s="12">
        <v>0</v>
      </c>
      <c r="H106" s="11" t="e">
        <v>#N/A</v>
      </c>
      <c r="I106" s="11" t="s">
        <v>46</v>
      </c>
      <c r="J106" s="11"/>
      <c r="K106" s="11"/>
      <c r="L106" s="11">
        <f t="shared" si="38"/>
        <v>192</v>
      </c>
      <c r="M106" s="11">
        <f t="shared" si="39"/>
        <v>0</v>
      </c>
      <c r="N106" s="11">
        <v>192</v>
      </c>
      <c r="O106" s="11"/>
      <c r="P106" s="11">
        <v>0</v>
      </c>
      <c r="Q106" s="11"/>
      <c r="R106" s="11">
        <f t="shared" si="40"/>
        <v>0</v>
      </c>
      <c r="S106" s="13"/>
      <c r="T106" s="13"/>
      <c r="U106" s="11"/>
      <c r="V106" s="11" t="e">
        <f t="shared" si="41"/>
        <v>#DIV/0!</v>
      </c>
      <c r="W106" s="11" t="e">
        <f t="shared" si="42"/>
        <v>#DIV/0!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/>
      <c r="AI106" s="11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9" t="s">
        <v>99</v>
      </c>
      <c r="B107" s="9" t="s">
        <v>39</v>
      </c>
      <c r="C107" s="9">
        <v>832</v>
      </c>
      <c r="D107" s="9">
        <v>5</v>
      </c>
      <c r="E107" s="17">
        <f>494+E56</f>
        <v>492</v>
      </c>
      <c r="F107" s="17">
        <f>239+F56</f>
        <v>236</v>
      </c>
      <c r="G107" s="7">
        <v>0.28000000000000003</v>
      </c>
      <c r="H107" s="9">
        <v>45</v>
      </c>
      <c r="I107" s="9" t="s">
        <v>40</v>
      </c>
      <c r="J107" s="9"/>
      <c r="K107" s="9">
        <v>505</v>
      </c>
      <c r="L107" s="9">
        <f t="shared" si="38"/>
        <v>-13</v>
      </c>
      <c r="M107" s="9">
        <f t="shared" si="39"/>
        <v>492</v>
      </c>
      <c r="N107" s="9"/>
      <c r="O107" s="9"/>
      <c r="P107" s="9">
        <v>900</v>
      </c>
      <c r="Q107" s="9"/>
      <c r="R107" s="9">
        <f t="shared" si="40"/>
        <v>98.4</v>
      </c>
      <c r="S107" s="4">
        <f t="shared" ref="S107:S111" si="43">14*R107-Q107-P107-O107-F107</f>
        <v>241.60000000000014</v>
      </c>
      <c r="T107" s="4"/>
      <c r="U107" s="9"/>
      <c r="V107" s="9">
        <f t="shared" si="41"/>
        <v>14</v>
      </c>
      <c r="W107" s="9">
        <f t="shared" si="42"/>
        <v>11.544715447154472</v>
      </c>
      <c r="X107" s="9">
        <v>112.4</v>
      </c>
      <c r="Y107" s="9">
        <v>34.200000000000003</v>
      </c>
      <c r="Z107" s="9">
        <v>110.8</v>
      </c>
      <c r="AA107" s="9">
        <v>132.6</v>
      </c>
      <c r="AB107" s="9">
        <v>85.4</v>
      </c>
      <c r="AC107" s="9">
        <v>101.6</v>
      </c>
      <c r="AD107" s="9">
        <v>96.6</v>
      </c>
      <c r="AE107" s="9">
        <v>80</v>
      </c>
      <c r="AF107" s="9">
        <v>80</v>
      </c>
      <c r="AG107" s="9">
        <v>86.8</v>
      </c>
      <c r="AH107" s="9"/>
      <c r="AI107" s="9">
        <f>G107*S107</f>
        <v>67.648000000000039</v>
      </c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x14ac:dyDescent="0.25">
      <c r="A108" s="9" t="s">
        <v>155</v>
      </c>
      <c r="B108" s="9" t="s">
        <v>39</v>
      </c>
      <c r="C108" s="9">
        <v>218</v>
      </c>
      <c r="D108" s="9">
        <v>98</v>
      </c>
      <c r="E108" s="9">
        <v>285</v>
      </c>
      <c r="F108" s="9">
        <v>2</v>
      </c>
      <c r="G108" s="7">
        <v>0.28000000000000003</v>
      </c>
      <c r="H108" s="9">
        <v>45</v>
      </c>
      <c r="I108" s="9" t="s">
        <v>40</v>
      </c>
      <c r="J108" s="9"/>
      <c r="K108" s="9">
        <v>195</v>
      </c>
      <c r="L108" s="9">
        <f t="shared" si="38"/>
        <v>90</v>
      </c>
      <c r="M108" s="9">
        <f t="shared" si="39"/>
        <v>149</v>
      </c>
      <c r="N108" s="9">
        <v>136</v>
      </c>
      <c r="O108" s="9">
        <v>50</v>
      </c>
      <c r="P108" s="9">
        <v>200</v>
      </c>
      <c r="Q108" s="9"/>
      <c r="R108" s="9">
        <f t="shared" si="40"/>
        <v>29.8</v>
      </c>
      <c r="S108" s="4">
        <f t="shared" si="43"/>
        <v>165.2</v>
      </c>
      <c r="T108" s="4"/>
      <c r="U108" s="9"/>
      <c r="V108" s="9">
        <f t="shared" si="41"/>
        <v>14</v>
      </c>
      <c r="W108" s="9">
        <f t="shared" si="42"/>
        <v>8.4563758389261743</v>
      </c>
      <c r="X108" s="9">
        <v>31.2</v>
      </c>
      <c r="Y108" s="9">
        <v>30.2</v>
      </c>
      <c r="Z108" s="9">
        <v>35.6</v>
      </c>
      <c r="AA108" s="9">
        <v>18.2</v>
      </c>
      <c r="AB108" s="9">
        <v>33.4</v>
      </c>
      <c r="AC108" s="9">
        <v>37.200000000000003</v>
      </c>
      <c r="AD108" s="9">
        <v>16</v>
      </c>
      <c r="AE108" s="9">
        <v>33.4</v>
      </c>
      <c r="AF108" s="9">
        <v>29.4</v>
      </c>
      <c r="AG108" s="9">
        <v>23.6</v>
      </c>
      <c r="AH108" s="9"/>
      <c r="AI108" s="9">
        <f>G108*S108</f>
        <v>46.256</v>
      </c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x14ac:dyDescent="0.25">
      <c r="A109" s="9" t="s">
        <v>156</v>
      </c>
      <c r="B109" s="9" t="s">
        <v>39</v>
      </c>
      <c r="C109" s="9">
        <v>428</v>
      </c>
      <c r="D109" s="9">
        <v>553</v>
      </c>
      <c r="E109" s="9">
        <v>841</v>
      </c>
      <c r="F109" s="9">
        <v>49</v>
      </c>
      <c r="G109" s="7">
        <v>0.28000000000000003</v>
      </c>
      <c r="H109" s="9">
        <v>45</v>
      </c>
      <c r="I109" s="9" t="s">
        <v>40</v>
      </c>
      <c r="J109" s="9"/>
      <c r="K109" s="9">
        <v>292</v>
      </c>
      <c r="L109" s="9">
        <f t="shared" si="38"/>
        <v>549</v>
      </c>
      <c r="M109" s="9">
        <f t="shared" si="39"/>
        <v>289</v>
      </c>
      <c r="N109" s="9">
        <v>552</v>
      </c>
      <c r="O109" s="9"/>
      <c r="P109" s="9">
        <v>600</v>
      </c>
      <c r="Q109" s="9"/>
      <c r="R109" s="9">
        <f t="shared" si="40"/>
        <v>57.8</v>
      </c>
      <c r="S109" s="4">
        <f t="shared" si="43"/>
        <v>160.19999999999993</v>
      </c>
      <c r="T109" s="4"/>
      <c r="U109" s="9"/>
      <c r="V109" s="9">
        <f t="shared" si="41"/>
        <v>14</v>
      </c>
      <c r="W109" s="9">
        <f t="shared" si="42"/>
        <v>11.228373702422147</v>
      </c>
      <c r="X109" s="9">
        <v>64.400000000000006</v>
      </c>
      <c r="Y109" s="9">
        <v>52.8</v>
      </c>
      <c r="Z109" s="9">
        <v>74.400000000000006</v>
      </c>
      <c r="AA109" s="9">
        <v>37</v>
      </c>
      <c r="AB109" s="9">
        <v>69.2</v>
      </c>
      <c r="AC109" s="9">
        <v>65</v>
      </c>
      <c r="AD109" s="9">
        <v>32</v>
      </c>
      <c r="AE109" s="9">
        <v>57.8</v>
      </c>
      <c r="AF109" s="9">
        <v>44.2</v>
      </c>
      <c r="AG109" s="9">
        <v>40.799999999999997</v>
      </c>
      <c r="AH109" s="9"/>
      <c r="AI109" s="9">
        <f>G109*S109</f>
        <v>44.855999999999987</v>
      </c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x14ac:dyDescent="0.25">
      <c r="A110" s="9" t="s">
        <v>157</v>
      </c>
      <c r="B110" s="9" t="s">
        <v>39</v>
      </c>
      <c r="C110" s="9">
        <v>108</v>
      </c>
      <c r="D110" s="9"/>
      <c r="E110" s="9">
        <v>62</v>
      </c>
      <c r="F110" s="9">
        <v>43</v>
      </c>
      <c r="G110" s="7">
        <v>0.3</v>
      </c>
      <c r="H110" s="9" t="e">
        <v>#N/A</v>
      </c>
      <c r="I110" s="9" t="s">
        <v>40</v>
      </c>
      <c r="J110" s="9"/>
      <c r="K110" s="9">
        <v>65</v>
      </c>
      <c r="L110" s="9">
        <f t="shared" si="38"/>
        <v>-3</v>
      </c>
      <c r="M110" s="9">
        <f t="shared" si="39"/>
        <v>62</v>
      </c>
      <c r="N110" s="9"/>
      <c r="O110" s="9"/>
      <c r="P110" s="9">
        <v>0</v>
      </c>
      <c r="Q110" s="9"/>
      <c r="R110" s="9">
        <f t="shared" si="40"/>
        <v>12.4</v>
      </c>
      <c r="S110" s="4">
        <f t="shared" si="43"/>
        <v>130.6</v>
      </c>
      <c r="T110" s="4"/>
      <c r="U110" s="9"/>
      <c r="V110" s="9">
        <f t="shared" si="41"/>
        <v>14</v>
      </c>
      <c r="W110" s="9">
        <f t="shared" si="42"/>
        <v>3.467741935483871</v>
      </c>
      <c r="X110" s="9">
        <v>6</v>
      </c>
      <c r="Y110" s="9">
        <v>1.6</v>
      </c>
      <c r="Z110" s="9">
        <v>6.2</v>
      </c>
      <c r="AA110" s="9">
        <v>8</v>
      </c>
      <c r="AB110" s="9">
        <v>0</v>
      </c>
      <c r="AC110" s="9">
        <v>0</v>
      </c>
      <c r="AD110" s="9">
        <v>0</v>
      </c>
      <c r="AE110" s="9">
        <v>4.4000000000000004</v>
      </c>
      <c r="AF110" s="9">
        <v>3.8</v>
      </c>
      <c r="AG110" s="9">
        <v>4.4000000000000004</v>
      </c>
      <c r="AH110" s="9" t="s">
        <v>106</v>
      </c>
      <c r="AI110" s="9">
        <f>G110*S110</f>
        <v>39.18</v>
      </c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x14ac:dyDescent="0.25">
      <c r="A111" s="9" t="s">
        <v>158</v>
      </c>
      <c r="B111" s="9" t="s">
        <v>39</v>
      </c>
      <c r="C111" s="9">
        <v>40</v>
      </c>
      <c r="D111" s="9">
        <v>240</v>
      </c>
      <c r="E111" s="9">
        <v>243</v>
      </c>
      <c r="F111" s="9">
        <v>23</v>
      </c>
      <c r="G111" s="7">
        <v>0.33</v>
      </c>
      <c r="H111" s="9">
        <v>30</v>
      </c>
      <c r="I111" s="9" t="s">
        <v>40</v>
      </c>
      <c r="J111" s="9"/>
      <c r="K111" s="9">
        <v>52</v>
      </c>
      <c r="L111" s="9">
        <f t="shared" si="38"/>
        <v>191</v>
      </c>
      <c r="M111" s="9">
        <f t="shared" si="39"/>
        <v>51</v>
      </c>
      <c r="N111" s="9">
        <v>192</v>
      </c>
      <c r="O111" s="9"/>
      <c r="P111" s="9">
        <v>20</v>
      </c>
      <c r="Q111" s="9"/>
      <c r="R111" s="9">
        <f t="shared" si="40"/>
        <v>10.199999999999999</v>
      </c>
      <c r="S111" s="4">
        <f t="shared" si="43"/>
        <v>99.799999999999983</v>
      </c>
      <c r="T111" s="4"/>
      <c r="U111" s="9"/>
      <c r="V111" s="9">
        <f t="shared" si="41"/>
        <v>14</v>
      </c>
      <c r="W111" s="9">
        <f t="shared" si="42"/>
        <v>4.215686274509804</v>
      </c>
      <c r="X111" s="9">
        <v>4</v>
      </c>
      <c r="Y111" s="9">
        <v>0</v>
      </c>
      <c r="Z111" s="9">
        <v>-1</v>
      </c>
      <c r="AA111" s="9">
        <v>-0.6</v>
      </c>
      <c r="AB111" s="9">
        <v>-0.4</v>
      </c>
      <c r="AC111" s="9">
        <v>-0.6</v>
      </c>
      <c r="AD111" s="9">
        <v>6.8</v>
      </c>
      <c r="AE111" s="9">
        <v>21.2</v>
      </c>
      <c r="AF111" s="9">
        <v>4.2</v>
      </c>
      <c r="AG111" s="9">
        <v>2</v>
      </c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hidden="1" x14ac:dyDescent="0.25">
      <c r="A112" s="14" t="s">
        <v>159</v>
      </c>
      <c r="B112" s="14" t="s">
        <v>39</v>
      </c>
      <c r="C112" s="14">
        <v>49</v>
      </c>
      <c r="D112" s="14">
        <v>50</v>
      </c>
      <c r="E112" s="17">
        <v>50</v>
      </c>
      <c r="F112" s="17">
        <v>48</v>
      </c>
      <c r="G112" s="15">
        <v>0</v>
      </c>
      <c r="H112" s="14" t="e">
        <v>#N/A</v>
      </c>
      <c r="I112" s="14" t="s">
        <v>160</v>
      </c>
      <c r="J112" s="14" t="s">
        <v>125</v>
      </c>
      <c r="K112" s="14">
        <v>51</v>
      </c>
      <c r="L112" s="14">
        <f t="shared" si="38"/>
        <v>-1</v>
      </c>
      <c r="M112" s="14">
        <f t="shared" si="39"/>
        <v>50</v>
      </c>
      <c r="N112" s="14"/>
      <c r="O112" s="14"/>
      <c r="P112" s="14">
        <v>0</v>
      </c>
      <c r="Q112" s="14"/>
      <c r="R112" s="14">
        <f t="shared" si="40"/>
        <v>10</v>
      </c>
      <c r="S112" s="16"/>
      <c r="T112" s="16"/>
      <c r="U112" s="14"/>
      <c r="V112" s="14">
        <f t="shared" si="41"/>
        <v>4.8</v>
      </c>
      <c r="W112" s="14">
        <f t="shared" si="42"/>
        <v>4.8</v>
      </c>
      <c r="X112" s="14">
        <v>6</v>
      </c>
      <c r="Y112" s="14">
        <v>10.199999999999999</v>
      </c>
      <c r="Z112" s="14">
        <v>6</v>
      </c>
      <c r="AA112" s="14">
        <v>4.8</v>
      </c>
      <c r="AB112" s="14">
        <v>5.2</v>
      </c>
      <c r="AC112" s="14">
        <v>5</v>
      </c>
      <c r="AD112" s="14">
        <v>4.8</v>
      </c>
      <c r="AE112" s="14">
        <v>4.2</v>
      </c>
      <c r="AF112" s="14">
        <v>4.4000000000000004</v>
      </c>
      <c r="AG112" s="14">
        <v>5.6</v>
      </c>
      <c r="AH112" s="14"/>
      <c r="AI112" s="14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hidden="1" x14ac:dyDescent="0.25">
      <c r="A113" s="14" t="s">
        <v>161</v>
      </c>
      <c r="B113" s="14" t="s">
        <v>42</v>
      </c>
      <c r="C113" s="14">
        <v>42.48</v>
      </c>
      <c r="D113" s="14">
        <v>56.978999999999999</v>
      </c>
      <c r="E113" s="17">
        <v>49.286999999999999</v>
      </c>
      <c r="F113" s="17">
        <v>37.268000000000001</v>
      </c>
      <c r="G113" s="15">
        <v>0</v>
      </c>
      <c r="H113" s="14" t="e">
        <v>#N/A</v>
      </c>
      <c r="I113" s="14" t="s">
        <v>160</v>
      </c>
      <c r="J113" s="14" t="s">
        <v>126</v>
      </c>
      <c r="K113" s="14">
        <v>48</v>
      </c>
      <c r="L113" s="14">
        <f t="shared" si="38"/>
        <v>1.286999999999999</v>
      </c>
      <c r="M113" s="14">
        <f t="shared" si="39"/>
        <v>49.286999999999999</v>
      </c>
      <c r="N113" s="14"/>
      <c r="O113" s="14"/>
      <c r="P113" s="14">
        <v>0</v>
      </c>
      <c r="Q113" s="14"/>
      <c r="R113" s="14">
        <f t="shared" si="40"/>
        <v>9.8574000000000002</v>
      </c>
      <c r="S113" s="16"/>
      <c r="T113" s="16"/>
      <c r="U113" s="14"/>
      <c r="V113" s="14">
        <f t="shared" si="41"/>
        <v>3.7807129669081094</v>
      </c>
      <c r="W113" s="14">
        <f t="shared" si="42"/>
        <v>3.7807129669081094</v>
      </c>
      <c r="X113" s="14">
        <v>10.724</v>
      </c>
      <c r="Y113" s="14">
        <v>8.2745999999999995</v>
      </c>
      <c r="Z113" s="14">
        <v>11.054</v>
      </c>
      <c r="AA113" s="14">
        <v>4.3925999999999998</v>
      </c>
      <c r="AB113" s="14">
        <v>5.3148</v>
      </c>
      <c r="AC113" s="14">
        <v>5.6875999999999998</v>
      </c>
      <c r="AD113" s="14">
        <v>6.5591999999999997</v>
      </c>
      <c r="AE113" s="14">
        <v>8.4855999999999998</v>
      </c>
      <c r="AF113" s="14">
        <v>4.0481999999999996</v>
      </c>
      <c r="AG113" s="14">
        <v>6.7953999999999999</v>
      </c>
      <c r="AH113" s="14"/>
      <c r="AI113" s="14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hidden="1" x14ac:dyDescent="0.25">
      <c r="A114" s="11" t="s">
        <v>162</v>
      </c>
      <c r="B114" s="11" t="s">
        <v>42</v>
      </c>
      <c r="C114" s="11">
        <v>40.673000000000002</v>
      </c>
      <c r="D114" s="11"/>
      <c r="E114" s="11"/>
      <c r="F114" s="11"/>
      <c r="G114" s="12">
        <v>0</v>
      </c>
      <c r="H114" s="11" t="e">
        <v>#N/A</v>
      </c>
      <c r="I114" s="11" t="s">
        <v>46</v>
      </c>
      <c r="J114" s="11" t="s">
        <v>45</v>
      </c>
      <c r="K114" s="11"/>
      <c r="L114" s="11">
        <f t="shared" si="38"/>
        <v>0</v>
      </c>
      <c r="M114" s="11">
        <f t="shared" si="39"/>
        <v>0</v>
      </c>
      <c r="N114" s="11"/>
      <c r="O114" s="11"/>
      <c r="P114" s="11">
        <v>0</v>
      </c>
      <c r="Q114" s="11"/>
      <c r="R114" s="11">
        <f t="shared" si="40"/>
        <v>0</v>
      </c>
      <c r="S114" s="13"/>
      <c r="T114" s="13"/>
      <c r="U114" s="11"/>
      <c r="V114" s="11" t="e">
        <f t="shared" si="41"/>
        <v>#DIV/0!</v>
      </c>
      <c r="W114" s="11" t="e">
        <f t="shared" si="42"/>
        <v>#DIV/0!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/>
      <c r="AI114" s="11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</row>
    <row r="116" spans="1:50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</row>
    <row r="133" spans="1:50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</row>
    <row r="134" spans="1:50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</row>
    <row r="135" spans="1:50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</row>
    <row r="136" spans="1:50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</row>
    <row r="137" spans="1:50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</row>
    <row r="138" spans="1:50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</row>
    <row r="139" spans="1:50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</row>
    <row r="140" spans="1:50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</row>
    <row r="141" spans="1:50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</row>
    <row r="142" spans="1:50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</row>
    <row r="143" spans="1:50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</row>
    <row r="144" spans="1:50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</row>
    <row r="145" spans="1:50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</row>
    <row r="146" spans="1:50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</row>
    <row r="147" spans="1:50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</row>
    <row r="148" spans="1:50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</row>
    <row r="149" spans="1:50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</row>
    <row r="150" spans="1:50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</row>
    <row r="151" spans="1:50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</row>
    <row r="152" spans="1:50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</row>
    <row r="153" spans="1:50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</row>
    <row r="154" spans="1:50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</row>
    <row r="155" spans="1:50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</row>
    <row r="156" spans="1:50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  <row r="176" spans="1:50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</row>
    <row r="177" spans="1:50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</row>
    <row r="178" spans="1:50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</row>
    <row r="179" spans="1:50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</row>
    <row r="180" spans="1:50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</row>
    <row r="181" spans="1:50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</row>
    <row r="182" spans="1:50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</row>
    <row r="183" spans="1:50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</row>
    <row r="184" spans="1:50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</row>
    <row r="185" spans="1:50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</row>
    <row r="186" spans="1:50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</row>
    <row r="187" spans="1:50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</row>
    <row r="188" spans="1:50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</row>
    <row r="189" spans="1:50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</row>
    <row r="190" spans="1:50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</row>
    <row r="191" spans="1:50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</row>
    <row r="192" spans="1:50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</row>
    <row r="193" spans="1:50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</row>
    <row r="194" spans="1:50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</row>
    <row r="195" spans="1:50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</row>
    <row r="196" spans="1:50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</row>
    <row r="197" spans="1:50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</row>
    <row r="198" spans="1:50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</row>
    <row r="199" spans="1:50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</row>
    <row r="200" spans="1:50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</row>
    <row r="201" spans="1:50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</row>
    <row r="202" spans="1:50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</row>
    <row r="203" spans="1:50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</row>
    <row r="204" spans="1:50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</row>
    <row r="205" spans="1:50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</row>
    <row r="206" spans="1:50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</row>
    <row r="207" spans="1:50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</row>
    <row r="208" spans="1:50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</row>
    <row r="209" spans="1:50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</row>
    <row r="210" spans="1:50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</row>
    <row r="211" spans="1:50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</row>
    <row r="212" spans="1:50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</row>
    <row r="213" spans="1:50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</row>
    <row r="214" spans="1:50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</row>
    <row r="215" spans="1:50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</row>
    <row r="216" spans="1:50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</row>
    <row r="217" spans="1:50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</row>
    <row r="218" spans="1:50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</row>
    <row r="219" spans="1:50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</row>
    <row r="220" spans="1:50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</row>
    <row r="221" spans="1:50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</row>
    <row r="222" spans="1:50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</row>
    <row r="223" spans="1:50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</row>
    <row r="224" spans="1:50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</row>
    <row r="225" spans="1:50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</row>
    <row r="226" spans="1:50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</row>
    <row r="227" spans="1:50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</row>
    <row r="228" spans="1:50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</row>
    <row r="229" spans="1:50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</row>
    <row r="230" spans="1:50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</row>
    <row r="231" spans="1:50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</row>
    <row r="232" spans="1:50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</row>
    <row r="233" spans="1:50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</row>
    <row r="234" spans="1:50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</row>
    <row r="235" spans="1:50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</row>
    <row r="236" spans="1:50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</row>
    <row r="237" spans="1:50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</row>
    <row r="238" spans="1:50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</row>
    <row r="239" spans="1:50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</row>
    <row r="240" spans="1:50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</row>
    <row r="241" spans="1:50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</row>
    <row r="242" spans="1:50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</row>
    <row r="243" spans="1:50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</row>
    <row r="244" spans="1:50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</row>
    <row r="245" spans="1:50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</row>
    <row r="246" spans="1:50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</row>
    <row r="247" spans="1:50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</row>
    <row r="248" spans="1:50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</row>
    <row r="249" spans="1:50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</row>
    <row r="250" spans="1:50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</row>
    <row r="251" spans="1:50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</row>
    <row r="252" spans="1:50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</row>
    <row r="253" spans="1:50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</row>
    <row r="254" spans="1:50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</row>
    <row r="255" spans="1:50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</row>
    <row r="256" spans="1:50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</row>
    <row r="257" spans="1:50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</row>
    <row r="258" spans="1:50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</row>
    <row r="259" spans="1:50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</row>
    <row r="260" spans="1:50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</row>
    <row r="261" spans="1:50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</row>
    <row r="262" spans="1:50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</row>
    <row r="263" spans="1:50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</row>
    <row r="264" spans="1:50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</row>
    <row r="265" spans="1:50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</row>
    <row r="266" spans="1:50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</row>
    <row r="267" spans="1:50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</row>
    <row r="268" spans="1:50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</row>
    <row r="269" spans="1:50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</row>
    <row r="270" spans="1:50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</row>
    <row r="271" spans="1:50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</row>
    <row r="272" spans="1:50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</row>
    <row r="273" spans="1:50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</row>
    <row r="274" spans="1:50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</row>
    <row r="275" spans="1:50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</row>
    <row r="276" spans="1:50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</row>
    <row r="277" spans="1:50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</row>
    <row r="278" spans="1:50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</row>
    <row r="279" spans="1:50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</row>
    <row r="280" spans="1:50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</row>
    <row r="281" spans="1:50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</row>
    <row r="282" spans="1:50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</row>
    <row r="283" spans="1:50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</row>
    <row r="284" spans="1:50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</row>
    <row r="285" spans="1:50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</row>
    <row r="286" spans="1:50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</row>
    <row r="287" spans="1:50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</row>
    <row r="288" spans="1:50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</row>
    <row r="289" spans="1:50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</row>
    <row r="290" spans="1:50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</row>
    <row r="291" spans="1:50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</row>
    <row r="292" spans="1:50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</row>
    <row r="293" spans="1:50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</row>
    <row r="294" spans="1:50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</row>
    <row r="295" spans="1:50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</row>
    <row r="296" spans="1:50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</row>
    <row r="297" spans="1:50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</row>
    <row r="298" spans="1:50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</row>
    <row r="299" spans="1:50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</row>
    <row r="300" spans="1:50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</row>
    <row r="301" spans="1:50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</row>
    <row r="302" spans="1:50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</row>
    <row r="303" spans="1:50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</row>
    <row r="304" spans="1:50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</row>
    <row r="305" spans="1:50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</row>
    <row r="306" spans="1:50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</row>
    <row r="307" spans="1:50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</row>
    <row r="308" spans="1:50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</row>
    <row r="309" spans="1:50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</row>
    <row r="310" spans="1:50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</row>
    <row r="311" spans="1:50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</row>
    <row r="312" spans="1:50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</row>
    <row r="313" spans="1:50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</row>
    <row r="314" spans="1:50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</row>
    <row r="315" spans="1:50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</row>
    <row r="316" spans="1:50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</row>
    <row r="317" spans="1:50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</row>
    <row r="318" spans="1:50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</row>
    <row r="319" spans="1:50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</row>
    <row r="320" spans="1:50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</row>
    <row r="321" spans="1:50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</row>
    <row r="322" spans="1:50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</row>
    <row r="323" spans="1:50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</row>
    <row r="324" spans="1:50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</row>
    <row r="325" spans="1:50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</row>
    <row r="326" spans="1:50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</row>
    <row r="327" spans="1:50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</row>
    <row r="328" spans="1:50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</row>
    <row r="329" spans="1:50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</row>
    <row r="330" spans="1:50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</row>
    <row r="331" spans="1:50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</row>
    <row r="332" spans="1:50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</row>
    <row r="333" spans="1:50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</row>
    <row r="334" spans="1:50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</row>
    <row r="335" spans="1:50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</row>
    <row r="336" spans="1:50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</row>
    <row r="337" spans="1:50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</row>
    <row r="338" spans="1:50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</row>
    <row r="339" spans="1:50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</row>
    <row r="340" spans="1:50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</row>
    <row r="341" spans="1:50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</row>
    <row r="342" spans="1:50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</row>
    <row r="343" spans="1:50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</row>
    <row r="344" spans="1:50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</row>
    <row r="345" spans="1:50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</row>
    <row r="346" spans="1:50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</row>
    <row r="347" spans="1:50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</row>
    <row r="348" spans="1:50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</row>
    <row r="349" spans="1:50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</row>
    <row r="350" spans="1:50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</row>
    <row r="351" spans="1:50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</row>
    <row r="352" spans="1:50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</row>
    <row r="353" spans="1:50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</row>
    <row r="354" spans="1:50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</row>
    <row r="355" spans="1:50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</row>
    <row r="356" spans="1:50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</row>
    <row r="357" spans="1:50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</row>
    <row r="358" spans="1:50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</row>
    <row r="359" spans="1:50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</row>
    <row r="360" spans="1:50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</row>
    <row r="361" spans="1:50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</row>
    <row r="362" spans="1:50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</row>
    <row r="363" spans="1:50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</row>
    <row r="364" spans="1:50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</row>
    <row r="365" spans="1:50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</row>
    <row r="366" spans="1:50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</row>
    <row r="367" spans="1:50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</row>
    <row r="368" spans="1:50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</row>
    <row r="369" spans="1:50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</row>
    <row r="370" spans="1:50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</row>
    <row r="371" spans="1:50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</row>
    <row r="372" spans="1:50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</row>
    <row r="373" spans="1:50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</row>
    <row r="374" spans="1:50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</row>
    <row r="375" spans="1:50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</row>
    <row r="376" spans="1:50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</row>
    <row r="377" spans="1:50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</row>
    <row r="378" spans="1:50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</row>
    <row r="379" spans="1:50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</row>
    <row r="380" spans="1:50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</row>
    <row r="381" spans="1:50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</row>
    <row r="382" spans="1:50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</row>
    <row r="383" spans="1:50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</row>
    <row r="384" spans="1:50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</row>
    <row r="385" spans="1:50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</row>
    <row r="386" spans="1:50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</row>
    <row r="387" spans="1:50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</row>
    <row r="388" spans="1:50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</row>
    <row r="389" spans="1:50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</row>
    <row r="390" spans="1:50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</row>
    <row r="391" spans="1:50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</row>
    <row r="392" spans="1:50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</row>
    <row r="393" spans="1:50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</row>
    <row r="394" spans="1:50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</row>
    <row r="395" spans="1:50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</row>
    <row r="396" spans="1:50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</row>
    <row r="397" spans="1:50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</row>
    <row r="398" spans="1:50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</row>
    <row r="399" spans="1:50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</row>
    <row r="400" spans="1:50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</row>
    <row r="401" spans="1:50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</row>
    <row r="402" spans="1:50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</row>
    <row r="403" spans="1:50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</row>
    <row r="404" spans="1:50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</row>
    <row r="405" spans="1:50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</row>
    <row r="406" spans="1:50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</row>
    <row r="407" spans="1:50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</row>
    <row r="408" spans="1:50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</row>
    <row r="409" spans="1:50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</row>
    <row r="410" spans="1:50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</row>
    <row r="411" spans="1:50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</row>
    <row r="412" spans="1:50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</row>
    <row r="413" spans="1:50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</row>
    <row r="414" spans="1:50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</row>
    <row r="415" spans="1:50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</row>
    <row r="416" spans="1:50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</row>
    <row r="417" spans="1:50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</row>
    <row r="418" spans="1:50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</row>
    <row r="419" spans="1:50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</row>
    <row r="420" spans="1:50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</row>
    <row r="421" spans="1:50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</row>
    <row r="422" spans="1:50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</row>
    <row r="423" spans="1:50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</row>
    <row r="424" spans="1:50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</row>
    <row r="425" spans="1:50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</row>
    <row r="426" spans="1:50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</row>
    <row r="427" spans="1:50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</row>
    <row r="428" spans="1:50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</row>
    <row r="429" spans="1:50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</row>
    <row r="430" spans="1:50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</row>
    <row r="431" spans="1:50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</row>
    <row r="432" spans="1:50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</row>
    <row r="433" spans="1:50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</row>
    <row r="434" spans="1:50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</row>
    <row r="435" spans="1:50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</row>
    <row r="436" spans="1:50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</row>
    <row r="437" spans="1:50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</row>
    <row r="438" spans="1:50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</row>
    <row r="439" spans="1:50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</row>
    <row r="440" spans="1:50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</row>
    <row r="441" spans="1:50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</row>
    <row r="442" spans="1:50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</row>
    <row r="443" spans="1:50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</row>
    <row r="444" spans="1:50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</row>
    <row r="445" spans="1:50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</row>
    <row r="446" spans="1:50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</row>
    <row r="447" spans="1:50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</row>
    <row r="448" spans="1:50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</row>
    <row r="449" spans="1:50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</row>
    <row r="450" spans="1:50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</row>
    <row r="451" spans="1:50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</row>
    <row r="452" spans="1:50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</row>
    <row r="453" spans="1:50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</row>
    <row r="454" spans="1:50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</row>
    <row r="455" spans="1:50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</row>
    <row r="456" spans="1:50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</row>
    <row r="457" spans="1:50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</row>
    <row r="458" spans="1:50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</row>
    <row r="459" spans="1:50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</row>
    <row r="460" spans="1:50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</row>
    <row r="461" spans="1:50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</row>
    <row r="462" spans="1:50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</row>
    <row r="463" spans="1:50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</row>
    <row r="464" spans="1:50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</row>
    <row r="465" spans="1:50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</row>
    <row r="466" spans="1:50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</row>
    <row r="467" spans="1:50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</row>
    <row r="468" spans="1:50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</row>
    <row r="469" spans="1:50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</row>
    <row r="470" spans="1:50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</row>
    <row r="471" spans="1:50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</row>
    <row r="472" spans="1:50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</row>
    <row r="473" spans="1:50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</row>
    <row r="474" spans="1:50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</row>
    <row r="475" spans="1:50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</row>
    <row r="476" spans="1:50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</row>
    <row r="477" spans="1:50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</row>
    <row r="478" spans="1:50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</row>
    <row r="479" spans="1:50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</row>
    <row r="480" spans="1:50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</row>
    <row r="481" spans="1:50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</row>
    <row r="482" spans="1:50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</row>
    <row r="483" spans="1:50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</row>
    <row r="484" spans="1:50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</row>
    <row r="485" spans="1:50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</row>
    <row r="486" spans="1:50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</row>
    <row r="487" spans="1:50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</row>
    <row r="488" spans="1:50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</row>
    <row r="489" spans="1:50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</row>
    <row r="490" spans="1:50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</row>
    <row r="491" spans="1:50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</row>
    <row r="492" spans="1:50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</row>
    <row r="493" spans="1:50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</row>
    <row r="494" spans="1:50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</row>
    <row r="495" spans="1:50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</row>
    <row r="496" spans="1:50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</row>
    <row r="497" spans="1:50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</row>
  </sheetData>
  <autoFilter ref="A3:AI114" xr:uid="{00000000-0009-0000-0000-000000000000}">
    <filterColumn colId="6">
      <filters blank="1">
        <filter val="0,09"/>
        <filter val="0,10"/>
        <filter val="0,12"/>
        <filter val="0,14"/>
        <filter val="0,15"/>
        <filter val="0,18"/>
        <filter val="0,22"/>
        <filter val="0,25"/>
        <filter val="0,28"/>
        <filter val="0,30"/>
        <filter val="0,33"/>
        <filter val="0,35"/>
        <filter val="0,36"/>
        <filter val="0,40"/>
        <filter val="0,41"/>
        <filter val="0,84"/>
        <filter val="1,00"/>
      </filters>
    </filterColumn>
  </autoFilter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2025-09-16T13:38:57Z</dcterms:created>
  <dcterms:modified xsi:type="dcterms:W3CDTF">2025-09-16T13:59:21Z</dcterms:modified>
</cp:coreProperties>
</file>