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4,07,25 Ост СЫРЫ филиалы\"/>
    </mc:Choice>
  </mc:AlternateContent>
  <xr:revisionPtr revIDLastSave="0" documentId="13_ncr:1_{E632D7BC-048F-4A95-AB24-86043005057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Sheet!$A$3:$AG$52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4" i="1" l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7" i="1"/>
  <c r="Q40" i="1" l="1"/>
  <c r="AG40" i="1" s="1"/>
  <c r="Q33" i="1"/>
  <c r="Q45" i="1"/>
  <c r="AG45" i="1" s="1"/>
  <c r="Q21" i="1"/>
  <c r="Q43" i="1"/>
  <c r="AG38" i="1"/>
  <c r="Q20" i="1"/>
  <c r="AG19" i="1"/>
  <c r="Q18" i="1"/>
  <c r="AG18" i="1" s="1"/>
  <c r="AG17" i="1"/>
  <c r="Q14" i="1"/>
  <c r="AG14" i="1" s="1"/>
  <c r="Q13" i="1"/>
  <c r="AG13" i="1" s="1"/>
  <c r="AG9" i="1"/>
  <c r="T55" i="1"/>
  <c r="P55" i="1"/>
  <c r="U55" i="1" s="1"/>
  <c r="T54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P6" i="1"/>
  <c r="T6" i="1" s="1"/>
  <c r="L52" i="1"/>
  <c r="L51" i="1"/>
  <c r="AG50" i="1"/>
  <c r="L50" i="1"/>
  <c r="L49" i="1"/>
  <c r="AG48" i="1"/>
  <c r="L48" i="1"/>
  <c r="L47" i="1"/>
  <c r="L46" i="1"/>
  <c r="L45" i="1"/>
  <c r="L44" i="1"/>
  <c r="AG43" i="1"/>
  <c r="L43" i="1"/>
  <c r="L42" i="1"/>
  <c r="AG41" i="1"/>
  <c r="L41" i="1"/>
  <c r="L40" i="1"/>
  <c r="AG39" i="1"/>
  <c r="L39" i="1"/>
  <c r="L38" i="1"/>
  <c r="L37" i="1"/>
  <c r="AG36" i="1"/>
  <c r="L36" i="1"/>
  <c r="L35" i="1"/>
  <c r="AG34" i="1"/>
  <c r="L34" i="1"/>
  <c r="AG33" i="1"/>
  <c r="L33" i="1"/>
  <c r="L32" i="1"/>
  <c r="AG31" i="1"/>
  <c r="L31" i="1"/>
  <c r="L30" i="1"/>
  <c r="AG29" i="1"/>
  <c r="L29" i="1"/>
  <c r="L28" i="1"/>
  <c r="AG27" i="1"/>
  <c r="L27" i="1"/>
  <c r="L26" i="1"/>
  <c r="AG25" i="1"/>
  <c r="L25" i="1"/>
  <c r="AG24" i="1"/>
  <c r="L24" i="1"/>
  <c r="AG23" i="1"/>
  <c r="L23" i="1"/>
  <c r="L22" i="1"/>
  <c r="AG21" i="1"/>
  <c r="L21" i="1"/>
  <c r="AG20" i="1"/>
  <c r="L20" i="1"/>
  <c r="L19" i="1"/>
  <c r="L18" i="1"/>
  <c r="L17" i="1"/>
  <c r="L16" i="1"/>
  <c r="AG15" i="1"/>
  <c r="L15" i="1"/>
  <c r="L14" i="1"/>
  <c r="L13" i="1"/>
  <c r="AG12" i="1"/>
  <c r="L12" i="1"/>
  <c r="AG55" i="1"/>
  <c r="L55" i="1"/>
  <c r="AG54" i="1"/>
  <c r="L54" i="1"/>
  <c r="L11" i="1"/>
  <c r="L10" i="1"/>
  <c r="L9" i="1"/>
  <c r="AG8" i="1"/>
  <c r="L8" i="1"/>
  <c r="AG7" i="1"/>
  <c r="L7" i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F5" i="1"/>
  <c r="E5" i="1"/>
  <c r="Q5" i="1" l="1"/>
  <c r="T52" i="1"/>
  <c r="T48" i="1"/>
  <c r="T44" i="1"/>
  <c r="T40" i="1"/>
  <c r="T36" i="1"/>
  <c r="T32" i="1"/>
  <c r="T28" i="1"/>
  <c r="T24" i="1"/>
  <c r="T20" i="1"/>
  <c r="T16" i="1"/>
  <c r="T12" i="1"/>
  <c r="T8" i="1"/>
  <c r="L5" i="1"/>
  <c r="AG5" i="1"/>
  <c r="T50" i="1"/>
  <c r="T46" i="1"/>
  <c r="T42" i="1"/>
  <c r="T38" i="1"/>
  <c r="T34" i="1"/>
  <c r="T30" i="1"/>
  <c r="T26" i="1"/>
  <c r="T22" i="1"/>
  <c r="T18" i="1"/>
  <c r="T14" i="1"/>
  <c r="T10" i="1"/>
  <c r="U6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U54" i="1"/>
  <c r="P5" i="1"/>
</calcChain>
</file>

<file path=xl/sharedStrings.xml><?xml version="1.0" encoding="utf-8"?>
<sst xmlns="http://schemas.openxmlformats.org/spreadsheetml/2006/main" count="210" uniqueCount="107">
  <si>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</si>
  <si>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</si>
  <si>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</si>
  <si>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</si>
  <si>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</si>
  <si>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</si>
  <si>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</si>
  <si>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</si>
  <si>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</si>
  <si>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</si>
  <si>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</si>
  <si>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</si>
  <si>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</si>
  <si>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</si>
  <si>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</si>
  <si>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</si>
  <si>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</si>
  <si>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</si>
  <si>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</si>
  <si>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</si>
  <si>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</si>
  <si>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</si>
  <si>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</si>
  <si>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30,06,</t>
  </si>
  <si>
    <t>07,07,</t>
  </si>
  <si>
    <t>14,07,</t>
  </si>
  <si>
    <t>23,06,</t>
  </si>
  <si>
    <t>16,06,</t>
  </si>
  <si>
    <t>10,06,</t>
  </si>
  <si>
    <t>02,06,</t>
  </si>
  <si>
    <t>26,05,</t>
  </si>
  <si>
    <t>19,05,</t>
  </si>
  <si>
    <t>12,05,</t>
  </si>
  <si>
    <t>06,05,</t>
  </si>
  <si>
    <t>9752634 Сыр Бурмакинский полутвердый Сливочный  Останкино</t>
  </si>
  <si>
    <t>кг</t>
  </si>
  <si>
    <t>не в матрице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</si>
  <si>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</si>
  <si>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</si>
  <si>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</si>
  <si>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не заказывали (поступление от 03,07,25)</t>
  </si>
  <si>
    <t>9988445 Плавленый Сыр 45%"С грибами" СТМ"ПапаМожет" 180 гр  Останкино</t>
  </si>
  <si>
    <t>Cыр Перлини копченый 40% 100гр (8шт)  Останкино</t>
  </si>
  <si>
    <t>Cыр Перлини со вкусом Васаби 40% 100гр (8шт)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</si>
  <si>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</si>
  <si>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</si>
  <si>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</si>
  <si>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нужно увеличить продажи!!! / не заказывали (поступление от 03,07,25)</t>
  </si>
  <si>
    <t>Плавленый продукт с Сыром колбасный копченый 40% СТМ "Коровино" 400гр  Останкино</t>
  </si>
  <si>
    <t>нужно увеличить продажи!!!</t>
  </si>
  <si>
    <t>Сыр "Пармезан" 40% кусок 180 гр  ОСТАНКИНО</t>
  </si>
  <si>
    <t>Сыр "Пармезан" с массовой долей жира в сухом веществе 40%  Останкино</t>
  </si>
  <si>
    <t>Сыр "Пармезан" (срок созревания 3 месяцев) м.д.ж. в с.в. 40%  ОСТАНКИНО</t>
  </si>
  <si>
    <t>дубль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</si>
  <si>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</si>
  <si>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</si>
  <si>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</si>
  <si>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</si>
  <si>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</si>
  <si>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Папин Завтрак 50% 200г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</si>
  <si>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</si>
  <si>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</si>
  <si>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нужно увеличить продажи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</si>
  <si>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</si>
  <si>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</si>
  <si>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</si>
  <si>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</si>
  <si>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</si>
  <si>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</si>
  <si>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</si>
  <si>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Папа Может "Тильзитер" массовая доля жира в сухом веществе 45 %.брусок  Останкино</t>
  </si>
  <si>
    <t>Сыр полутвердый "Тильзитер" с массовой долей жира в пересчете на сухое вещество 45%. 1/5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</si>
  <si>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</si>
  <si>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</si>
  <si>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Папа Может Сливочный со вкусом.топл.молока 50% вес (=3,5кг)  Останкино</t>
  </si>
  <si>
    <t>Сыр Творожный с зеленью 60% Папа может 140 гр.  Останкино</t>
  </si>
  <si>
    <t>Сыр Творожный с зеленью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</si>
  <si>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</si>
  <si>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</si>
  <si>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</si>
  <si>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06,05,25 недостача (-397шт) / не заказывали (поступление от 03,07,25)</t>
  </si>
  <si>
    <t>Сыр рассольный жирный Чечил копченый 43% 100 гр  Останкино</t>
  </si>
  <si>
    <t>06,05,25 излишки (+288шт) / не заказывали (поступление от 03,07,25)</t>
  </si>
  <si>
    <t>Сыр творожный Сливочный 140 гр.  Останкино</t>
  </si>
  <si>
    <t>Сыч/Прод Коровино Российский 50% 200г СЗМЖ  Останкино</t>
  </si>
  <si>
    <t>783К798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</si>
  <si>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</si>
  <si>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</si>
  <si>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</si>
  <si>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25,05,25 в уценку 172кг</t>
  </si>
  <si>
    <t>Сыч/Прод Коровино Российский Оригин 50% ВЕС (5 кг)  ОСТАНКИНО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</si>
  <si>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</si>
  <si>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</si>
  <si>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</si>
  <si>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</si>
  <si>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</si>
  <si>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</si>
  <si>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Сыч/Прод Коровино Тильзитер Оригин 50% ВЕС (5 кг брус) СЗМЖ  ОСТАНКИНО</t>
  </si>
  <si>
    <t>Сыч/Прод Коровино Тильзитер Оригин 50% ВЕС НОВАЯ (5 кг брус) СЗМЖ  ОСТАНКИНО</t>
  </si>
  <si>
    <t>07,07,25 завод не отгрузил (485кг)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</si>
  <si>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ОШИБКА завода, для ТК стоит задача распродать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</si>
  <si>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 заказывали (поступление от 03,07,25)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</si>
  <si>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не заказывали (поступление от 03,07,25)</t>
    </r>
  </si>
  <si>
    <t>нужно увеличить продажи / не заказывали (поступление от 03,07,25)</t>
  </si>
  <si>
    <t>14,06,25 в уценку 30шт.</t>
  </si>
  <si>
    <t>заказ</t>
  </si>
  <si>
    <t>21,07,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</si>
</sst>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1"/>
    <xf numFmtId="0" fontId="1" fillId="0" borderId="1"/>
  </cellStyleXfs>
  <cellXfs count="35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2" fillId="4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1" fillId="6" borderId="9" xfId="1" applyNumberFormat="1" applyFill="1" applyBorder="1"/>
    <xf numFmtId="164" fontId="1" fillId="6" borderId="1" xfId="1" applyNumberFormat="1" applyFill="1" applyBorder="1"/>
    <xf numFmtId="164" fontId="1" fillId="6" borderId="10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4" fillId="7" borderId="1" xfId="1" applyNumberFormat="1" applyFont="1" applyFill="1"/>
    <xf numFmtId="164" fontId="1" fillId="8" borderId="3" xfId="1" applyNumberFormat="1" applyFill="1" applyBorder="1"/>
    <xf numFmtId="164" fontId="1" fillId="8" borderId="4" xfId="1" applyNumberFormat="1" applyFill="1" applyBorder="1"/>
    <xf numFmtId="164" fontId="1" fillId="8" borderId="5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5" fillId="0" borderId="1" xfId="1" applyNumberFormat="1" applyFont="1"/>
    <xf numFmtId="164" fontId="1" fillId="9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4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Q5" sqref="Q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7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8" width="7" customWidth="1"/>
    <col min="19" max="19" width="21" customWidth="1"/>
    <col min="20" max="21" width="5" customWidth="1"/>
    <col min="22" max="31" width="6" customWidth="1"/>
    <col min="32" max="32" width="55.140625" customWidth="1"/>
    <col min="33" max="33" width="7" customWidth="1"/>
    <col min="34" max="49" width="5" customWidth="1"/>
  </cols>
  <sheetData>
    <row r="1" spans="1:49" x14ac:dyDescent="0.25">
      <c r="A1" s="1"/>
      <c r="B1" s="1"/>
      <c r="C1" s="1"/>
      <c r="D1" s="1"/>
      <c r="E1" s="1"/>
      <c r="F1" s="1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6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105</v>
      </c>
      <c r="R3" s="8" t="s">
        <v>16</v>
      </c>
      <c r="S3" s="8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5"/>
      <c r="H4" s="1"/>
      <c r="I4" s="1"/>
      <c r="J4" s="1"/>
      <c r="K4" s="1"/>
      <c r="L4" s="1"/>
      <c r="M4" s="1"/>
      <c r="N4" s="1"/>
      <c r="O4" s="1" t="s">
        <v>25</v>
      </c>
      <c r="P4" s="1" t="s">
        <v>25</v>
      </c>
      <c r="Q4" s="1" t="s">
        <v>106</v>
      </c>
      <c r="R4" s="1"/>
      <c r="S4" s="1"/>
      <c r="T4" s="1"/>
      <c r="U4" s="1"/>
      <c r="V4" s="1" t="s">
        <v>24</v>
      </c>
      <c r="W4" s="1" t="s">
        <v>23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SUM(E6:E498)</f>
        <v>1026.9739999999999</v>
      </c>
      <c r="F5" s="4">
        <f>SUM(F6:F498)</f>
        <v>3813.212</v>
      </c>
      <c r="G5" s="5"/>
      <c r="H5" s="1"/>
      <c r="I5" s="1"/>
      <c r="J5" s="1"/>
      <c r="K5" s="4">
        <f t="shared" ref="K5:R5" si="0">SUM(K6:K498)</f>
        <v>1218</v>
      </c>
      <c r="L5" s="4">
        <f t="shared" si="0"/>
        <v>-191.02599999999998</v>
      </c>
      <c r="M5" s="4">
        <f t="shared" si="0"/>
        <v>0</v>
      </c>
      <c r="N5" s="4">
        <f t="shared" si="0"/>
        <v>0</v>
      </c>
      <c r="O5" s="4">
        <f t="shared" si="0"/>
        <v>683.19999999999982</v>
      </c>
      <c r="P5" s="4">
        <f t="shared" si="0"/>
        <v>205.39480000000003</v>
      </c>
      <c r="Q5" s="4">
        <f t="shared" si="0"/>
        <v>911.99499999999989</v>
      </c>
      <c r="R5" s="4">
        <f t="shared" si="0"/>
        <v>0</v>
      </c>
      <c r="S5" s="1"/>
      <c r="T5" s="1"/>
      <c r="U5" s="1"/>
      <c r="V5" s="4">
        <f t="shared" ref="V5:AE5" si="1">SUM(V6:V498)</f>
        <v>211.49260000000001</v>
      </c>
      <c r="W5" s="4">
        <f t="shared" si="1"/>
        <v>274.57100000000003</v>
      </c>
      <c r="X5" s="4">
        <f t="shared" si="1"/>
        <v>93.091599999999985</v>
      </c>
      <c r="Y5" s="4">
        <f t="shared" si="1"/>
        <v>141.8082</v>
      </c>
      <c r="Z5" s="4">
        <f t="shared" si="1"/>
        <v>179.82740000000001</v>
      </c>
      <c r="AA5" s="4">
        <f t="shared" si="1"/>
        <v>178.85639999999998</v>
      </c>
      <c r="AB5" s="4">
        <f t="shared" si="1"/>
        <v>182.184</v>
      </c>
      <c r="AC5" s="4">
        <f t="shared" si="1"/>
        <v>194.23120000000006</v>
      </c>
      <c r="AD5" s="4">
        <f t="shared" si="1"/>
        <v>150.37320000000003</v>
      </c>
      <c r="AE5" s="4">
        <f t="shared" si="1"/>
        <v>188.7878</v>
      </c>
      <c r="AF5" s="1"/>
      <c r="AG5" s="4">
        <f>SUM(AG6:AG498)</f>
        <v>437.255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5" t="s">
        <v>34</v>
      </c>
      <c r="B6" s="15" t="s">
        <v>35</v>
      </c>
      <c r="C6" s="15">
        <v>89.713999999999999</v>
      </c>
      <c r="D6" s="15"/>
      <c r="E6" s="15"/>
      <c r="F6" s="15">
        <v>86.61</v>
      </c>
      <c r="G6" s="16">
        <v>0</v>
      </c>
      <c r="H6" s="15" t="e">
        <v>#N/A</v>
      </c>
      <c r="I6" s="15" t="s">
        <v>36</v>
      </c>
      <c r="J6" s="15"/>
      <c r="K6" s="15"/>
      <c r="L6" s="15">
        <f t="shared" ref="L6:L35" si="2">E6-K6</f>
        <v>0</v>
      </c>
      <c r="M6" s="15"/>
      <c r="N6" s="15"/>
      <c r="O6" s="15"/>
      <c r="P6" s="15">
        <f>E6/5</f>
        <v>0</v>
      </c>
      <c r="Q6" s="17"/>
      <c r="R6" s="17"/>
      <c r="S6" s="15"/>
      <c r="T6" s="15" t="e">
        <f>(F6+O6+Q6)/P6</f>
        <v>#DIV/0!</v>
      </c>
      <c r="U6" s="15" t="e">
        <f>(F6+O6)/P6</f>
        <v>#DIV/0!</v>
      </c>
      <c r="V6" s="15">
        <v>0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25" t="s">
        <v>100</v>
      </c>
      <c r="AG6" s="15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37</v>
      </c>
      <c r="B7" s="1" t="s">
        <v>38</v>
      </c>
      <c r="C7" s="1">
        <v>2</v>
      </c>
      <c r="D7" s="1">
        <v>18</v>
      </c>
      <c r="E7" s="1">
        <v>4</v>
      </c>
      <c r="F7" s="1">
        <v>16</v>
      </c>
      <c r="G7" s="5">
        <v>0.14000000000000001</v>
      </c>
      <c r="H7" s="1">
        <v>180</v>
      </c>
      <c r="I7" s="1">
        <v>9988421</v>
      </c>
      <c r="J7" s="1"/>
      <c r="K7" s="1">
        <v>10</v>
      </c>
      <c r="L7" s="1">
        <f t="shared" si="2"/>
        <v>-6</v>
      </c>
      <c r="M7" s="1"/>
      <c r="N7" s="1"/>
      <c r="O7" s="1">
        <v>54.400000000000013</v>
      </c>
      <c r="P7" s="1">
        <f>E7/5</f>
        <v>0.8</v>
      </c>
      <c r="Q7" s="9"/>
      <c r="R7" s="9"/>
      <c r="S7" s="1"/>
      <c r="T7" s="1">
        <f t="shared" ref="T7:T52" si="3">(F7+O7+Q7)/P7</f>
        <v>88</v>
      </c>
      <c r="U7" s="1">
        <f t="shared" ref="U7:U52" si="4">(F7+O7)/P7</f>
        <v>88</v>
      </c>
      <c r="V7" s="1">
        <v>3.6</v>
      </c>
      <c r="W7" s="1">
        <v>1.6</v>
      </c>
      <c r="X7" s="1">
        <v>0.6</v>
      </c>
      <c r="Y7" s="1">
        <v>0.6</v>
      </c>
      <c r="Z7" s="1">
        <v>1</v>
      </c>
      <c r="AA7" s="1">
        <v>2.4</v>
      </c>
      <c r="AB7" s="1">
        <v>1.8</v>
      </c>
      <c r="AC7" s="1">
        <v>2.2000000000000002</v>
      </c>
      <c r="AD7" s="1">
        <v>2.4</v>
      </c>
      <c r="AE7" s="1">
        <v>3</v>
      </c>
      <c r="AF7" s="1"/>
      <c r="AG7" s="1">
        <f>G7*Q7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39</v>
      </c>
      <c r="B8" s="1" t="s">
        <v>38</v>
      </c>
      <c r="C8" s="1">
        <v>81</v>
      </c>
      <c r="D8" s="1">
        <v>32</v>
      </c>
      <c r="E8" s="1">
        <v>16</v>
      </c>
      <c r="F8" s="1">
        <v>92</v>
      </c>
      <c r="G8" s="5">
        <v>0.18</v>
      </c>
      <c r="H8" s="1">
        <v>270</v>
      </c>
      <c r="I8" s="1">
        <v>9988438</v>
      </c>
      <c r="J8" s="1"/>
      <c r="K8" s="1">
        <v>16</v>
      </c>
      <c r="L8" s="1">
        <f t="shared" si="2"/>
        <v>0</v>
      </c>
      <c r="M8" s="1"/>
      <c r="N8" s="1"/>
      <c r="O8" s="1"/>
      <c r="P8" s="1">
        <f t="shared" ref="P8:P52" si="5">E8/5</f>
        <v>3.2</v>
      </c>
      <c r="Q8" s="9"/>
      <c r="R8" s="9"/>
      <c r="S8" s="1"/>
      <c r="T8" s="1">
        <f t="shared" si="3"/>
        <v>28.75</v>
      </c>
      <c r="U8" s="1">
        <f t="shared" si="4"/>
        <v>28.75</v>
      </c>
      <c r="V8" s="1">
        <v>4.5999999999999996</v>
      </c>
      <c r="W8" s="1">
        <v>4.4000000000000004</v>
      </c>
      <c r="X8" s="1">
        <v>0.4</v>
      </c>
      <c r="Y8" s="1">
        <v>1</v>
      </c>
      <c r="Z8" s="1">
        <v>3.2</v>
      </c>
      <c r="AA8" s="1">
        <v>5.6</v>
      </c>
      <c r="AB8" s="1">
        <v>4.2</v>
      </c>
      <c r="AC8" s="1">
        <v>4.4000000000000004</v>
      </c>
      <c r="AD8" s="1">
        <v>4.4000000000000004</v>
      </c>
      <c r="AE8" s="1">
        <v>5</v>
      </c>
      <c r="AF8" s="25" t="s">
        <v>103</v>
      </c>
      <c r="AG8" s="1">
        <f>G8*Q8</f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41</v>
      </c>
      <c r="B9" s="1" t="s">
        <v>38</v>
      </c>
      <c r="C9" s="1">
        <v>30</v>
      </c>
      <c r="D9" s="1">
        <v>32</v>
      </c>
      <c r="E9" s="1">
        <v>13</v>
      </c>
      <c r="F9" s="1">
        <v>43</v>
      </c>
      <c r="G9" s="5">
        <v>0.18</v>
      </c>
      <c r="H9" s="1">
        <v>270</v>
      </c>
      <c r="I9" s="1">
        <v>9988445</v>
      </c>
      <c r="J9" s="1"/>
      <c r="K9" s="1">
        <v>13</v>
      </c>
      <c r="L9" s="1">
        <f t="shared" si="2"/>
        <v>0</v>
      </c>
      <c r="M9" s="1"/>
      <c r="N9" s="1"/>
      <c r="O9" s="1">
        <v>67.2</v>
      </c>
      <c r="P9" s="1">
        <f t="shared" si="5"/>
        <v>2.6</v>
      </c>
      <c r="Q9" s="9"/>
      <c r="R9" s="9"/>
      <c r="S9" s="1"/>
      <c r="T9" s="1">
        <f t="shared" si="3"/>
        <v>42.384615384615387</v>
      </c>
      <c r="U9" s="1">
        <f t="shared" si="4"/>
        <v>42.384615384615387</v>
      </c>
      <c r="V9" s="1">
        <v>5.4</v>
      </c>
      <c r="W9" s="1">
        <v>4.2</v>
      </c>
      <c r="X9" s="1">
        <v>1.6</v>
      </c>
      <c r="Y9" s="1">
        <v>2</v>
      </c>
      <c r="Z9" s="1">
        <v>2.8</v>
      </c>
      <c r="AA9" s="1">
        <v>5.6</v>
      </c>
      <c r="AB9" s="1">
        <v>4.4000000000000004</v>
      </c>
      <c r="AC9" s="1">
        <v>4.2</v>
      </c>
      <c r="AD9" s="1">
        <v>4</v>
      </c>
      <c r="AE9" s="1">
        <v>3.4</v>
      </c>
      <c r="AF9" s="26" t="s">
        <v>49</v>
      </c>
      <c r="AG9" s="1">
        <f>G9*Q9</f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5" t="s">
        <v>42</v>
      </c>
      <c r="B10" s="15" t="s">
        <v>38</v>
      </c>
      <c r="C10" s="15">
        <v>24</v>
      </c>
      <c r="D10" s="15"/>
      <c r="E10" s="15">
        <v>5</v>
      </c>
      <c r="F10" s="15">
        <v>17</v>
      </c>
      <c r="G10" s="16">
        <v>0</v>
      </c>
      <c r="H10" s="15" t="e">
        <v>#N/A</v>
      </c>
      <c r="I10" s="15" t="s">
        <v>36</v>
      </c>
      <c r="J10" s="15"/>
      <c r="K10" s="15">
        <v>5</v>
      </c>
      <c r="L10" s="15">
        <f t="shared" si="2"/>
        <v>0</v>
      </c>
      <c r="M10" s="15"/>
      <c r="N10" s="15"/>
      <c r="O10" s="15"/>
      <c r="P10" s="15">
        <f t="shared" si="5"/>
        <v>1</v>
      </c>
      <c r="Q10" s="17"/>
      <c r="R10" s="17"/>
      <c r="S10" s="15"/>
      <c r="T10" s="15">
        <f t="shared" si="3"/>
        <v>17</v>
      </c>
      <c r="U10" s="15">
        <f t="shared" si="4"/>
        <v>17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 t="s">
        <v>40</v>
      </c>
      <c r="AG10" s="15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5" t="s">
        <v>43</v>
      </c>
      <c r="B11" s="15" t="s">
        <v>38</v>
      </c>
      <c r="C11" s="15">
        <v>40</v>
      </c>
      <c r="D11" s="15"/>
      <c r="E11" s="15">
        <v>7</v>
      </c>
      <c r="F11" s="15">
        <v>31</v>
      </c>
      <c r="G11" s="16">
        <v>0</v>
      </c>
      <c r="H11" s="15" t="e">
        <v>#N/A</v>
      </c>
      <c r="I11" s="15" t="s">
        <v>36</v>
      </c>
      <c r="J11" s="15"/>
      <c r="K11" s="15">
        <v>5</v>
      </c>
      <c r="L11" s="15">
        <f t="shared" si="2"/>
        <v>2</v>
      </c>
      <c r="M11" s="15"/>
      <c r="N11" s="15"/>
      <c r="O11" s="15"/>
      <c r="P11" s="15">
        <f t="shared" si="5"/>
        <v>1.4</v>
      </c>
      <c r="Q11" s="17"/>
      <c r="R11" s="17"/>
      <c r="S11" s="15"/>
      <c r="T11" s="15">
        <f t="shared" si="3"/>
        <v>22.142857142857146</v>
      </c>
      <c r="U11" s="15">
        <f t="shared" si="4"/>
        <v>22.142857142857146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 t="s">
        <v>40</v>
      </c>
      <c r="AG11" s="15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46</v>
      </c>
      <c r="B12" s="1" t="s">
        <v>38</v>
      </c>
      <c r="C12" s="1">
        <v>31</v>
      </c>
      <c r="D12" s="1">
        <v>64</v>
      </c>
      <c r="E12" s="1">
        <v>4</v>
      </c>
      <c r="F12" s="1">
        <v>84</v>
      </c>
      <c r="G12" s="5">
        <v>0.4</v>
      </c>
      <c r="H12" s="1">
        <v>270</v>
      </c>
      <c r="I12" s="1">
        <v>9988452</v>
      </c>
      <c r="J12" s="1"/>
      <c r="K12" s="1">
        <v>4</v>
      </c>
      <c r="L12" s="1">
        <f t="shared" si="2"/>
        <v>0</v>
      </c>
      <c r="M12" s="1"/>
      <c r="N12" s="1"/>
      <c r="O12" s="1"/>
      <c r="P12" s="1">
        <f t="shared" si="5"/>
        <v>0.8</v>
      </c>
      <c r="Q12" s="9"/>
      <c r="R12" s="9"/>
      <c r="S12" s="1"/>
      <c r="T12" s="1">
        <f t="shared" si="3"/>
        <v>105</v>
      </c>
      <c r="U12" s="1">
        <f t="shared" si="4"/>
        <v>105</v>
      </c>
      <c r="V12" s="1">
        <v>2.2000000000000002</v>
      </c>
      <c r="W12" s="1">
        <v>4.4000000000000004</v>
      </c>
      <c r="X12" s="1">
        <v>0</v>
      </c>
      <c r="Y12" s="1">
        <v>1.2</v>
      </c>
      <c r="Z12" s="1">
        <v>2</v>
      </c>
      <c r="AA12" s="1">
        <v>2</v>
      </c>
      <c r="AB12" s="1">
        <v>2</v>
      </c>
      <c r="AC12" s="1">
        <v>1.2</v>
      </c>
      <c r="AD12" s="1">
        <v>2.6</v>
      </c>
      <c r="AE12" s="1">
        <v>2.8</v>
      </c>
      <c r="AF12" s="25" t="s">
        <v>102</v>
      </c>
      <c r="AG12" s="1">
        <f>G12*Q12</f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48</v>
      </c>
      <c r="B13" s="1" t="s">
        <v>38</v>
      </c>
      <c r="C13" s="1">
        <v>29</v>
      </c>
      <c r="D13" s="1"/>
      <c r="E13" s="1">
        <v>10</v>
      </c>
      <c r="F13" s="1">
        <v>19</v>
      </c>
      <c r="G13" s="5">
        <v>0.4</v>
      </c>
      <c r="H13" s="1">
        <v>270</v>
      </c>
      <c r="I13" s="1">
        <v>9988476</v>
      </c>
      <c r="J13" s="1"/>
      <c r="K13" s="1">
        <v>10</v>
      </c>
      <c r="L13" s="1">
        <f t="shared" si="2"/>
        <v>0</v>
      </c>
      <c r="M13" s="1"/>
      <c r="N13" s="1"/>
      <c r="O13" s="1"/>
      <c r="P13" s="1">
        <f t="shared" si="5"/>
        <v>2</v>
      </c>
      <c r="Q13" s="9">
        <f t="shared" ref="Q13:Q14" si="6">20*P13-O13-F13</f>
        <v>21</v>
      </c>
      <c r="R13" s="9"/>
      <c r="S13" s="1"/>
      <c r="T13" s="1">
        <f t="shared" si="3"/>
        <v>20</v>
      </c>
      <c r="U13" s="1">
        <f t="shared" si="4"/>
        <v>9.5</v>
      </c>
      <c r="V13" s="1">
        <v>0.8</v>
      </c>
      <c r="W13" s="1">
        <v>0.4</v>
      </c>
      <c r="X13" s="1">
        <v>1.2</v>
      </c>
      <c r="Y13" s="1">
        <v>2.8</v>
      </c>
      <c r="Z13" s="1">
        <v>1</v>
      </c>
      <c r="AA13" s="1">
        <v>0.6</v>
      </c>
      <c r="AB13" s="1">
        <v>0.4</v>
      </c>
      <c r="AC13" s="1">
        <v>0.4</v>
      </c>
      <c r="AD13" s="1">
        <v>0.8</v>
      </c>
      <c r="AE13" s="1">
        <v>1.4</v>
      </c>
      <c r="AF13" s="1"/>
      <c r="AG13" s="1">
        <f>G13*Q13</f>
        <v>8.4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ht="15.75" thickBot="1" x14ac:dyDescent="0.3">
      <c r="A14" s="1" t="s">
        <v>50</v>
      </c>
      <c r="B14" s="1" t="s">
        <v>38</v>
      </c>
      <c r="C14" s="1">
        <v>76</v>
      </c>
      <c r="D14" s="1">
        <v>36</v>
      </c>
      <c r="E14" s="1">
        <v>28</v>
      </c>
      <c r="F14" s="1">
        <v>77</v>
      </c>
      <c r="G14" s="5">
        <v>0.18</v>
      </c>
      <c r="H14" s="1">
        <v>150</v>
      </c>
      <c r="I14" s="1">
        <v>5034819</v>
      </c>
      <c r="J14" s="1"/>
      <c r="K14" s="1">
        <v>28</v>
      </c>
      <c r="L14" s="1">
        <f t="shared" si="2"/>
        <v>0</v>
      </c>
      <c r="M14" s="1"/>
      <c r="N14" s="1"/>
      <c r="O14" s="1"/>
      <c r="P14" s="1">
        <f t="shared" si="5"/>
        <v>5.6</v>
      </c>
      <c r="Q14" s="9">
        <f t="shared" si="6"/>
        <v>35</v>
      </c>
      <c r="R14" s="9"/>
      <c r="S14" s="1"/>
      <c r="T14" s="1">
        <f t="shared" si="3"/>
        <v>20</v>
      </c>
      <c r="U14" s="1">
        <f t="shared" si="4"/>
        <v>13.75</v>
      </c>
      <c r="V14" s="1">
        <v>5.4</v>
      </c>
      <c r="W14" s="1">
        <v>4.8</v>
      </c>
      <c r="X14" s="1">
        <v>3.4</v>
      </c>
      <c r="Y14" s="1">
        <v>5.2</v>
      </c>
      <c r="Z14" s="1">
        <v>7.4</v>
      </c>
      <c r="AA14" s="1">
        <v>2.8</v>
      </c>
      <c r="AB14" s="1">
        <v>1.2</v>
      </c>
      <c r="AC14" s="1">
        <v>7</v>
      </c>
      <c r="AD14" s="1">
        <v>2.6</v>
      </c>
      <c r="AE14" s="1">
        <v>1.4</v>
      </c>
      <c r="AF14" s="1"/>
      <c r="AG14" s="1">
        <f>G14*Q14</f>
        <v>6.3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0" t="s">
        <v>51</v>
      </c>
      <c r="B15" s="11" t="s">
        <v>35</v>
      </c>
      <c r="C15" s="11"/>
      <c r="D15" s="11"/>
      <c r="E15" s="11"/>
      <c r="F15" s="12"/>
      <c r="G15" s="5">
        <v>1</v>
      </c>
      <c r="H15" s="1">
        <v>150</v>
      </c>
      <c r="I15" s="1">
        <v>5041251</v>
      </c>
      <c r="J15" s="1"/>
      <c r="K15" s="1"/>
      <c r="L15" s="1">
        <f t="shared" si="2"/>
        <v>0</v>
      </c>
      <c r="M15" s="1"/>
      <c r="N15" s="1"/>
      <c r="O15" s="1"/>
      <c r="P15" s="1">
        <f t="shared" si="5"/>
        <v>0</v>
      </c>
      <c r="Q15" s="9"/>
      <c r="R15" s="9"/>
      <c r="S15" s="1"/>
      <c r="T15" s="1" t="e">
        <f t="shared" si="3"/>
        <v>#DIV/0!</v>
      </c>
      <c r="U15" s="1" t="e">
        <f t="shared" si="4"/>
        <v>#DIV/0!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/>
      <c r="AG15" s="1">
        <f>G15*Q15</f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ht="15.75" thickBot="1" x14ac:dyDescent="0.3">
      <c r="A16" s="18" t="s">
        <v>52</v>
      </c>
      <c r="B16" s="19" t="s">
        <v>35</v>
      </c>
      <c r="C16" s="19">
        <v>22.21</v>
      </c>
      <c r="D16" s="19"/>
      <c r="E16" s="19"/>
      <c r="F16" s="20">
        <v>22.21</v>
      </c>
      <c r="G16" s="16">
        <v>0</v>
      </c>
      <c r="H16" s="15" t="e">
        <v>#N/A</v>
      </c>
      <c r="I16" s="15" t="s">
        <v>53</v>
      </c>
      <c r="J16" s="15" t="s">
        <v>51</v>
      </c>
      <c r="K16" s="15"/>
      <c r="L16" s="15">
        <f t="shared" si="2"/>
        <v>0</v>
      </c>
      <c r="M16" s="15"/>
      <c r="N16" s="15"/>
      <c r="O16" s="15"/>
      <c r="P16" s="15">
        <f t="shared" si="5"/>
        <v>0</v>
      </c>
      <c r="Q16" s="17"/>
      <c r="R16" s="17"/>
      <c r="S16" s="15"/>
      <c r="T16" s="15" t="e">
        <f t="shared" si="3"/>
        <v>#DIV/0!</v>
      </c>
      <c r="U16" s="15" t="e">
        <f t="shared" si="4"/>
        <v>#DIV/0!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0.46</v>
      </c>
      <c r="AC16" s="15">
        <v>0</v>
      </c>
      <c r="AD16" s="15">
        <v>0</v>
      </c>
      <c r="AE16" s="15">
        <v>0</v>
      </c>
      <c r="AF16" s="26" t="s">
        <v>49</v>
      </c>
      <c r="AG16" s="15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54</v>
      </c>
      <c r="B17" s="1" t="s">
        <v>38</v>
      </c>
      <c r="C17" s="1">
        <v>142</v>
      </c>
      <c r="D17" s="1">
        <v>368</v>
      </c>
      <c r="E17" s="1">
        <v>77</v>
      </c>
      <c r="F17" s="1">
        <v>433</v>
      </c>
      <c r="G17" s="5">
        <v>0.1</v>
      </c>
      <c r="H17" s="1">
        <v>90</v>
      </c>
      <c r="I17" s="1">
        <v>8444163</v>
      </c>
      <c r="J17" s="1"/>
      <c r="K17" s="1">
        <v>94</v>
      </c>
      <c r="L17" s="1">
        <f t="shared" si="2"/>
        <v>-17</v>
      </c>
      <c r="M17" s="1"/>
      <c r="N17" s="1"/>
      <c r="O17" s="1"/>
      <c r="P17" s="1">
        <f t="shared" si="5"/>
        <v>15.4</v>
      </c>
      <c r="Q17" s="9"/>
      <c r="R17" s="9"/>
      <c r="S17" s="1"/>
      <c r="T17" s="1">
        <f t="shared" si="3"/>
        <v>28.116883116883116</v>
      </c>
      <c r="U17" s="1">
        <f t="shared" si="4"/>
        <v>28.116883116883116</v>
      </c>
      <c r="V17" s="1">
        <v>23.6</v>
      </c>
      <c r="W17" s="1">
        <v>33.200000000000003</v>
      </c>
      <c r="X17" s="1">
        <v>3.6</v>
      </c>
      <c r="Y17" s="1">
        <v>17</v>
      </c>
      <c r="Z17" s="1">
        <v>30.4</v>
      </c>
      <c r="AA17" s="1">
        <v>15.4</v>
      </c>
      <c r="AB17" s="1">
        <v>22.2</v>
      </c>
      <c r="AC17" s="1">
        <v>25</v>
      </c>
      <c r="AD17" s="1">
        <v>17.8</v>
      </c>
      <c r="AE17" s="1">
        <v>15</v>
      </c>
      <c r="AF17" s="25" t="s">
        <v>103</v>
      </c>
      <c r="AG17" s="1">
        <f>G17*Q17</f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55</v>
      </c>
      <c r="B18" s="1" t="s">
        <v>38</v>
      </c>
      <c r="C18" s="1">
        <v>30</v>
      </c>
      <c r="D18" s="1">
        <v>31</v>
      </c>
      <c r="E18" s="1">
        <v>26</v>
      </c>
      <c r="F18" s="1">
        <v>35</v>
      </c>
      <c r="G18" s="5">
        <v>0.18</v>
      </c>
      <c r="H18" s="1">
        <v>150</v>
      </c>
      <c r="I18" s="1">
        <v>5038411</v>
      </c>
      <c r="J18" s="1"/>
      <c r="K18" s="1">
        <v>24</v>
      </c>
      <c r="L18" s="1">
        <f t="shared" si="2"/>
        <v>2</v>
      </c>
      <c r="M18" s="1"/>
      <c r="N18" s="1"/>
      <c r="O18" s="1">
        <v>46.2</v>
      </c>
      <c r="P18" s="1">
        <f t="shared" si="5"/>
        <v>5.2</v>
      </c>
      <c r="Q18" s="9">
        <f t="shared" ref="Q18:Q20" si="7">20*P18-O18-F18</f>
        <v>22.799999999999997</v>
      </c>
      <c r="R18" s="9"/>
      <c r="S18" s="1"/>
      <c r="T18" s="1">
        <f t="shared" si="3"/>
        <v>20</v>
      </c>
      <c r="U18" s="1">
        <f t="shared" si="4"/>
        <v>15.615384615384615</v>
      </c>
      <c r="V18" s="1">
        <v>4.4000000000000004</v>
      </c>
      <c r="W18" s="1">
        <v>3.8</v>
      </c>
      <c r="X18" s="1">
        <v>4.5999999999999996</v>
      </c>
      <c r="Y18" s="1">
        <v>4.8</v>
      </c>
      <c r="Z18" s="1">
        <v>5.4</v>
      </c>
      <c r="AA18" s="1">
        <v>5.4</v>
      </c>
      <c r="AB18" s="1">
        <v>10.4</v>
      </c>
      <c r="AC18" s="1">
        <v>9</v>
      </c>
      <c r="AD18" s="1">
        <v>6.6</v>
      </c>
      <c r="AE18" s="1">
        <v>7.4</v>
      </c>
      <c r="AF18" s="1"/>
      <c r="AG18" s="1">
        <f>G18*Q18</f>
        <v>4.1039999999999992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56</v>
      </c>
      <c r="B19" s="1" t="s">
        <v>38</v>
      </c>
      <c r="C19" s="1">
        <v>18</v>
      </c>
      <c r="D19" s="1">
        <v>80</v>
      </c>
      <c r="E19" s="1">
        <v>34</v>
      </c>
      <c r="F19" s="1">
        <v>64</v>
      </c>
      <c r="G19" s="5">
        <v>0.18</v>
      </c>
      <c r="H19" s="1">
        <v>150</v>
      </c>
      <c r="I19" s="1">
        <v>5038459</v>
      </c>
      <c r="J19" s="1"/>
      <c r="K19" s="1">
        <v>34</v>
      </c>
      <c r="L19" s="1">
        <f t="shared" si="2"/>
        <v>0</v>
      </c>
      <c r="M19" s="1"/>
      <c r="N19" s="1"/>
      <c r="O19" s="1">
        <v>92.6</v>
      </c>
      <c r="P19" s="1">
        <f t="shared" si="5"/>
        <v>6.8</v>
      </c>
      <c r="Q19" s="9"/>
      <c r="R19" s="9"/>
      <c r="S19" s="1"/>
      <c r="T19" s="1">
        <f t="shared" si="3"/>
        <v>23.02941176470588</v>
      </c>
      <c r="U19" s="1">
        <f t="shared" si="4"/>
        <v>23.02941176470588</v>
      </c>
      <c r="V19" s="1">
        <v>8.1999999999999993</v>
      </c>
      <c r="W19" s="1">
        <v>7</v>
      </c>
      <c r="X19" s="1">
        <v>7</v>
      </c>
      <c r="Y19" s="1">
        <v>7.2</v>
      </c>
      <c r="Z19" s="1">
        <v>8.8000000000000007</v>
      </c>
      <c r="AA19" s="1">
        <v>9.1999999999999993</v>
      </c>
      <c r="AB19" s="1">
        <v>11.2</v>
      </c>
      <c r="AC19" s="1">
        <v>8.4</v>
      </c>
      <c r="AD19" s="1">
        <v>7.8</v>
      </c>
      <c r="AE19" s="1">
        <v>7.4</v>
      </c>
      <c r="AF19" s="1"/>
      <c r="AG19" s="1">
        <f>G19*Q19</f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ht="15.75" thickBot="1" x14ac:dyDescent="0.3">
      <c r="A20" s="1" t="s">
        <v>57</v>
      </c>
      <c r="B20" s="1" t="s">
        <v>38</v>
      </c>
      <c r="C20" s="1">
        <v>21</v>
      </c>
      <c r="D20" s="1"/>
      <c r="E20" s="1">
        <v>15</v>
      </c>
      <c r="F20" s="1">
        <v>5</v>
      </c>
      <c r="G20" s="5">
        <v>0.18</v>
      </c>
      <c r="H20" s="1">
        <v>150</v>
      </c>
      <c r="I20" s="1">
        <v>5038831</v>
      </c>
      <c r="J20" s="1"/>
      <c r="K20" s="1">
        <v>15</v>
      </c>
      <c r="L20" s="1">
        <f t="shared" si="2"/>
        <v>0</v>
      </c>
      <c r="M20" s="1"/>
      <c r="N20" s="1"/>
      <c r="O20" s="1">
        <v>47.399999999999991</v>
      </c>
      <c r="P20" s="1">
        <f t="shared" si="5"/>
        <v>3</v>
      </c>
      <c r="Q20" s="9">
        <f t="shared" si="7"/>
        <v>7.6000000000000085</v>
      </c>
      <c r="R20" s="9"/>
      <c r="S20" s="1"/>
      <c r="T20" s="1">
        <f t="shared" si="3"/>
        <v>20</v>
      </c>
      <c r="U20" s="1">
        <f t="shared" si="4"/>
        <v>17.466666666666665</v>
      </c>
      <c r="V20" s="1">
        <v>3.8</v>
      </c>
      <c r="W20" s="1">
        <v>0</v>
      </c>
      <c r="X20" s="1">
        <v>0</v>
      </c>
      <c r="Y20" s="1">
        <v>0.8</v>
      </c>
      <c r="Z20" s="1">
        <v>3.8</v>
      </c>
      <c r="AA20" s="1">
        <v>3.8</v>
      </c>
      <c r="AB20" s="1">
        <v>5.8</v>
      </c>
      <c r="AC20" s="1">
        <v>2.2000000000000002</v>
      </c>
      <c r="AD20" s="1">
        <v>2.6</v>
      </c>
      <c r="AE20" s="1">
        <v>4</v>
      </c>
      <c r="AF20" s="33" t="s">
        <v>104</v>
      </c>
      <c r="AG20" s="1">
        <f>G20*Q20</f>
        <v>1.3680000000000014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0" t="s">
        <v>58</v>
      </c>
      <c r="B21" s="11" t="s">
        <v>38</v>
      </c>
      <c r="C21" s="11">
        <v>15</v>
      </c>
      <c r="D21" s="11"/>
      <c r="E21" s="11">
        <v>10</v>
      </c>
      <c r="F21" s="12">
        <v>4</v>
      </c>
      <c r="G21" s="5">
        <v>0.18</v>
      </c>
      <c r="H21" s="1">
        <v>120</v>
      </c>
      <c r="I21" s="1">
        <v>5038855</v>
      </c>
      <c r="J21" s="1"/>
      <c r="K21" s="1">
        <v>10</v>
      </c>
      <c r="L21" s="1">
        <f t="shared" si="2"/>
        <v>0</v>
      </c>
      <c r="M21" s="1"/>
      <c r="N21" s="1"/>
      <c r="O21" s="1">
        <v>26.4</v>
      </c>
      <c r="P21" s="1">
        <f t="shared" si="5"/>
        <v>2</v>
      </c>
      <c r="Q21" s="9">
        <f>20*(P21+P22)-O21-O22-F21-F22</f>
        <v>13.600000000000001</v>
      </c>
      <c r="R21" s="9"/>
      <c r="S21" s="1"/>
      <c r="T21" s="1">
        <f t="shared" si="3"/>
        <v>22</v>
      </c>
      <c r="U21" s="1">
        <f t="shared" si="4"/>
        <v>15.2</v>
      </c>
      <c r="V21" s="1">
        <v>1.8</v>
      </c>
      <c r="W21" s="1">
        <v>1.2</v>
      </c>
      <c r="X21" s="1">
        <v>0</v>
      </c>
      <c r="Y21" s="1">
        <v>0</v>
      </c>
      <c r="Z21" s="1">
        <v>0</v>
      </c>
      <c r="AA21" s="1">
        <v>1.8</v>
      </c>
      <c r="AB21" s="1">
        <v>0.2</v>
      </c>
      <c r="AC21" s="1">
        <v>1.8</v>
      </c>
      <c r="AD21" s="1">
        <v>1</v>
      </c>
      <c r="AE21" s="1">
        <v>0.8</v>
      </c>
      <c r="AF21" s="1"/>
      <c r="AG21" s="1">
        <f>G21*Q21</f>
        <v>2.448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ht="15.75" thickBot="1" x14ac:dyDescent="0.3">
      <c r="A22" s="18" t="s">
        <v>59</v>
      </c>
      <c r="B22" s="19" t="s">
        <v>38</v>
      </c>
      <c r="C22" s="19"/>
      <c r="D22" s="19">
        <v>1</v>
      </c>
      <c r="E22" s="19">
        <v>1</v>
      </c>
      <c r="F22" s="20"/>
      <c r="G22" s="16">
        <v>0</v>
      </c>
      <c r="H22" s="15" t="e">
        <v>#N/A</v>
      </c>
      <c r="I22" s="15" t="s">
        <v>53</v>
      </c>
      <c r="J22" s="15" t="s">
        <v>58</v>
      </c>
      <c r="K22" s="15">
        <v>1</v>
      </c>
      <c r="L22" s="15">
        <f t="shared" si="2"/>
        <v>0</v>
      </c>
      <c r="M22" s="15"/>
      <c r="N22" s="15"/>
      <c r="O22" s="15"/>
      <c r="P22" s="15">
        <f t="shared" si="5"/>
        <v>0.2</v>
      </c>
      <c r="Q22" s="17"/>
      <c r="R22" s="17"/>
      <c r="S22" s="15"/>
      <c r="T22" s="15">
        <f t="shared" si="3"/>
        <v>0</v>
      </c>
      <c r="U22" s="15">
        <f t="shared" si="4"/>
        <v>0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 s="15">
        <v>0</v>
      </c>
      <c r="AC22" s="15">
        <v>0</v>
      </c>
      <c r="AD22" s="15">
        <v>0</v>
      </c>
      <c r="AE22" s="15">
        <v>0</v>
      </c>
      <c r="AF22" s="15"/>
      <c r="AG22" s="15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60</v>
      </c>
      <c r="B23" s="1" t="s">
        <v>38</v>
      </c>
      <c r="C23" s="1">
        <v>14</v>
      </c>
      <c r="D23" s="1">
        <v>130</v>
      </c>
      <c r="E23" s="1">
        <v>38</v>
      </c>
      <c r="F23" s="1">
        <v>105</v>
      </c>
      <c r="G23" s="5">
        <v>0.18</v>
      </c>
      <c r="H23" s="1">
        <v>150</v>
      </c>
      <c r="I23" s="1">
        <v>5038435</v>
      </c>
      <c r="J23" s="1"/>
      <c r="K23" s="1">
        <v>38</v>
      </c>
      <c r="L23" s="1">
        <f t="shared" si="2"/>
        <v>0</v>
      </c>
      <c r="M23" s="1"/>
      <c r="N23" s="1"/>
      <c r="O23" s="1">
        <v>85.4</v>
      </c>
      <c r="P23" s="1">
        <f t="shared" si="5"/>
        <v>7.6</v>
      </c>
      <c r="Q23" s="9"/>
      <c r="R23" s="9"/>
      <c r="S23" s="1"/>
      <c r="T23" s="1">
        <f t="shared" si="3"/>
        <v>25.05263157894737</v>
      </c>
      <c r="U23" s="1">
        <f t="shared" si="4"/>
        <v>25.05263157894737</v>
      </c>
      <c r="V23" s="1">
        <v>9.8000000000000007</v>
      </c>
      <c r="W23" s="1">
        <v>9.4</v>
      </c>
      <c r="X23" s="1">
        <v>7.8</v>
      </c>
      <c r="Y23" s="1">
        <v>6.6</v>
      </c>
      <c r="Z23" s="1">
        <v>2</v>
      </c>
      <c r="AA23" s="1">
        <v>12.8</v>
      </c>
      <c r="AB23" s="1">
        <v>15</v>
      </c>
      <c r="AC23" s="1">
        <v>8.4</v>
      </c>
      <c r="AD23" s="1">
        <v>6.2</v>
      </c>
      <c r="AE23" s="1">
        <v>8.4</v>
      </c>
      <c r="AF23" s="1"/>
      <c r="AG23" s="1">
        <f>G23*Q23</f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ht="15.75" thickBot="1" x14ac:dyDescent="0.3">
      <c r="A24" s="1" t="s">
        <v>61</v>
      </c>
      <c r="B24" s="1" t="s">
        <v>38</v>
      </c>
      <c r="C24" s="1">
        <v>42</v>
      </c>
      <c r="D24" s="1"/>
      <c r="E24" s="1">
        <v>11</v>
      </c>
      <c r="F24" s="1">
        <v>30</v>
      </c>
      <c r="G24" s="5">
        <v>0.18</v>
      </c>
      <c r="H24" s="1">
        <v>120</v>
      </c>
      <c r="I24" s="1">
        <v>5038398</v>
      </c>
      <c r="J24" s="1"/>
      <c r="K24" s="1">
        <v>11</v>
      </c>
      <c r="L24" s="1">
        <f t="shared" si="2"/>
        <v>0</v>
      </c>
      <c r="M24" s="1"/>
      <c r="N24" s="1"/>
      <c r="O24" s="1">
        <v>19.2</v>
      </c>
      <c r="P24" s="1">
        <f t="shared" si="5"/>
        <v>2.2000000000000002</v>
      </c>
      <c r="Q24" s="9"/>
      <c r="R24" s="9"/>
      <c r="S24" s="1"/>
      <c r="T24" s="1">
        <f t="shared" si="3"/>
        <v>22.363636363636363</v>
      </c>
      <c r="U24" s="1">
        <f t="shared" si="4"/>
        <v>22.363636363636363</v>
      </c>
      <c r="V24" s="1">
        <v>3.4</v>
      </c>
      <c r="W24" s="1">
        <v>0.2</v>
      </c>
      <c r="X24" s="1">
        <v>0.4</v>
      </c>
      <c r="Y24" s="1">
        <v>4.2</v>
      </c>
      <c r="Z24" s="1">
        <v>2.2000000000000002</v>
      </c>
      <c r="AA24" s="1">
        <v>3.8</v>
      </c>
      <c r="AB24" s="1">
        <v>3.6</v>
      </c>
      <c r="AC24" s="1">
        <v>4.4000000000000004</v>
      </c>
      <c r="AD24" s="1">
        <v>4.5999999999999996</v>
      </c>
      <c r="AE24" s="1">
        <v>2.8</v>
      </c>
      <c r="AF24" s="24" t="s">
        <v>62</v>
      </c>
      <c r="AG24" s="1">
        <f>G24*Q24</f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0" t="s">
        <v>63</v>
      </c>
      <c r="B25" s="11" t="s">
        <v>35</v>
      </c>
      <c r="C25" s="11">
        <v>2.35</v>
      </c>
      <c r="D25" s="11"/>
      <c r="E25" s="11"/>
      <c r="F25" s="12">
        <v>2.35</v>
      </c>
      <c r="G25" s="5">
        <v>1</v>
      </c>
      <c r="H25" s="1">
        <v>150</v>
      </c>
      <c r="I25" s="1">
        <v>8785242</v>
      </c>
      <c r="J25" s="1"/>
      <c r="K25" s="1"/>
      <c r="L25" s="1">
        <f t="shared" si="2"/>
        <v>0</v>
      </c>
      <c r="M25" s="1"/>
      <c r="N25" s="1"/>
      <c r="O25" s="1"/>
      <c r="P25" s="1">
        <f t="shared" si="5"/>
        <v>0</v>
      </c>
      <c r="Q25" s="9"/>
      <c r="R25" s="9"/>
      <c r="S25" s="1"/>
      <c r="T25" s="1" t="e">
        <f t="shared" si="3"/>
        <v>#DIV/0!</v>
      </c>
      <c r="U25" s="1" t="e">
        <f t="shared" si="4"/>
        <v>#DIV/0!</v>
      </c>
      <c r="V25" s="1">
        <v>0</v>
      </c>
      <c r="W25" s="1">
        <v>0.98199999999999998</v>
      </c>
      <c r="X25" s="1">
        <v>0</v>
      </c>
      <c r="Y25" s="1">
        <v>0.9880000000000001</v>
      </c>
      <c r="Z25" s="1">
        <v>0.44400000000000012</v>
      </c>
      <c r="AA25" s="1">
        <v>0</v>
      </c>
      <c r="AB25" s="1">
        <v>0.47799999999999998</v>
      </c>
      <c r="AC25" s="1">
        <v>0.47</v>
      </c>
      <c r="AD25" s="1">
        <v>0</v>
      </c>
      <c r="AE25" s="1">
        <v>0</v>
      </c>
      <c r="AF25" s="1"/>
      <c r="AG25" s="1">
        <f>G25*Q25</f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ht="15.75" thickBot="1" x14ac:dyDescent="0.3">
      <c r="A26" s="18" t="s">
        <v>64</v>
      </c>
      <c r="B26" s="19" t="s">
        <v>35</v>
      </c>
      <c r="C26" s="19">
        <v>13.132</v>
      </c>
      <c r="D26" s="19"/>
      <c r="E26" s="19"/>
      <c r="F26" s="20">
        <v>13.132</v>
      </c>
      <c r="G26" s="16">
        <v>0</v>
      </c>
      <c r="H26" s="15" t="e">
        <v>#N/A</v>
      </c>
      <c r="I26" s="15" t="s">
        <v>53</v>
      </c>
      <c r="J26" s="15" t="s">
        <v>63</v>
      </c>
      <c r="K26" s="15"/>
      <c r="L26" s="15">
        <f t="shared" si="2"/>
        <v>0</v>
      </c>
      <c r="M26" s="15"/>
      <c r="N26" s="15"/>
      <c r="O26" s="15"/>
      <c r="P26" s="15">
        <f t="shared" si="5"/>
        <v>0</v>
      </c>
      <c r="Q26" s="17"/>
      <c r="R26" s="17"/>
      <c r="S26" s="15"/>
      <c r="T26" s="15" t="e">
        <f t="shared" si="3"/>
        <v>#DIV/0!</v>
      </c>
      <c r="U26" s="15" t="e">
        <f t="shared" si="4"/>
        <v>#DIV/0!</v>
      </c>
      <c r="V26" s="15">
        <v>0.63080000000000003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15">
        <v>0</v>
      </c>
      <c r="AE26" s="15">
        <v>0</v>
      </c>
      <c r="AF26" s="26" t="s">
        <v>49</v>
      </c>
      <c r="AG26" s="15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0" t="s">
        <v>65</v>
      </c>
      <c r="B27" s="11" t="s">
        <v>35</v>
      </c>
      <c r="C27" s="11">
        <v>43.15</v>
      </c>
      <c r="D27" s="11"/>
      <c r="E27" s="11">
        <v>4.84</v>
      </c>
      <c r="F27" s="12">
        <v>38.31</v>
      </c>
      <c r="G27" s="5">
        <v>1</v>
      </c>
      <c r="H27" s="1">
        <v>150</v>
      </c>
      <c r="I27" s="1">
        <v>8785235</v>
      </c>
      <c r="J27" s="1"/>
      <c r="K27" s="1">
        <v>5</v>
      </c>
      <c r="L27" s="1">
        <f t="shared" si="2"/>
        <v>-0.16000000000000014</v>
      </c>
      <c r="M27" s="1"/>
      <c r="N27" s="1"/>
      <c r="O27" s="1"/>
      <c r="P27" s="1">
        <f t="shared" si="5"/>
        <v>0.96799999999999997</v>
      </c>
      <c r="Q27" s="9"/>
      <c r="R27" s="9"/>
      <c r="S27" s="1"/>
      <c r="T27" s="1">
        <f t="shared" si="3"/>
        <v>39.576446280991739</v>
      </c>
      <c r="U27" s="1">
        <f t="shared" si="4"/>
        <v>39.576446280991739</v>
      </c>
      <c r="V27" s="1">
        <v>0.53200000000000003</v>
      </c>
      <c r="W27" s="1">
        <v>2.5419999999999998</v>
      </c>
      <c r="X27" s="1">
        <v>0.52400000000000002</v>
      </c>
      <c r="Y27" s="1">
        <v>0</v>
      </c>
      <c r="Z27" s="1">
        <v>1.0640000000000001</v>
      </c>
      <c r="AA27" s="1">
        <v>0.48</v>
      </c>
      <c r="AB27" s="1">
        <v>0.88800000000000012</v>
      </c>
      <c r="AC27" s="1">
        <v>0</v>
      </c>
      <c r="AD27" s="1">
        <v>1.8260000000000001</v>
      </c>
      <c r="AE27" s="1">
        <v>0.48799999999999999</v>
      </c>
      <c r="AF27" s="26" t="s">
        <v>49</v>
      </c>
      <c r="AG27" s="1">
        <f>G27*Q27</f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ht="15.75" thickBot="1" x14ac:dyDescent="0.3">
      <c r="A28" s="18" t="s">
        <v>66</v>
      </c>
      <c r="B28" s="19" t="s">
        <v>35</v>
      </c>
      <c r="C28" s="19">
        <v>48.084000000000003</v>
      </c>
      <c r="D28" s="19"/>
      <c r="E28" s="19">
        <v>3.16</v>
      </c>
      <c r="F28" s="20">
        <v>44.923999999999999</v>
      </c>
      <c r="G28" s="16">
        <v>0</v>
      </c>
      <c r="H28" s="15" t="e">
        <v>#N/A</v>
      </c>
      <c r="I28" s="15" t="s">
        <v>53</v>
      </c>
      <c r="J28" s="15" t="s">
        <v>65</v>
      </c>
      <c r="K28" s="15">
        <v>3.5</v>
      </c>
      <c r="L28" s="15">
        <f t="shared" si="2"/>
        <v>-0.33999999999999986</v>
      </c>
      <c r="M28" s="15"/>
      <c r="N28" s="15"/>
      <c r="O28" s="15"/>
      <c r="P28" s="15">
        <f t="shared" si="5"/>
        <v>0.63200000000000001</v>
      </c>
      <c r="Q28" s="17"/>
      <c r="R28" s="17"/>
      <c r="S28" s="15"/>
      <c r="T28" s="15">
        <f t="shared" si="3"/>
        <v>71.082278481012651</v>
      </c>
      <c r="U28" s="15">
        <f t="shared" si="4"/>
        <v>71.082278481012651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25" t="s">
        <v>101</v>
      </c>
      <c r="AG28" s="15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27" t="s">
        <v>67</v>
      </c>
      <c r="B29" s="28" t="s">
        <v>35</v>
      </c>
      <c r="C29" s="28"/>
      <c r="D29" s="28"/>
      <c r="E29" s="28"/>
      <c r="F29" s="29"/>
      <c r="G29" s="30">
        <v>1</v>
      </c>
      <c r="H29" s="31">
        <v>120</v>
      </c>
      <c r="I29" s="31">
        <v>8785204</v>
      </c>
      <c r="J29" s="31"/>
      <c r="K29" s="31"/>
      <c r="L29" s="31">
        <f t="shared" si="2"/>
        <v>0</v>
      </c>
      <c r="M29" s="31"/>
      <c r="N29" s="31"/>
      <c r="O29" s="31"/>
      <c r="P29" s="31">
        <f t="shared" si="5"/>
        <v>0</v>
      </c>
      <c r="Q29" s="32"/>
      <c r="R29" s="32"/>
      <c r="S29" s="31"/>
      <c r="T29" s="31" t="e">
        <f t="shared" si="3"/>
        <v>#DIV/0!</v>
      </c>
      <c r="U29" s="31" t="e">
        <f t="shared" si="4"/>
        <v>#DIV/0!</v>
      </c>
      <c r="V29" s="31">
        <v>0</v>
      </c>
      <c r="W29" s="31">
        <v>0</v>
      </c>
      <c r="X29" s="31">
        <v>0</v>
      </c>
      <c r="Y29" s="31">
        <v>0</v>
      </c>
      <c r="Z29" s="31">
        <v>0</v>
      </c>
      <c r="AA29" s="31">
        <v>0</v>
      </c>
      <c r="AB29" s="31">
        <v>0</v>
      </c>
      <c r="AC29" s="31">
        <v>0</v>
      </c>
      <c r="AD29" s="31">
        <v>0</v>
      </c>
      <c r="AE29" s="31">
        <v>0</v>
      </c>
      <c r="AF29" s="31" t="s">
        <v>68</v>
      </c>
      <c r="AG29" s="31">
        <f>G29*Q29</f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ht="15.75" thickBot="1" x14ac:dyDescent="0.3">
      <c r="A30" s="18" t="s">
        <v>69</v>
      </c>
      <c r="B30" s="19" t="s">
        <v>35</v>
      </c>
      <c r="C30" s="19">
        <v>129.828</v>
      </c>
      <c r="D30" s="19"/>
      <c r="E30" s="19">
        <v>3.2919999999999998</v>
      </c>
      <c r="F30" s="20">
        <v>126.536</v>
      </c>
      <c r="G30" s="16">
        <v>0</v>
      </c>
      <c r="H30" s="15" t="e">
        <v>#N/A</v>
      </c>
      <c r="I30" s="15" t="s">
        <v>53</v>
      </c>
      <c r="J30" s="15" t="s">
        <v>67</v>
      </c>
      <c r="K30" s="15">
        <v>2.5</v>
      </c>
      <c r="L30" s="15">
        <f t="shared" si="2"/>
        <v>0.79199999999999982</v>
      </c>
      <c r="M30" s="15"/>
      <c r="N30" s="15"/>
      <c r="O30" s="15"/>
      <c r="P30" s="15">
        <f t="shared" si="5"/>
        <v>0.65839999999999999</v>
      </c>
      <c r="Q30" s="17"/>
      <c r="R30" s="17"/>
      <c r="S30" s="15"/>
      <c r="T30" s="15">
        <f t="shared" si="3"/>
        <v>192.18712029161605</v>
      </c>
      <c r="U30" s="15">
        <f t="shared" si="4"/>
        <v>192.18712029161605</v>
      </c>
      <c r="V30" s="15">
        <v>1.2744</v>
      </c>
      <c r="W30" s="15">
        <v>1.2692000000000001</v>
      </c>
      <c r="X30" s="15">
        <v>1.2312000000000001</v>
      </c>
      <c r="Y30" s="15">
        <v>0</v>
      </c>
      <c r="Z30" s="15">
        <v>0.66520000000000001</v>
      </c>
      <c r="AA30" s="15">
        <v>0</v>
      </c>
      <c r="AB30" s="15">
        <v>0</v>
      </c>
      <c r="AC30" s="15">
        <v>0</v>
      </c>
      <c r="AD30" s="15">
        <v>0</v>
      </c>
      <c r="AE30" s="15">
        <v>0</v>
      </c>
      <c r="AF30" s="25" t="s">
        <v>101</v>
      </c>
      <c r="AG30" s="15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0" t="s">
        <v>70</v>
      </c>
      <c r="B31" s="11" t="s">
        <v>35</v>
      </c>
      <c r="C31" s="11"/>
      <c r="D31" s="11"/>
      <c r="E31" s="11"/>
      <c r="F31" s="12"/>
      <c r="G31" s="5">
        <v>1</v>
      </c>
      <c r="H31" s="1">
        <v>180</v>
      </c>
      <c r="I31" s="1">
        <v>8785259</v>
      </c>
      <c r="J31" s="1"/>
      <c r="K31" s="1"/>
      <c r="L31" s="1">
        <f t="shared" si="2"/>
        <v>0</v>
      </c>
      <c r="M31" s="1"/>
      <c r="N31" s="1"/>
      <c r="O31" s="1"/>
      <c r="P31" s="1">
        <f t="shared" si="5"/>
        <v>0</v>
      </c>
      <c r="Q31" s="9"/>
      <c r="R31" s="9"/>
      <c r="S31" s="1"/>
      <c r="T31" s="1" t="e">
        <f t="shared" si="3"/>
        <v>#DIV/0!</v>
      </c>
      <c r="U31" s="1" t="e">
        <f t="shared" si="4"/>
        <v>#DIV/0!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0.60039999999999993</v>
      </c>
      <c r="AD31" s="1">
        <v>0.69880000000000009</v>
      </c>
      <c r="AE31" s="1">
        <v>0.68959999999999999</v>
      </c>
      <c r="AF31" s="1"/>
      <c r="AG31" s="1">
        <f>G31*Q31</f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ht="15.75" thickBot="1" x14ac:dyDescent="0.3">
      <c r="A32" s="18" t="s">
        <v>71</v>
      </c>
      <c r="B32" s="19" t="s">
        <v>35</v>
      </c>
      <c r="C32" s="19">
        <v>63.286000000000001</v>
      </c>
      <c r="D32" s="19"/>
      <c r="E32" s="19"/>
      <c r="F32" s="20">
        <v>63.286000000000001</v>
      </c>
      <c r="G32" s="16">
        <v>0</v>
      </c>
      <c r="H32" s="15" t="e">
        <v>#N/A</v>
      </c>
      <c r="I32" s="15" t="s">
        <v>53</v>
      </c>
      <c r="J32" s="15" t="s">
        <v>70</v>
      </c>
      <c r="K32" s="15"/>
      <c r="L32" s="15">
        <f t="shared" si="2"/>
        <v>0</v>
      </c>
      <c r="M32" s="15"/>
      <c r="N32" s="15"/>
      <c r="O32" s="15"/>
      <c r="P32" s="15">
        <f t="shared" si="5"/>
        <v>0</v>
      </c>
      <c r="Q32" s="17"/>
      <c r="R32" s="17"/>
      <c r="S32" s="15"/>
      <c r="T32" s="15" t="e">
        <f t="shared" si="3"/>
        <v>#DIV/0!</v>
      </c>
      <c r="U32" s="15" t="e">
        <f t="shared" si="4"/>
        <v>#DIV/0!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  <c r="AC32" s="15">
        <v>0</v>
      </c>
      <c r="AD32" s="15">
        <v>0</v>
      </c>
      <c r="AE32" s="15">
        <v>0</v>
      </c>
      <c r="AF32" s="15" t="s">
        <v>47</v>
      </c>
      <c r="AG32" s="15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ht="15.75" thickBot="1" x14ac:dyDescent="0.3">
      <c r="A33" s="1" t="s">
        <v>72</v>
      </c>
      <c r="B33" s="1" t="s">
        <v>38</v>
      </c>
      <c r="C33" s="1">
        <v>95</v>
      </c>
      <c r="D33" s="1">
        <v>128</v>
      </c>
      <c r="E33" s="1">
        <v>77</v>
      </c>
      <c r="F33" s="1">
        <v>146</v>
      </c>
      <c r="G33" s="5">
        <v>0.1</v>
      </c>
      <c r="H33" s="1">
        <v>60</v>
      </c>
      <c r="I33" s="1">
        <v>8444170</v>
      </c>
      <c r="J33" s="1"/>
      <c r="K33" s="1">
        <v>116</v>
      </c>
      <c r="L33" s="1">
        <f t="shared" si="2"/>
        <v>-39</v>
      </c>
      <c r="M33" s="1"/>
      <c r="N33" s="1"/>
      <c r="O33" s="1"/>
      <c r="P33" s="1">
        <f t="shared" si="5"/>
        <v>15.4</v>
      </c>
      <c r="Q33" s="9">
        <f>16*P33-O33-F33</f>
        <v>100.4</v>
      </c>
      <c r="R33" s="9"/>
      <c r="S33" s="1"/>
      <c r="T33" s="1">
        <f t="shared" si="3"/>
        <v>16</v>
      </c>
      <c r="U33" s="1">
        <f t="shared" si="4"/>
        <v>9.4805194805194795</v>
      </c>
      <c r="V33" s="1">
        <v>7.4</v>
      </c>
      <c r="W33" s="1">
        <v>20.8</v>
      </c>
      <c r="X33" s="1">
        <v>0.4</v>
      </c>
      <c r="Y33" s="1">
        <v>4.8</v>
      </c>
      <c r="Z33" s="1">
        <v>6.8</v>
      </c>
      <c r="AA33" s="1">
        <v>11</v>
      </c>
      <c r="AB33" s="1">
        <v>7</v>
      </c>
      <c r="AC33" s="1">
        <v>0.8</v>
      </c>
      <c r="AD33" s="1">
        <v>7.6</v>
      </c>
      <c r="AE33" s="1">
        <v>21.4</v>
      </c>
      <c r="AF33" s="1" t="s">
        <v>40</v>
      </c>
      <c r="AG33" s="1">
        <f>G33*Q33</f>
        <v>10.040000000000001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0" t="s">
        <v>73</v>
      </c>
      <c r="B34" s="11" t="s">
        <v>35</v>
      </c>
      <c r="C34" s="11">
        <v>39.585999999999999</v>
      </c>
      <c r="D34" s="11"/>
      <c r="E34" s="11">
        <v>3.1880000000000002</v>
      </c>
      <c r="F34" s="12">
        <v>36.398000000000003</v>
      </c>
      <c r="G34" s="5">
        <v>1</v>
      </c>
      <c r="H34" s="1">
        <v>120</v>
      </c>
      <c r="I34" s="1">
        <v>5522704</v>
      </c>
      <c r="J34" s="1"/>
      <c r="K34" s="1">
        <v>4</v>
      </c>
      <c r="L34" s="1">
        <f t="shared" si="2"/>
        <v>-0.81199999999999983</v>
      </c>
      <c r="M34" s="1"/>
      <c r="N34" s="1"/>
      <c r="O34" s="1"/>
      <c r="P34" s="1">
        <f t="shared" si="5"/>
        <v>0.63760000000000006</v>
      </c>
      <c r="Q34" s="9"/>
      <c r="R34" s="9"/>
      <c r="S34" s="1"/>
      <c r="T34" s="1">
        <f t="shared" si="3"/>
        <v>57.085947302383943</v>
      </c>
      <c r="U34" s="1">
        <f t="shared" si="4"/>
        <v>57.085947302383943</v>
      </c>
      <c r="V34" s="1">
        <v>1.2103999999999999</v>
      </c>
      <c r="W34" s="1">
        <v>0.59160000000000001</v>
      </c>
      <c r="X34" s="1">
        <v>2.8130000000000002</v>
      </c>
      <c r="Y34" s="1">
        <v>3.8572000000000002</v>
      </c>
      <c r="Z34" s="1">
        <v>2.9790000000000001</v>
      </c>
      <c r="AA34" s="1">
        <v>1.1342000000000001</v>
      </c>
      <c r="AB34" s="1">
        <v>3.3290000000000002</v>
      </c>
      <c r="AC34" s="1">
        <v>4.2991999999999999</v>
      </c>
      <c r="AD34" s="1">
        <v>1.1612</v>
      </c>
      <c r="AE34" s="1">
        <v>1.6617999999999999</v>
      </c>
      <c r="AF34" s="1" t="s">
        <v>40</v>
      </c>
      <c r="AG34" s="1">
        <f>G34*Q34</f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ht="15.75" thickBot="1" x14ac:dyDescent="0.3">
      <c r="A35" s="18" t="s">
        <v>74</v>
      </c>
      <c r="B35" s="19" t="s">
        <v>35</v>
      </c>
      <c r="C35" s="19"/>
      <c r="D35" s="19"/>
      <c r="E35" s="19">
        <v>3.2080000000000002</v>
      </c>
      <c r="F35" s="20">
        <v>-3.2080000000000002</v>
      </c>
      <c r="G35" s="16">
        <v>0</v>
      </c>
      <c r="H35" s="15" t="e">
        <v>#N/A</v>
      </c>
      <c r="I35" s="15" t="s">
        <v>53</v>
      </c>
      <c r="J35" s="15" t="s">
        <v>73</v>
      </c>
      <c r="K35" s="15">
        <v>2.5</v>
      </c>
      <c r="L35" s="15">
        <f t="shared" si="2"/>
        <v>0.70800000000000018</v>
      </c>
      <c r="M35" s="15"/>
      <c r="N35" s="15"/>
      <c r="O35" s="15"/>
      <c r="P35" s="15">
        <f t="shared" si="5"/>
        <v>0.64160000000000006</v>
      </c>
      <c r="Q35" s="17"/>
      <c r="R35" s="17"/>
      <c r="S35" s="15"/>
      <c r="T35" s="15">
        <f t="shared" si="3"/>
        <v>-5</v>
      </c>
      <c r="U35" s="15">
        <f t="shared" si="4"/>
        <v>-5</v>
      </c>
      <c r="V35" s="15">
        <v>0</v>
      </c>
      <c r="W35" s="15">
        <v>0</v>
      </c>
      <c r="X35" s="15">
        <v>0</v>
      </c>
      <c r="Y35" s="15">
        <v>0</v>
      </c>
      <c r="Z35" s="15">
        <v>0</v>
      </c>
      <c r="AA35" s="15">
        <v>0</v>
      </c>
      <c r="AB35" s="15">
        <v>0</v>
      </c>
      <c r="AC35" s="15">
        <v>0</v>
      </c>
      <c r="AD35" s="15">
        <v>0</v>
      </c>
      <c r="AE35" s="15">
        <v>0</v>
      </c>
      <c r="AF35" s="15"/>
      <c r="AG35" s="15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0" t="s">
        <v>75</v>
      </c>
      <c r="B36" s="11" t="s">
        <v>38</v>
      </c>
      <c r="C36" s="11">
        <v>67</v>
      </c>
      <c r="D36" s="11">
        <v>64</v>
      </c>
      <c r="E36" s="11">
        <v>27</v>
      </c>
      <c r="F36" s="12">
        <v>96</v>
      </c>
      <c r="G36" s="5">
        <v>0.14000000000000001</v>
      </c>
      <c r="H36" s="1">
        <v>180</v>
      </c>
      <c r="I36" s="1">
        <v>9988391</v>
      </c>
      <c r="J36" s="1"/>
      <c r="K36" s="1">
        <v>33</v>
      </c>
      <c r="L36" s="1">
        <f t="shared" ref="L36:L52" si="8">E36-K36</f>
        <v>-6</v>
      </c>
      <c r="M36" s="1"/>
      <c r="N36" s="1"/>
      <c r="O36" s="1">
        <v>84.6</v>
      </c>
      <c r="P36" s="1">
        <f t="shared" si="5"/>
        <v>5.4</v>
      </c>
      <c r="Q36" s="9"/>
      <c r="R36" s="9"/>
      <c r="S36" s="1"/>
      <c r="T36" s="1">
        <f t="shared" si="3"/>
        <v>33.444444444444443</v>
      </c>
      <c r="U36" s="1">
        <f t="shared" si="4"/>
        <v>33.444444444444443</v>
      </c>
      <c r="V36" s="1">
        <v>9.1999999999999993</v>
      </c>
      <c r="W36" s="1">
        <v>6.8</v>
      </c>
      <c r="X36" s="1">
        <v>0.4</v>
      </c>
      <c r="Y36" s="1">
        <v>3.4</v>
      </c>
      <c r="Z36" s="1">
        <v>6.6</v>
      </c>
      <c r="AA36" s="1">
        <v>7.2</v>
      </c>
      <c r="AB36" s="1">
        <v>5</v>
      </c>
      <c r="AC36" s="1">
        <v>4.2</v>
      </c>
      <c r="AD36" s="1">
        <v>6.4</v>
      </c>
      <c r="AE36" s="1">
        <v>6.2</v>
      </c>
      <c r="AF36" s="1" t="s">
        <v>40</v>
      </c>
      <c r="AG36" s="1">
        <f>G36*Q36</f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ht="15.75" thickBot="1" x14ac:dyDescent="0.3">
      <c r="A37" s="18" t="s">
        <v>76</v>
      </c>
      <c r="B37" s="19" t="s">
        <v>38</v>
      </c>
      <c r="C37" s="19"/>
      <c r="D37" s="19"/>
      <c r="E37" s="19">
        <v>1</v>
      </c>
      <c r="F37" s="20">
        <v>-1</v>
      </c>
      <c r="G37" s="16">
        <v>0</v>
      </c>
      <c r="H37" s="15" t="e">
        <v>#N/A</v>
      </c>
      <c r="I37" s="15" t="s">
        <v>53</v>
      </c>
      <c r="J37" s="15" t="s">
        <v>75</v>
      </c>
      <c r="K37" s="15">
        <v>1</v>
      </c>
      <c r="L37" s="15">
        <f t="shared" si="8"/>
        <v>0</v>
      </c>
      <c r="M37" s="15"/>
      <c r="N37" s="15"/>
      <c r="O37" s="15"/>
      <c r="P37" s="15">
        <f t="shared" si="5"/>
        <v>0.2</v>
      </c>
      <c r="Q37" s="17"/>
      <c r="R37" s="17"/>
      <c r="S37" s="15"/>
      <c r="T37" s="15">
        <f t="shared" si="3"/>
        <v>-5</v>
      </c>
      <c r="U37" s="15">
        <f t="shared" si="4"/>
        <v>-5</v>
      </c>
      <c r="V37" s="15">
        <v>0</v>
      </c>
      <c r="W37" s="15">
        <v>0</v>
      </c>
      <c r="X37" s="15">
        <v>0</v>
      </c>
      <c r="Y37" s="15">
        <v>0</v>
      </c>
      <c r="Z37" s="15">
        <v>0</v>
      </c>
      <c r="AA37" s="15">
        <v>0</v>
      </c>
      <c r="AB37" s="15">
        <v>0</v>
      </c>
      <c r="AC37" s="15">
        <v>0</v>
      </c>
      <c r="AD37" s="15">
        <v>0</v>
      </c>
      <c r="AE37" s="15">
        <v>0</v>
      </c>
      <c r="AF37" s="15"/>
      <c r="AG37" s="15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77</v>
      </c>
      <c r="B38" s="1" t="s">
        <v>38</v>
      </c>
      <c r="C38" s="1">
        <v>223</v>
      </c>
      <c r="D38" s="1">
        <v>80</v>
      </c>
      <c r="E38" s="1">
        <v>25</v>
      </c>
      <c r="F38" s="1">
        <v>270</v>
      </c>
      <c r="G38" s="5">
        <v>0.18</v>
      </c>
      <c r="H38" s="1">
        <v>270</v>
      </c>
      <c r="I38" s="1">
        <v>9988681</v>
      </c>
      <c r="J38" s="1"/>
      <c r="K38" s="1">
        <v>25</v>
      </c>
      <c r="L38" s="1">
        <f t="shared" si="8"/>
        <v>0</v>
      </c>
      <c r="M38" s="1"/>
      <c r="N38" s="1"/>
      <c r="O38" s="1"/>
      <c r="P38" s="1">
        <f t="shared" si="5"/>
        <v>5</v>
      </c>
      <c r="Q38" s="9"/>
      <c r="R38" s="9"/>
      <c r="S38" s="1"/>
      <c r="T38" s="1">
        <f t="shared" si="3"/>
        <v>54</v>
      </c>
      <c r="U38" s="1">
        <f t="shared" si="4"/>
        <v>54</v>
      </c>
      <c r="V38" s="1">
        <v>7.6</v>
      </c>
      <c r="W38" s="1">
        <v>9</v>
      </c>
      <c r="X38" s="1">
        <v>1.8</v>
      </c>
      <c r="Y38" s="1">
        <v>5.2</v>
      </c>
      <c r="Z38" s="1">
        <v>6.4</v>
      </c>
      <c r="AA38" s="1">
        <v>10.6</v>
      </c>
      <c r="AB38" s="1">
        <v>1.8</v>
      </c>
      <c r="AC38" s="1">
        <v>6.4</v>
      </c>
      <c r="AD38" s="1">
        <v>9.4</v>
      </c>
      <c r="AE38" s="1">
        <v>9.1999999999999993</v>
      </c>
      <c r="AF38" s="25" t="s">
        <v>101</v>
      </c>
      <c r="AG38" s="1">
        <f>G38*Q38</f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78</v>
      </c>
      <c r="B39" s="1" t="s">
        <v>35</v>
      </c>
      <c r="C39" s="1">
        <v>138.845</v>
      </c>
      <c r="D39" s="1"/>
      <c r="E39" s="1">
        <v>5.9960000000000004</v>
      </c>
      <c r="F39" s="1">
        <v>53.759</v>
      </c>
      <c r="G39" s="5">
        <v>1</v>
      </c>
      <c r="H39" s="1">
        <v>120</v>
      </c>
      <c r="I39" s="1">
        <v>8785198</v>
      </c>
      <c r="J39" s="1"/>
      <c r="K39" s="1">
        <v>7.5</v>
      </c>
      <c r="L39" s="1">
        <f t="shared" si="8"/>
        <v>-1.5039999999999996</v>
      </c>
      <c r="M39" s="1"/>
      <c r="N39" s="1"/>
      <c r="O39" s="1"/>
      <c r="P39" s="1">
        <f t="shared" si="5"/>
        <v>1.1992</v>
      </c>
      <c r="Q39" s="9"/>
      <c r="R39" s="9"/>
      <c r="S39" s="1"/>
      <c r="T39" s="1">
        <f t="shared" si="3"/>
        <v>44.829052701801203</v>
      </c>
      <c r="U39" s="1">
        <f t="shared" si="4"/>
        <v>44.829052701801203</v>
      </c>
      <c r="V39" s="1">
        <v>2.5870000000000002</v>
      </c>
      <c r="W39" s="1">
        <v>1.93</v>
      </c>
      <c r="X39" s="1">
        <v>1.883</v>
      </c>
      <c r="Y39" s="1">
        <v>1.9039999999999999</v>
      </c>
      <c r="Z39" s="1">
        <v>0.63200000000000001</v>
      </c>
      <c r="AA39" s="1">
        <v>1.8859999999999999</v>
      </c>
      <c r="AB39" s="1">
        <v>3.145</v>
      </c>
      <c r="AC39" s="1">
        <v>1.9379999999999999</v>
      </c>
      <c r="AD39" s="1">
        <v>0</v>
      </c>
      <c r="AE39" s="1">
        <v>1.242</v>
      </c>
      <c r="AF39" s="25" t="s">
        <v>101</v>
      </c>
      <c r="AG39" s="1">
        <f>G39*Q39</f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79</v>
      </c>
      <c r="B40" s="1" t="s">
        <v>38</v>
      </c>
      <c r="C40" s="1">
        <v>179</v>
      </c>
      <c r="D40" s="1">
        <v>240</v>
      </c>
      <c r="E40" s="1">
        <v>129</v>
      </c>
      <c r="F40" s="1">
        <v>290</v>
      </c>
      <c r="G40" s="5">
        <v>0.1</v>
      </c>
      <c r="H40" s="1">
        <v>60</v>
      </c>
      <c r="I40" s="1">
        <v>8444187</v>
      </c>
      <c r="J40" s="1"/>
      <c r="K40" s="1">
        <v>147</v>
      </c>
      <c r="L40" s="1">
        <f t="shared" si="8"/>
        <v>-18</v>
      </c>
      <c r="M40" s="1"/>
      <c r="N40" s="1"/>
      <c r="O40" s="1"/>
      <c r="P40" s="1">
        <f t="shared" si="5"/>
        <v>25.8</v>
      </c>
      <c r="Q40" s="9">
        <f>16*P40-O40-F40</f>
        <v>122.80000000000001</v>
      </c>
      <c r="R40" s="9"/>
      <c r="S40" s="1"/>
      <c r="T40" s="1">
        <f t="shared" si="3"/>
        <v>16</v>
      </c>
      <c r="U40" s="1">
        <f t="shared" si="4"/>
        <v>11.24031007751938</v>
      </c>
      <c r="V40" s="1">
        <v>7.8</v>
      </c>
      <c r="W40" s="1">
        <v>26.2</v>
      </c>
      <c r="X40" s="1">
        <v>0.4</v>
      </c>
      <c r="Y40" s="1">
        <v>3.8</v>
      </c>
      <c r="Z40" s="1">
        <v>5.6</v>
      </c>
      <c r="AA40" s="1">
        <v>10.8</v>
      </c>
      <c r="AB40" s="1">
        <v>4.8</v>
      </c>
      <c r="AC40" s="1">
        <v>0.2</v>
      </c>
      <c r="AD40" s="1">
        <v>0.2</v>
      </c>
      <c r="AE40" s="1">
        <v>0.4</v>
      </c>
      <c r="AF40" s="1" t="s">
        <v>80</v>
      </c>
      <c r="AG40" s="1">
        <f>G40*Q40</f>
        <v>12.280000000000001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81</v>
      </c>
      <c r="B41" s="1" t="s">
        <v>38</v>
      </c>
      <c r="C41" s="1">
        <v>253</v>
      </c>
      <c r="D41" s="1">
        <v>270</v>
      </c>
      <c r="E41" s="1">
        <v>129</v>
      </c>
      <c r="F41" s="1">
        <v>394</v>
      </c>
      <c r="G41" s="5">
        <v>0.1</v>
      </c>
      <c r="H41" s="1">
        <v>90</v>
      </c>
      <c r="I41" s="1">
        <v>8444194</v>
      </c>
      <c r="J41" s="1"/>
      <c r="K41" s="1">
        <v>129</v>
      </c>
      <c r="L41" s="1">
        <f t="shared" si="8"/>
        <v>0</v>
      </c>
      <c r="M41" s="1"/>
      <c r="N41" s="1"/>
      <c r="O41" s="1">
        <v>78.199999999999932</v>
      </c>
      <c r="P41" s="1">
        <f t="shared" si="5"/>
        <v>25.8</v>
      </c>
      <c r="Q41" s="9"/>
      <c r="R41" s="9"/>
      <c r="S41" s="1"/>
      <c r="T41" s="1">
        <f t="shared" si="3"/>
        <v>18.302325581395344</v>
      </c>
      <c r="U41" s="1">
        <f t="shared" si="4"/>
        <v>18.302325581395344</v>
      </c>
      <c r="V41" s="1">
        <v>33.4</v>
      </c>
      <c r="W41" s="1">
        <v>30.8</v>
      </c>
      <c r="X41" s="1">
        <v>20.2</v>
      </c>
      <c r="Y41" s="1">
        <v>22</v>
      </c>
      <c r="Z41" s="1">
        <v>33</v>
      </c>
      <c r="AA41" s="1">
        <v>31.4</v>
      </c>
      <c r="AB41" s="1">
        <v>30.6</v>
      </c>
      <c r="AC41" s="1">
        <v>37</v>
      </c>
      <c r="AD41" s="1">
        <v>31.2</v>
      </c>
      <c r="AE41" s="1">
        <v>29.6</v>
      </c>
      <c r="AF41" s="1" t="s">
        <v>82</v>
      </c>
      <c r="AG41" s="1">
        <f>G41*Q41</f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ht="15.75" thickBot="1" x14ac:dyDescent="0.3">
      <c r="A42" s="15" t="s">
        <v>83</v>
      </c>
      <c r="B42" s="15" t="s">
        <v>38</v>
      </c>
      <c r="C42" s="15">
        <v>80</v>
      </c>
      <c r="D42" s="15"/>
      <c r="E42" s="15">
        <v>17</v>
      </c>
      <c r="F42" s="15">
        <v>63</v>
      </c>
      <c r="G42" s="16">
        <v>0</v>
      </c>
      <c r="H42" s="15" t="e">
        <v>#N/A</v>
      </c>
      <c r="I42" s="15" t="s">
        <v>36</v>
      </c>
      <c r="J42" s="15"/>
      <c r="K42" s="15">
        <v>17</v>
      </c>
      <c r="L42" s="15">
        <f t="shared" si="8"/>
        <v>0</v>
      </c>
      <c r="M42" s="15"/>
      <c r="N42" s="15"/>
      <c r="O42" s="15"/>
      <c r="P42" s="15">
        <f t="shared" si="5"/>
        <v>3.4</v>
      </c>
      <c r="Q42" s="17"/>
      <c r="R42" s="17"/>
      <c r="S42" s="15"/>
      <c r="T42" s="15">
        <f t="shared" si="3"/>
        <v>18.529411764705884</v>
      </c>
      <c r="U42" s="15">
        <f t="shared" si="4"/>
        <v>18.529411764705884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 t="s">
        <v>40</v>
      </c>
      <c r="AG42" s="15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0" t="s">
        <v>84</v>
      </c>
      <c r="B43" s="11" t="s">
        <v>38</v>
      </c>
      <c r="C43" s="11">
        <v>72</v>
      </c>
      <c r="D43" s="11"/>
      <c r="E43" s="11">
        <v>69</v>
      </c>
      <c r="F43" s="12">
        <v>-1</v>
      </c>
      <c r="G43" s="5">
        <v>0.2</v>
      </c>
      <c r="H43" s="1">
        <v>120</v>
      </c>
      <c r="I43" s="1" t="s">
        <v>85</v>
      </c>
      <c r="J43" s="1"/>
      <c r="K43" s="1">
        <v>69</v>
      </c>
      <c r="L43" s="1">
        <f t="shared" si="8"/>
        <v>0</v>
      </c>
      <c r="M43" s="1"/>
      <c r="N43" s="1"/>
      <c r="O43" s="1">
        <v>46.400000000000013</v>
      </c>
      <c r="P43" s="1">
        <f t="shared" si="5"/>
        <v>13.8</v>
      </c>
      <c r="Q43" s="9">
        <f>20*(P43+P44)-O43-O44-F43-F44</f>
        <v>245.59999999999997</v>
      </c>
      <c r="R43" s="9"/>
      <c r="S43" s="1"/>
      <c r="T43" s="1">
        <f t="shared" si="3"/>
        <v>21.086956521739129</v>
      </c>
      <c r="U43" s="1">
        <f t="shared" si="4"/>
        <v>3.289855072463769</v>
      </c>
      <c r="V43" s="1">
        <v>10.8</v>
      </c>
      <c r="W43" s="1">
        <v>12.8</v>
      </c>
      <c r="X43" s="1">
        <v>18.600000000000001</v>
      </c>
      <c r="Y43" s="1">
        <v>6</v>
      </c>
      <c r="Z43" s="1">
        <v>13.6</v>
      </c>
      <c r="AA43" s="1">
        <v>2.8</v>
      </c>
      <c r="AB43" s="1">
        <v>24.4</v>
      </c>
      <c r="AC43" s="1">
        <v>11.4</v>
      </c>
      <c r="AD43" s="1">
        <v>3.2</v>
      </c>
      <c r="AE43" s="1">
        <v>7.2</v>
      </c>
      <c r="AF43" s="1"/>
      <c r="AG43" s="1">
        <f>G43*Q43</f>
        <v>49.12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ht="15.75" thickBot="1" x14ac:dyDescent="0.3">
      <c r="A44" s="18" t="s">
        <v>86</v>
      </c>
      <c r="B44" s="19" t="s">
        <v>38</v>
      </c>
      <c r="C44" s="19"/>
      <c r="D44" s="19">
        <v>130</v>
      </c>
      <c r="E44" s="19">
        <v>29</v>
      </c>
      <c r="F44" s="20">
        <v>101</v>
      </c>
      <c r="G44" s="16">
        <v>0</v>
      </c>
      <c r="H44" s="15" t="e">
        <v>#N/A</v>
      </c>
      <c r="I44" s="15" t="s">
        <v>53</v>
      </c>
      <c r="J44" s="15" t="s">
        <v>84</v>
      </c>
      <c r="K44" s="15">
        <v>29</v>
      </c>
      <c r="L44" s="15">
        <f t="shared" si="8"/>
        <v>0</v>
      </c>
      <c r="M44" s="15"/>
      <c r="N44" s="15"/>
      <c r="O44" s="15"/>
      <c r="P44" s="15">
        <f t="shared" si="5"/>
        <v>5.8</v>
      </c>
      <c r="Q44" s="17"/>
      <c r="R44" s="17"/>
      <c r="S44" s="15"/>
      <c r="T44" s="15">
        <f t="shared" si="3"/>
        <v>17.413793103448278</v>
      </c>
      <c r="U44" s="15">
        <f t="shared" si="4"/>
        <v>17.413793103448278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/>
      <c r="AG44" s="15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0" t="s">
        <v>87</v>
      </c>
      <c r="B45" s="11" t="s">
        <v>35</v>
      </c>
      <c r="C45" s="11"/>
      <c r="D45" s="11"/>
      <c r="E45" s="11"/>
      <c r="F45" s="12"/>
      <c r="G45" s="5">
        <v>1</v>
      </c>
      <c r="H45" s="1">
        <v>120</v>
      </c>
      <c r="I45" s="1" t="s">
        <v>88</v>
      </c>
      <c r="J45" s="1"/>
      <c r="K45" s="1"/>
      <c r="L45" s="1">
        <f t="shared" si="8"/>
        <v>0</v>
      </c>
      <c r="M45" s="1"/>
      <c r="N45" s="1"/>
      <c r="O45" s="1"/>
      <c r="P45" s="1">
        <f t="shared" si="5"/>
        <v>0</v>
      </c>
      <c r="Q45" s="9">
        <f>20*(P45+P46+P47)-O45-O46-F45-F46-O47-F47</f>
        <v>43.194999999999986</v>
      </c>
      <c r="R45" s="9"/>
      <c r="S45" s="1"/>
      <c r="T45" s="1" t="e">
        <f t="shared" si="3"/>
        <v>#DIV/0!</v>
      </c>
      <c r="U45" s="1" t="e">
        <f t="shared" si="4"/>
        <v>#DIV/0!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 t="s">
        <v>89</v>
      </c>
      <c r="AG45" s="1">
        <f>G45*Q45</f>
        <v>43.194999999999986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21" t="s">
        <v>90</v>
      </c>
      <c r="B46" s="22" t="s">
        <v>35</v>
      </c>
      <c r="C46" s="22">
        <v>3.25</v>
      </c>
      <c r="D46" s="22"/>
      <c r="E46" s="22">
        <v>3.145</v>
      </c>
      <c r="F46" s="23">
        <v>-3.145</v>
      </c>
      <c r="G46" s="16">
        <v>0</v>
      </c>
      <c r="H46" s="15" t="e">
        <v>#N/A</v>
      </c>
      <c r="I46" s="15" t="s">
        <v>53</v>
      </c>
      <c r="J46" s="15" t="s">
        <v>87</v>
      </c>
      <c r="K46" s="15">
        <v>3</v>
      </c>
      <c r="L46" s="15">
        <f t="shared" si="8"/>
        <v>0.14500000000000002</v>
      </c>
      <c r="M46" s="15"/>
      <c r="N46" s="15"/>
      <c r="O46" s="15"/>
      <c r="P46" s="15">
        <f t="shared" si="5"/>
        <v>0.629</v>
      </c>
      <c r="Q46" s="17"/>
      <c r="R46" s="17"/>
      <c r="S46" s="15"/>
      <c r="T46" s="15">
        <f t="shared" si="3"/>
        <v>-5</v>
      </c>
      <c r="U46" s="15">
        <f t="shared" si="4"/>
        <v>-5</v>
      </c>
      <c r="V46" s="15">
        <v>0</v>
      </c>
      <c r="W46" s="15">
        <v>0.623</v>
      </c>
      <c r="X46" s="15">
        <v>1.27</v>
      </c>
      <c r="Y46" s="15">
        <v>0.65100000000000002</v>
      </c>
      <c r="Z46" s="15">
        <v>0</v>
      </c>
      <c r="AA46" s="15">
        <v>0</v>
      </c>
      <c r="AB46" s="15">
        <v>0</v>
      </c>
      <c r="AC46" s="15">
        <v>0</v>
      </c>
      <c r="AD46" s="15">
        <v>0</v>
      </c>
      <c r="AE46" s="15">
        <v>0</v>
      </c>
      <c r="AF46" s="15"/>
      <c r="AG46" s="15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ht="15.75" thickBot="1" x14ac:dyDescent="0.3">
      <c r="A47" s="18" t="s">
        <v>91</v>
      </c>
      <c r="B47" s="19" t="s">
        <v>35</v>
      </c>
      <c r="C47" s="19">
        <v>47.58</v>
      </c>
      <c r="D47" s="19"/>
      <c r="E47" s="19">
        <v>15.01</v>
      </c>
      <c r="F47" s="20">
        <v>32.57</v>
      </c>
      <c r="G47" s="16">
        <v>0</v>
      </c>
      <c r="H47" s="15" t="e">
        <v>#N/A</v>
      </c>
      <c r="I47" s="15" t="s">
        <v>53</v>
      </c>
      <c r="J47" s="15" t="s">
        <v>87</v>
      </c>
      <c r="K47" s="15">
        <v>17</v>
      </c>
      <c r="L47" s="15">
        <f t="shared" si="8"/>
        <v>-1.9900000000000002</v>
      </c>
      <c r="M47" s="15"/>
      <c r="N47" s="15"/>
      <c r="O47" s="15"/>
      <c r="P47" s="15">
        <f t="shared" si="5"/>
        <v>3.0019999999999998</v>
      </c>
      <c r="Q47" s="17"/>
      <c r="R47" s="17"/>
      <c r="S47" s="15"/>
      <c r="T47" s="15">
        <f t="shared" si="3"/>
        <v>10.849433710859428</v>
      </c>
      <c r="U47" s="15">
        <f t="shared" si="4"/>
        <v>10.849433710859428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15">
        <v>0</v>
      </c>
      <c r="AC47" s="15">
        <v>0</v>
      </c>
      <c r="AD47" s="15">
        <v>0</v>
      </c>
      <c r="AE47" s="15">
        <v>0</v>
      </c>
      <c r="AF47" s="15" t="s">
        <v>40</v>
      </c>
      <c r="AG47" s="15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0" t="s">
        <v>92</v>
      </c>
      <c r="B48" s="11" t="s">
        <v>38</v>
      </c>
      <c r="C48" s="11">
        <v>24</v>
      </c>
      <c r="D48" s="11"/>
      <c r="E48" s="11">
        <v>13</v>
      </c>
      <c r="F48" s="12"/>
      <c r="G48" s="5">
        <v>0.2</v>
      </c>
      <c r="H48" s="1">
        <v>120</v>
      </c>
      <c r="I48" s="1" t="s">
        <v>93</v>
      </c>
      <c r="J48" s="1"/>
      <c r="K48" s="1">
        <v>65</v>
      </c>
      <c r="L48" s="1">
        <f t="shared" si="8"/>
        <v>-52</v>
      </c>
      <c r="M48" s="1"/>
      <c r="N48" s="1"/>
      <c r="O48" s="1">
        <v>35.200000000000017</v>
      </c>
      <c r="P48" s="1">
        <f t="shared" si="5"/>
        <v>2.6</v>
      </c>
      <c r="Q48" s="9"/>
      <c r="R48" s="9"/>
      <c r="S48" s="1"/>
      <c r="T48" s="1">
        <f t="shared" si="3"/>
        <v>13.538461538461545</v>
      </c>
      <c r="U48" s="1">
        <f t="shared" si="4"/>
        <v>13.538461538461545</v>
      </c>
      <c r="V48" s="1">
        <v>10.4</v>
      </c>
      <c r="W48" s="1">
        <v>12.8</v>
      </c>
      <c r="X48" s="1">
        <v>1.6</v>
      </c>
      <c r="Y48" s="1">
        <v>7</v>
      </c>
      <c r="Z48" s="1">
        <v>13</v>
      </c>
      <c r="AA48" s="1">
        <v>2.6</v>
      </c>
      <c r="AB48" s="1">
        <v>6.8</v>
      </c>
      <c r="AC48" s="1">
        <v>12</v>
      </c>
      <c r="AD48" s="1">
        <v>2.8</v>
      </c>
      <c r="AE48" s="1">
        <v>6.6</v>
      </c>
      <c r="AF48" s="1"/>
      <c r="AG48" s="1">
        <f>G48*Q48</f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ht="15.75" thickBot="1" x14ac:dyDescent="0.3">
      <c r="A49" s="18" t="s">
        <v>94</v>
      </c>
      <c r="B49" s="19" t="s">
        <v>38</v>
      </c>
      <c r="C49" s="19"/>
      <c r="D49" s="19">
        <v>180</v>
      </c>
      <c r="E49" s="19"/>
      <c r="F49" s="20">
        <v>180</v>
      </c>
      <c r="G49" s="16">
        <v>0</v>
      </c>
      <c r="H49" s="15" t="e">
        <v>#N/A</v>
      </c>
      <c r="I49" s="15" t="s">
        <v>53</v>
      </c>
      <c r="J49" s="15" t="s">
        <v>92</v>
      </c>
      <c r="K49" s="15"/>
      <c r="L49" s="15">
        <f t="shared" si="8"/>
        <v>0</v>
      </c>
      <c r="M49" s="15"/>
      <c r="N49" s="15"/>
      <c r="O49" s="15"/>
      <c r="P49" s="15">
        <f t="shared" si="5"/>
        <v>0</v>
      </c>
      <c r="Q49" s="17"/>
      <c r="R49" s="17"/>
      <c r="S49" s="15"/>
      <c r="T49" s="15" t="e">
        <f t="shared" si="3"/>
        <v>#DIV/0!</v>
      </c>
      <c r="U49" s="15" t="e">
        <f t="shared" si="4"/>
        <v>#DIV/0!</v>
      </c>
      <c r="V49" s="15">
        <v>0</v>
      </c>
      <c r="W49" s="15">
        <v>0</v>
      </c>
      <c r="X49" s="15">
        <v>0</v>
      </c>
      <c r="Y49" s="15">
        <v>0</v>
      </c>
      <c r="Z49" s="15">
        <v>0</v>
      </c>
      <c r="AA49" s="15">
        <v>0</v>
      </c>
      <c r="AB49" s="15">
        <v>0</v>
      </c>
      <c r="AC49" s="15">
        <v>0</v>
      </c>
      <c r="AD49" s="15">
        <v>0</v>
      </c>
      <c r="AE49" s="15">
        <v>0</v>
      </c>
      <c r="AF49" s="15"/>
      <c r="AG49" s="15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0" t="s">
        <v>95</v>
      </c>
      <c r="B50" s="11" t="s">
        <v>35</v>
      </c>
      <c r="C50" s="11">
        <v>-0.748</v>
      </c>
      <c r="D50" s="11">
        <v>0.748</v>
      </c>
      <c r="E50" s="11"/>
      <c r="F50" s="12"/>
      <c r="G50" s="5">
        <v>1</v>
      </c>
      <c r="H50" s="1">
        <v>120</v>
      </c>
      <c r="I50" s="1" t="s">
        <v>96</v>
      </c>
      <c r="J50" s="1"/>
      <c r="K50" s="1"/>
      <c r="L50" s="1">
        <f t="shared" si="8"/>
        <v>0</v>
      </c>
      <c r="M50" s="1"/>
      <c r="N50" s="1"/>
      <c r="O50" s="1"/>
      <c r="P50" s="1">
        <f t="shared" si="5"/>
        <v>0</v>
      </c>
      <c r="Q50" s="9">
        <v>300</v>
      </c>
      <c r="R50" s="9"/>
      <c r="S50" s="1"/>
      <c r="T50" s="1" t="e">
        <f t="shared" si="3"/>
        <v>#DIV/0!</v>
      </c>
      <c r="U50" s="1" t="e">
        <f t="shared" si="4"/>
        <v>#DIV/0!</v>
      </c>
      <c r="V50" s="1">
        <v>19.342400000000001</v>
      </c>
      <c r="W50" s="1">
        <v>26.932400000000001</v>
      </c>
      <c r="X50" s="1">
        <v>8.7703999999999986</v>
      </c>
      <c r="Y50" s="1">
        <v>13.808</v>
      </c>
      <c r="Z50" s="1">
        <v>13.6432</v>
      </c>
      <c r="AA50" s="1">
        <v>19.5562</v>
      </c>
      <c r="AB50" s="1">
        <v>6.0840000000000014</v>
      </c>
      <c r="AC50" s="1">
        <v>0.72360000000000002</v>
      </c>
      <c r="AD50" s="1">
        <v>2.0872000000000002</v>
      </c>
      <c r="AE50" s="1">
        <v>2.1063999999999998</v>
      </c>
      <c r="AF50" s="34" t="s">
        <v>99</v>
      </c>
      <c r="AG50" s="1">
        <f>G50*Q50</f>
        <v>300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21" t="s">
        <v>97</v>
      </c>
      <c r="B51" s="22" t="s">
        <v>35</v>
      </c>
      <c r="C51" s="22">
        <v>-22.082000000000001</v>
      </c>
      <c r="D51" s="22">
        <v>25.7</v>
      </c>
      <c r="E51" s="22">
        <v>3.52</v>
      </c>
      <c r="F51" s="23">
        <v>9.8000000000000004E-2</v>
      </c>
      <c r="G51" s="16">
        <v>0</v>
      </c>
      <c r="H51" s="15" t="e">
        <v>#N/A</v>
      </c>
      <c r="I51" s="15" t="s">
        <v>53</v>
      </c>
      <c r="J51" s="15" t="s">
        <v>95</v>
      </c>
      <c r="K51" s="15">
        <v>6.5</v>
      </c>
      <c r="L51" s="15">
        <f t="shared" si="8"/>
        <v>-2.98</v>
      </c>
      <c r="M51" s="15"/>
      <c r="N51" s="15"/>
      <c r="O51" s="15"/>
      <c r="P51" s="15">
        <f t="shared" si="5"/>
        <v>0.70399999999999996</v>
      </c>
      <c r="Q51" s="17"/>
      <c r="R51" s="17"/>
      <c r="S51" s="15"/>
      <c r="T51" s="15">
        <f t="shared" si="3"/>
        <v>0.13920454545454547</v>
      </c>
      <c r="U51" s="15">
        <f t="shared" si="4"/>
        <v>0.13920454545454547</v>
      </c>
      <c r="V51" s="15">
        <v>1.5156000000000001</v>
      </c>
      <c r="W51" s="15">
        <v>2.9007999999999998</v>
      </c>
      <c r="X51" s="15">
        <v>0</v>
      </c>
      <c r="Y51" s="15">
        <v>0</v>
      </c>
      <c r="Z51" s="15">
        <v>0</v>
      </c>
      <c r="AA51" s="15">
        <v>0</v>
      </c>
      <c r="AB51" s="15">
        <v>0</v>
      </c>
      <c r="AC51" s="15">
        <v>0</v>
      </c>
      <c r="AD51" s="15">
        <v>0</v>
      </c>
      <c r="AE51" s="15">
        <v>0</v>
      </c>
      <c r="AF51" s="15"/>
      <c r="AG51" s="15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ht="15.75" thickBot="1" x14ac:dyDescent="0.3">
      <c r="A52" s="18" t="s">
        <v>98</v>
      </c>
      <c r="B52" s="19" t="s">
        <v>35</v>
      </c>
      <c r="C52" s="19">
        <v>28.808</v>
      </c>
      <c r="D52" s="19">
        <v>7.1890000000000001</v>
      </c>
      <c r="E52" s="19">
        <v>39.615000000000002</v>
      </c>
      <c r="F52" s="20">
        <v>-3.6179999999999999</v>
      </c>
      <c r="G52" s="16">
        <v>0</v>
      </c>
      <c r="H52" s="15" t="e">
        <v>#N/A</v>
      </c>
      <c r="I52" s="15" t="s">
        <v>53</v>
      </c>
      <c r="J52" s="15" t="s">
        <v>95</v>
      </c>
      <c r="K52" s="15">
        <v>39.5</v>
      </c>
      <c r="L52" s="15">
        <f t="shared" si="8"/>
        <v>0.11500000000000199</v>
      </c>
      <c r="M52" s="15"/>
      <c r="N52" s="15"/>
      <c r="O52" s="15"/>
      <c r="P52" s="15">
        <f t="shared" si="5"/>
        <v>7.923</v>
      </c>
      <c r="Q52" s="17"/>
      <c r="R52" s="17"/>
      <c r="S52" s="15"/>
      <c r="T52" s="15">
        <f t="shared" si="3"/>
        <v>-0.45664521014767134</v>
      </c>
      <c r="U52" s="15">
        <f t="shared" si="4"/>
        <v>-0.45664521014767134</v>
      </c>
      <c r="V52" s="15">
        <v>0</v>
      </c>
      <c r="W52" s="15">
        <v>0</v>
      </c>
      <c r="X52" s="15">
        <v>0</v>
      </c>
      <c r="Y52" s="15">
        <v>0</v>
      </c>
      <c r="Z52" s="15">
        <v>0</v>
      </c>
      <c r="AA52" s="15">
        <v>0</v>
      </c>
      <c r="AB52" s="15">
        <v>0</v>
      </c>
      <c r="AC52" s="15">
        <v>0</v>
      </c>
      <c r="AD52" s="15">
        <v>0</v>
      </c>
      <c r="AE52" s="15">
        <v>0</v>
      </c>
      <c r="AF52" s="15" t="s">
        <v>40</v>
      </c>
      <c r="AG52" s="15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3"/>
      <c r="B53" s="13"/>
      <c r="C53" s="13"/>
      <c r="D53" s="13"/>
      <c r="E53" s="13"/>
      <c r="F53" s="13"/>
      <c r="G53" s="14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44</v>
      </c>
      <c r="B54" s="1" t="s">
        <v>38</v>
      </c>
      <c r="C54" s="1">
        <v>51</v>
      </c>
      <c r="D54" s="1">
        <v>400</v>
      </c>
      <c r="E54" s="1">
        <v>56</v>
      </c>
      <c r="F54" s="1">
        <v>393</v>
      </c>
      <c r="G54" s="5">
        <v>0.18</v>
      </c>
      <c r="H54" s="1">
        <v>120</v>
      </c>
      <c r="I54" s="1"/>
      <c r="J54" s="1"/>
      <c r="K54" s="1">
        <v>92</v>
      </c>
      <c r="L54" s="1">
        <f>E54-K54</f>
        <v>-36</v>
      </c>
      <c r="M54" s="1"/>
      <c r="N54" s="1"/>
      <c r="O54" s="1"/>
      <c r="P54" s="1">
        <f>E54/5</f>
        <v>11.2</v>
      </c>
      <c r="Q54" s="9"/>
      <c r="R54" s="9"/>
      <c r="S54" s="1"/>
      <c r="T54" s="1">
        <f t="shared" ref="T54:T55" si="9">(F54+O54+Q54)/P54</f>
        <v>35.089285714285715</v>
      </c>
      <c r="U54" s="1">
        <f t="shared" ref="U54:U55" si="10">(F54+O54)/P54</f>
        <v>35.089285714285715</v>
      </c>
      <c r="V54" s="1">
        <v>1.4</v>
      </c>
      <c r="W54" s="1">
        <v>19.399999999999999</v>
      </c>
      <c r="X54" s="1">
        <v>2.6</v>
      </c>
      <c r="Y54" s="1">
        <v>15</v>
      </c>
      <c r="Z54" s="1">
        <v>5.4</v>
      </c>
      <c r="AA54" s="1">
        <v>8.1999999999999993</v>
      </c>
      <c r="AB54" s="1">
        <v>4</v>
      </c>
      <c r="AC54" s="1">
        <v>32.799999999999997</v>
      </c>
      <c r="AD54" s="1">
        <v>17.8</v>
      </c>
      <c r="AE54" s="1">
        <v>39.200000000000003</v>
      </c>
      <c r="AF54" s="1" t="s">
        <v>40</v>
      </c>
      <c r="AG54" s="1">
        <f>G54*Q54</f>
        <v>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45</v>
      </c>
      <c r="B55" s="1" t="s">
        <v>38</v>
      </c>
      <c r="C55" s="1">
        <v>238</v>
      </c>
      <c r="D55" s="1">
        <v>150</v>
      </c>
      <c r="E55" s="1">
        <v>71</v>
      </c>
      <c r="F55" s="1">
        <v>317</v>
      </c>
      <c r="G55" s="5">
        <v>0.18</v>
      </c>
      <c r="H55" s="1">
        <v>120</v>
      </c>
      <c r="I55" s="1"/>
      <c r="J55" s="1"/>
      <c r="K55" s="1">
        <v>86</v>
      </c>
      <c r="L55" s="1">
        <f>E55-K55</f>
        <v>-15</v>
      </c>
      <c r="M55" s="1"/>
      <c r="N55" s="1"/>
      <c r="O55" s="1"/>
      <c r="P55" s="1">
        <f t="shared" ref="P55" si="11">E55/5</f>
        <v>14.2</v>
      </c>
      <c r="Q55" s="9"/>
      <c r="R55" s="9"/>
      <c r="S55" s="1"/>
      <c r="T55" s="1">
        <f t="shared" si="9"/>
        <v>22.323943661971832</v>
      </c>
      <c r="U55" s="1">
        <f t="shared" si="10"/>
        <v>22.323943661971832</v>
      </c>
      <c r="V55" s="1">
        <v>19.399999999999999</v>
      </c>
      <c r="W55" s="1">
        <v>23.6</v>
      </c>
      <c r="X55" s="1">
        <v>0</v>
      </c>
      <c r="Y55" s="1">
        <v>0</v>
      </c>
      <c r="Z55" s="1">
        <v>0</v>
      </c>
      <c r="AA55" s="1">
        <v>0</v>
      </c>
      <c r="AB55" s="1">
        <v>1</v>
      </c>
      <c r="AC55" s="1">
        <v>2.8</v>
      </c>
      <c r="AD55" s="1">
        <v>2.6</v>
      </c>
      <c r="AE55" s="1">
        <v>0</v>
      </c>
      <c r="AF55" s="1" t="s">
        <v>40</v>
      </c>
      <c r="AG55" s="1">
        <f>G55*Q55</f>
        <v>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5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5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5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5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5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5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5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5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5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5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5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5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5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5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5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5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5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5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5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5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5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5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5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5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</sheetData>
  <autoFilter ref="A3:AG52" xr:uid="{0640E073-1816-45D1-A72F-85A5962F438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2025-07-14T09:45:24Z</dcterms:created>
  <dcterms:modified xsi:type="dcterms:W3CDTF">2025-07-16T10:51:25Z</dcterms:modified>
</cp:coreProperties>
</file>