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Ост СЫР филиалы\"/>
    </mc:Choice>
  </mc:AlternateContent>
  <xr:revisionPtr revIDLastSave="0" documentId="13_ncr:1_{2183704B-79A2-4295-BA70-DDEB76989E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9" i="1" l="1"/>
  <c r="P49" i="1"/>
  <c r="U49" i="1" s="1"/>
  <c r="P48" i="1"/>
  <c r="T48" i="1" s="1"/>
  <c r="U48" i="1" l="1"/>
  <c r="Q38" i="1" l="1"/>
  <c r="Q19" i="1"/>
  <c r="AG19" i="1" s="1"/>
  <c r="Q18" i="1"/>
  <c r="Q15" i="1"/>
  <c r="P7" i="1"/>
  <c r="T7" i="1" s="1"/>
  <c r="P8" i="1"/>
  <c r="T8" i="1" s="1"/>
  <c r="P45" i="1"/>
  <c r="T45" i="1" s="1"/>
  <c r="P46" i="1"/>
  <c r="T46" i="1" s="1"/>
  <c r="P47" i="1"/>
  <c r="T47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6" i="1"/>
  <c r="U6" i="1" s="1"/>
  <c r="L43" i="1"/>
  <c r="AG42" i="1"/>
  <c r="L42" i="1"/>
  <c r="L41" i="1"/>
  <c r="AG40" i="1"/>
  <c r="L40" i="1"/>
  <c r="L39" i="1"/>
  <c r="AG38" i="1"/>
  <c r="L38" i="1"/>
  <c r="L37" i="1"/>
  <c r="AG36" i="1"/>
  <c r="L36" i="1"/>
  <c r="AG35" i="1"/>
  <c r="L35" i="1"/>
  <c r="AG34" i="1"/>
  <c r="L34" i="1"/>
  <c r="AG33" i="1"/>
  <c r="L33" i="1"/>
  <c r="AG32" i="1"/>
  <c r="L32" i="1"/>
  <c r="AG31" i="1"/>
  <c r="L31" i="1"/>
  <c r="AG30" i="1"/>
  <c r="L30" i="1"/>
  <c r="AG29" i="1"/>
  <c r="L29" i="1"/>
  <c r="L28" i="1"/>
  <c r="AG27" i="1"/>
  <c r="L27" i="1"/>
  <c r="L26" i="1"/>
  <c r="AG25" i="1"/>
  <c r="L25" i="1"/>
  <c r="L24" i="1"/>
  <c r="AG23" i="1"/>
  <c r="L23" i="1"/>
  <c r="L22" i="1"/>
  <c r="AG21" i="1"/>
  <c r="L21" i="1"/>
  <c r="L20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AG47" i="1"/>
  <c r="L47" i="1"/>
  <c r="L46" i="1"/>
  <c r="AG45" i="1"/>
  <c r="L45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" i="1" l="1"/>
  <c r="U42" i="1"/>
  <c r="U38" i="1"/>
  <c r="U34" i="1"/>
  <c r="U30" i="1"/>
  <c r="U26" i="1"/>
  <c r="U22" i="1"/>
  <c r="U18" i="1"/>
  <c r="U14" i="1"/>
  <c r="U10" i="1"/>
  <c r="U45" i="1"/>
  <c r="T6" i="1"/>
  <c r="U40" i="1"/>
  <c r="U36" i="1"/>
  <c r="U32" i="1"/>
  <c r="U28" i="1"/>
  <c r="U24" i="1"/>
  <c r="U20" i="1"/>
  <c r="U16" i="1"/>
  <c r="U12" i="1"/>
  <c r="U47" i="1"/>
  <c r="U7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46" i="1"/>
  <c r="U8" i="1"/>
  <c r="L5" i="1"/>
  <c r="AG5" i="1"/>
  <c r="P5" i="1"/>
</calcChain>
</file>

<file path=xl/sharedStrings.xml><?xml version="1.0" encoding="utf-8"?>
<sst xmlns="http://schemas.openxmlformats.org/spreadsheetml/2006/main" count="187" uniqueCount="100">
  <si>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</si>
  <si>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</si>
  <si>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</si>
  <si>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</si>
  <si>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</si>
  <si>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</si>
  <si>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</si>
  <si>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</si>
  <si>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</si>
  <si>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</si>
  <si>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</si>
  <si>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</si>
  <si>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</si>
  <si>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</si>
  <si>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</si>
  <si>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</si>
  <si>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</si>
  <si>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</si>
  <si>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</si>
  <si>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</si>
  <si>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</si>
  <si>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</si>
  <si>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</si>
  <si>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</si>
  <si>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</si>
  <si>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</si>
  <si>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</si>
  <si>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</si>
  <si>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</si>
  <si>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</si>
  <si>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</si>
  <si>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</si>
  <si>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</si>
  <si>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</si>
  <si>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</si>
  <si>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9988421 Творожный Сыр 60 % С маринованными огурчиками и укропом  Останкино</t>
  </si>
  <si>
    <t>шт</t>
  </si>
  <si>
    <t>нет потребности / 80шт. продали через акцию / 05,05,25 в уценку 19шт.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</si>
  <si>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</si>
  <si>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</si>
  <si>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</si>
  <si>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</si>
  <si>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нет потребности</t>
  </si>
  <si>
    <t>Масло сливочное ж.82,5% 180г фольга ТМ Папа Может 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</si>
  <si>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</si>
  <si>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</si>
  <si>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</si>
  <si>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</si>
  <si>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</si>
  <si>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</si>
  <si>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</si>
  <si>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</si>
  <si>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</si>
  <si>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</si>
  <si>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</si>
  <si>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</si>
  <si>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</si>
  <si>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</si>
  <si>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</si>
  <si>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Тильзитер   45% 200гр   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</si>
  <si>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</si>
  <si>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</si>
  <si>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</si>
  <si>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</si>
  <si>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</si>
  <si>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</si>
  <si>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</si>
  <si>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</si>
  <si>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</si>
  <si>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</si>
  <si>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</si>
  <si>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</si>
  <si>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</si>
  <si>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</si>
  <si>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</si>
  <si>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</si>
  <si>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</si>
  <si>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</si>
  <si>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</si>
  <si>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</si>
  <si>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</si>
  <si>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</si>
  <si>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</si>
  <si>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</si>
  <si>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</si>
  <si>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</si>
  <si>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</si>
  <si>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</si>
  <si>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</si>
  <si>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</si>
  <si>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</si>
  <si>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Сыч/Прод Коровино Тильзитер Оригин 50% ВЕС НОВАЯ (5 кг брус) СЗМЖ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</si>
  <si>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</si>
  <si>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мин - 28шт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</si>
  <si>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</si>
  <si>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</t>
    </r>
  </si>
  <si>
    <t>вывод</t>
  </si>
  <si>
    <t>дубль / вывод</t>
  </si>
  <si>
    <t>Спред растительно-сливочный «Сливочный вкус» 82,5% 180г</t>
  </si>
  <si>
    <t>Спред растительно-сливочный «Сливочный вкус» 72,5% 180г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</si>
</sst>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0" fontId="0" fillId="0" borderId="1" xfId="0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8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92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179.48800000000003</v>
      </c>
      <c r="F5" s="4">
        <f>SUM(F6:F497)</f>
        <v>849.87599999999998</v>
      </c>
      <c r="G5" s="7"/>
      <c r="H5" s="1"/>
      <c r="I5" s="1"/>
      <c r="J5" s="1"/>
      <c r="K5" s="4">
        <f t="shared" ref="K5:R5" si="0">SUM(K6:K497)</f>
        <v>174</v>
      </c>
      <c r="L5" s="4">
        <f t="shared" si="0"/>
        <v>5.4879999999999995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35.897599999999997</v>
      </c>
      <c r="Q5" s="4">
        <f t="shared" si="0"/>
        <v>197.61</v>
      </c>
      <c r="R5" s="4">
        <f t="shared" si="0"/>
        <v>0</v>
      </c>
      <c r="S5" s="1"/>
      <c r="T5" s="1"/>
      <c r="U5" s="1"/>
      <c r="V5" s="4">
        <f t="shared" ref="V5:AE5" si="1">SUM(V6:V497)</f>
        <v>28.4</v>
      </c>
      <c r="W5" s="4">
        <f t="shared" si="1"/>
        <v>43.401600000000002</v>
      </c>
      <c r="X5" s="4">
        <f t="shared" si="1"/>
        <v>26.865599999999997</v>
      </c>
      <c r="Y5" s="4">
        <f t="shared" si="1"/>
        <v>10.245600000000001</v>
      </c>
      <c r="Z5" s="4">
        <f t="shared" si="1"/>
        <v>21.188000000000002</v>
      </c>
      <c r="AA5" s="4">
        <f t="shared" si="1"/>
        <v>41.113599999999998</v>
      </c>
      <c r="AB5" s="4">
        <f t="shared" si="1"/>
        <v>46.873399999999997</v>
      </c>
      <c r="AC5" s="4">
        <f t="shared" si="1"/>
        <v>50.4482</v>
      </c>
      <c r="AD5" s="4">
        <f t="shared" si="1"/>
        <v>36.439800000000005</v>
      </c>
      <c r="AE5" s="4">
        <f t="shared" si="1"/>
        <v>49.214599999999997</v>
      </c>
      <c r="AF5" s="1"/>
      <c r="AG5" s="4">
        <f>SUM(AG6:AG497)</f>
        <v>48.370000000000005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35</v>
      </c>
      <c r="B6" s="15" t="s">
        <v>36</v>
      </c>
      <c r="C6" s="15">
        <v>-1</v>
      </c>
      <c r="D6" s="15">
        <v>1</v>
      </c>
      <c r="E6" s="15"/>
      <c r="F6" s="15"/>
      <c r="G6" s="24">
        <v>0</v>
      </c>
      <c r="H6" s="25">
        <v>180</v>
      </c>
      <c r="I6" s="25" t="s">
        <v>96</v>
      </c>
      <c r="J6" s="15"/>
      <c r="K6" s="15"/>
      <c r="L6" s="15">
        <f t="shared" ref="L6:L43" si="2">E6-K6</f>
        <v>0</v>
      </c>
      <c r="M6" s="15"/>
      <c r="N6" s="15"/>
      <c r="O6" s="15"/>
      <c r="P6" s="15">
        <f>E6/5</f>
        <v>0</v>
      </c>
      <c r="Q6" s="17"/>
      <c r="R6" s="17"/>
      <c r="S6" s="15"/>
      <c r="T6" s="15" t="e">
        <f>(F6+Q6)/P6</f>
        <v>#DIV/0!</v>
      </c>
      <c r="U6" s="15" t="e">
        <f>F6/P6</f>
        <v>#DIV/0!</v>
      </c>
      <c r="V6" s="15">
        <v>0.2</v>
      </c>
      <c r="W6" s="15">
        <v>0.2</v>
      </c>
      <c r="X6" s="15">
        <v>0.8</v>
      </c>
      <c r="Y6" s="15">
        <v>0.8</v>
      </c>
      <c r="Z6" s="15">
        <v>0.2</v>
      </c>
      <c r="AA6" s="15">
        <v>0.4</v>
      </c>
      <c r="AB6" s="15">
        <v>0.4</v>
      </c>
      <c r="AC6" s="15">
        <v>1.6</v>
      </c>
      <c r="AD6" s="15">
        <v>0.8</v>
      </c>
      <c r="AE6" s="15">
        <v>2.2000000000000002</v>
      </c>
      <c r="AF6" s="15" t="s">
        <v>37</v>
      </c>
      <c r="AG6" s="15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16</v>
      </c>
      <c r="D7" s="1"/>
      <c r="E7" s="1">
        <v>4</v>
      </c>
      <c r="F7" s="1">
        <v>12</v>
      </c>
      <c r="G7" s="7">
        <v>0.18</v>
      </c>
      <c r="H7" s="1">
        <v>270</v>
      </c>
      <c r="I7" s="1">
        <v>9988438</v>
      </c>
      <c r="J7" s="1"/>
      <c r="K7" s="1">
        <v>4</v>
      </c>
      <c r="L7" s="1">
        <f t="shared" si="2"/>
        <v>0</v>
      </c>
      <c r="M7" s="1"/>
      <c r="N7" s="1"/>
      <c r="O7" s="1"/>
      <c r="P7" s="1">
        <f t="shared" ref="P7:P43" si="3">E7/5</f>
        <v>0.8</v>
      </c>
      <c r="Q7" s="9">
        <v>10</v>
      </c>
      <c r="R7" s="9"/>
      <c r="S7" s="1"/>
      <c r="T7" s="1">
        <f t="shared" ref="T7:T43" si="4">(F7+Q7)/P7</f>
        <v>27.5</v>
      </c>
      <c r="U7" s="1">
        <f t="shared" ref="U7:U43" si="5">F7/P7</f>
        <v>15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0.8</v>
      </c>
      <c r="AC7" s="1">
        <v>1.6</v>
      </c>
      <c r="AD7" s="1">
        <v>0.6</v>
      </c>
      <c r="AE7" s="1">
        <v>0.6</v>
      </c>
      <c r="AF7" s="1"/>
      <c r="AG7" s="1">
        <f>G7*Q7</f>
        <v>1.7999999999999998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6</v>
      </c>
      <c r="D8" s="1">
        <v>32</v>
      </c>
      <c r="E8" s="1">
        <v>3</v>
      </c>
      <c r="F8" s="1">
        <v>35</v>
      </c>
      <c r="G8" s="7">
        <v>0.18</v>
      </c>
      <c r="H8" s="1">
        <v>270</v>
      </c>
      <c r="I8" s="1">
        <v>9988445</v>
      </c>
      <c r="J8" s="1"/>
      <c r="K8" s="1">
        <v>3</v>
      </c>
      <c r="L8" s="1">
        <f t="shared" si="2"/>
        <v>0</v>
      </c>
      <c r="M8" s="1"/>
      <c r="N8" s="1"/>
      <c r="O8" s="1"/>
      <c r="P8" s="1">
        <f t="shared" si="3"/>
        <v>0.6</v>
      </c>
      <c r="Q8" s="9"/>
      <c r="R8" s="9"/>
      <c r="S8" s="1"/>
      <c r="T8" s="1">
        <f t="shared" si="4"/>
        <v>58.333333333333336</v>
      </c>
      <c r="U8" s="1">
        <f t="shared" si="5"/>
        <v>58.333333333333336</v>
      </c>
      <c r="V8" s="1">
        <v>0</v>
      </c>
      <c r="W8" s="1">
        <v>1.8</v>
      </c>
      <c r="X8" s="1">
        <v>0.2</v>
      </c>
      <c r="Y8" s="1">
        <v>0</v>
      </c>
      <c r="Z8" s="1">
        <v>1</v>
      </c>
      <c r="AA8" s="1">
        <v>0.6</v>
      </c>
      <c r="AB8" s="1">
        <v>0.6</v>
      </c>
      <c r="AC8" s="1">
        <v>2</v>
      </c>
      <c r="AD8" s="1">
        <v>0.8</v>
      </c>
      <c r="AE8" s="1">
        <v>1.2</v>
      </c>
      <c r="AF8" s="33" t="s">
        <v>40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46</v>
      </c>
      <c r="B9" s="15" t="s">
        <v>36</v>
      </c>
      <c r="C9" s="15"/>
      <c r="D9" s="15"/>
      <c r="E9" s="15"/>
      <c r="F9" s="15"/>
      <c r="G9" s="16">
        <v>0.4</v>
      </c>
      <c r="H9" s="15">
        <v>270</v>
      </c>
      <c r="I9" s="15">
        <v>9988452</v>
      </c>
      <c r="J9" s="15"/>
      <c r="K9" s="15"/>
      <c r="L9" s="15">
        <f t="shared" si="2"/>
        <v>0</v>
      </c>
      <c r="M9" s="15"/>
      <c r="N9" s="15"/>
      <c r="O9" s="15"/>
      <c r="P9" s="15">
        <f t="shared" si="3"/>
        <v>0</v>
      </c>
      <c r="Q9" s="17"/>
      <c r="R9" s="17"/>
      <c r="S9" s="15"/>
      <c r="T9" s="15" t="e">
        <f t="shared" si="4"/>
        <v>#DIV/0!</v>
      </c>
      <c r="U9" s="15" t="e">
        <f t="shared" si="5"/>
        <v>#DIV/0!</v>
      </c>
      <c r="V9" s="15">
        <v>0</v>
      </c>
      <c r="W9" s="15">
        <v>0.4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0.4</v>
      </c>
      <c r="AD9" s="15">
        <v>0</v>
      </c>
      <c r="AE9" s="15">
        <v>0</v>
      </c>
      <c r="AF9" s="15" t="s">
        <v>47</v>
      </c>
      <c r="AG9" s="15">
        <f t="shared" ref="AG9:AG19" si="6"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36</v>
      </c>
      <c r="C10" s="1">
        <v>28</v>
      </c>
      <c r="D10" s="1"/>
      <c r="E10" s="1">
        <v>1</v>
      </c>
      <c r="F10" s="1">
        <v>27</v>
      </c>
      <c r="G10" s="7">
        <v>0.4</v>
      </c>
      <c r="H10" s="1">
        <v>270</v>
      </c>
      <c r="I10" s="1">
        <v>9988476</v>
      </c>
      <c r="J10" s="1"/>
      <c r="K10" s="1">
        <v>1</v>
      </c>
      <c r="L10" s="1">
        <f t="shared" si="2"/>
        <v>0</v>
      </c>
      <c r="M10" s="1"/>
      <c r="N10" s="1"/>
      <c r="O10" s="1"/>
      <c r="P10" s="1">
        <f t="shared" si="3"/>
        <v>0.2</v>
      </c>
      <c r="Q10" s="9"/>
      <c r="R10" s="9"/>
      <c r="S10" s="1"/>
      <c r="T10" s="1">
        <f t="shared" si="4"/>
        <v>135</v>
      </c>
      <c r="U10" s="1">
        <f t="shared" si="5"/>
        <v>135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0.4</v>
      </c>
      <c r="AC10" s="1">
        <v>0</v>
      </c>
      <c r="AD10" s="1">
        <v>0.2</v>
      </c>
      <c r="AE10" s="1">
        <v>0.4</v>
      </c>
      <c r="AF10" s="34" t="s">
        <v>93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49</v>
      </c>
      <c r="B11" s="15" t="s">
        <v>36</v>
      </c>
      <c r="C11" s="15"/>
      <c r="D11" s="15"/>
      <c r="E11" s="15"/>
      <c r="F11" s="15"/>
      <c r="G11" s="16">
        <v>0.18</v>
      </c>
      <c r="H11" s="15">
        <v>150</v>
      </c>
      <c r="I11" s="15">
        <v>5034819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42</v>
      </c>
      <c r="AG11" s="15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50</v>
      </c>
      <c r="B12" s="15" t="s">
        <v>51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/>
      <c r="L12" s="15">
        <f t="shared" si="2"/>
        <v>0</v>
      </c>
      <c r="M12" s="15"/>
      <c r="N12" s="15"/>
      <c r="O12" s="15"/>
      <c r="P12" s="15">
        <f t="shared" si="3"/>
        <v>0</v>
      </c>
      <c r="Q12" s="17"/>
      <c r="R12" s="17"/>
      <c r="S12" s="15"/>
      <c r="T12" s="15" t="e">
        <f t="shared" si="4"/>
        <v>#DIV/0!</v>
      </c>
      <c r="U12" s="15" t="e">
        <f t="shared" si="5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42</v>
      </c>
      <c r="AG12" s="15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52</v>
      </c>
      <c r="B13" s="15" t="s">
        <v>36</v>
      </c>
      <c r="C13" s="15"/>
      <c r="D13" s="15"/>
      <c r="E13" s="15"/>
      <c r="F13" s="15"/>
      <c r="G13" s="16">
        <v>0.1</v>
      </c>
      <c r="H13" s="15">
        <v>90</v>
      </c>
      <c r="I13" s="15">
        <v>8444163</v>
      </c>
      <c r="J13" s="15"/>
      <c r="K13" s="15"/>
      <c r="L13" s="15">
        <f t="shared" si="2"/>
        <v>0</v>
      </c>
      <c r="M13" s="15"/>
      <c r="N13" s="15"/>
      <c r="O13" s="15"/>
      <c r="P13" s="15">
        <f t="shared" si="3"/>
        <v>0</v>
      </c>
      <c r="Q13" s="17"/>
      <c r="R13" s="17"/>
      <c r="S13" s="15"/>
      <c r="T13" s="15" t="e">
        <f t="shared" si="4"/>
        <v>#DIV/0!</v>
      </c>
      <c r="U13" s="15" t="e">
        <f t="shared" si="5"/>
        <v>#DIV/0!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 t="s">
        <v>42</v>
      </c>
      <c r="AG13" s="15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13</v>
      </c>
      <c r="D14" s="1">
        <v>50</v>
      </c>
      <c r="E14" s="1">
        <v>13</v>
      </c>
      <c r="F14" s="1">
        <v>50</v>
      </c>
      <c r="G14" s="7">
        <v>0.18</v>
      </c>
      <c r="H14" s="1">
        <v>150</v>
      </c>
      <c r="I14" s="1">
        <v>5038411</v>
      </c>
      <c r="J14" s="1"/>
      <c r="K14" s="1">
        <v>19</v>
      </c>
      <c r="L14" s="1">
        <f t="shared" si="2"/>
        <v>-6</v>
      </c>
      <c r="M14" s="1"/>
      <c r="N14" s="1"/>
      <c r="O14" s="1"/>
      <c r="P14" s="1">
        <f t="shared" si="3"/>
        <v>2.6</v>
      </c>
      <c r="Q14" s="9"/>
      <c r="R14" s="9"/>
      <c r="S14" s="1"/>
      <c r="T14" s="1">
        <f t="shared" si="4"/>
        <v>19.23076923076923</v>
      </c>
      <c r="U14" s="1">
        <f t="shared" si="5"/>
        <v>19.23076923076923</v>
      </c>
      <c r="V14" s="1">
        <v>3.2</v>
      </c>
      <c r="W14" s="1">
        <v>3</v>
      </c>
      <c r="X14" s="1">
        <v>1.2</v>
      </c>
      <c r="Y14" s="1">
        <v>0</v>
      </c>
      <c r="Z14" s="1">
        <v>0</v>
      </c>
      <c r="AA14" s="1">
        <v>0.2</v>
      </c>
      <c r="AB14" s="1">
        <v>3.4</v>
      </c>
      <c r="AC14" s="1">
        <v>8.4</v>
      </c>
      <c r="AD14" s="1">
        <v>7.6</v>
      </c>
      <c r="AE14" s="1">
        <v>5.4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36</v>
      </c>
      <c r="C15" s="1">
        <v>44</v>
      </c>
      <c r="D15" s="1">
        <v>90</v>
      </c>
      <c r="E15" s="1">
        <v>37</v>
      </c>
      <c r="F15" s="1">
        <v>97</v>
      </c>
      <c r="G15" s="7">
        <v>0.18</v>
      </c>
      <c r="H15" s="1">
        <v>150</v>
      </c>
      <c r="I15" s="1">
        <v>5038459</v>
      </c>
      <c r="J15" s="1"/>
      <c r="K15" s="1">
        <v>36</v>
      </c>
      <c r="L15" s="1">
        <f t="shared" si="2"/>
        <v>1</v>
      </c>
      <c r="M15" s="1"/>
      <c r="N15" s="1"/>
      <c r="O15" s="1"/>
      <c r="P15" s="1">
        <f t="shared" si="3"/>
        <v>7.4</v>
      </c>
      <c r="Q15" s="9">
        <f t="shared" ref="Q15" si="7">20*P15-F15</f>
        <v>51</v>
      </c>
      <c r="R15" s="9"/>
      <c r="S15" s="1"/>
      <c r="T15" s="1">
        <f t="shared" si="4"/>
        <v>20</v>
      </c>
      <c r="U15" s="1">
        <f t="shared" si="5"/>
        <v>13.108108108108107</v>
      </c>
      <c r="V15" s="1">
        <v>4</v>
      </c>
      <c r="W15" s="1">
        <v>6</v>
      </c>
      <c r="X15" s="1">
        <v>3</v>
      </c>
      <c r="Y15" s="1">
        <v>0</v>
      </c>
      <c r="Z15" s="1">
        <v>0</v>
      </c>
      <c r="AA15" s="1">
        <v>5</v>
      </c>
      <c r="AB15" s="1">
        <v>7</v>
      </c>
      <c r="AC15" s="1">
        <v>2.2000000000000002</v>
      </c>
      <c r="AD15" s="1">
        <v>4.4000000000000004</v>
      </c>
      <c r="AE15" s="1">
        <v>5.2</v>
      </c>
      <c r="AF15" s="1"/>
      <c r="AG15" s="1">
        <f t="shared" si="6"/>
        <v>9.18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55</v>
      </c>
      <c r="B16" s="15" t="s">
        <v>36</v>
      </c>
      <c r="C16" s="15"/>
      <c r="D16" s="15"/>
      <c r="E16" s="15"/>
      <c r="F16" s="15"/>
      <c r="G16" s="16">
        <v>0.18</v>
      </c>
      <c r="H16" s="15">
        <v>150</v>
      </c>
      <c r="I16" s="15">
        <v>5038831</v>
      </c>
      <c r="J16" s="15"/>
      <c r="K16" s="15"/>
      <c r="L16" s="15">
        <f t="shared" si="2"/>
        <v>0</v>
      </c>
      <c r="M16" s="15"/>
      <c r="N16" s="15"/>
      <c r="O16" s="15"/>
      <c r="P16" s="15">
        <f t="shared" si="3"/>
        <v>0</v>
      </c>
      <c r="Q16" s="17"/>
      <c r="R16" s="17"/>
      <c r="S16" s="15"/>
      <c r="T16" s="15" t="e">
        <f t="shared" si="4"/>
        <v>#DIV/0!</v>
      </c>
      <c r="U16" s="15" t="e">
        <f t="shared" si="5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 t="s">
        <v>42</v>
      </c>
      <c r="AG16" s="15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56</v>
      </c>
      <c r="B17" s="15" t="s">
        <v>36</v>
      </c>
      <c r="C17" s="15"/>
      <c r="D17" s="15"/>
      <c r="E17" s="15"/>
      <c r="F17" s="15"/>
      <c r="G17" s="16">
        <v>0.18</v>
      </c>
      <c r="H17" s="15">
        <v>120</v>
      </c>
      <c r="I17" s="15">
        <v>5038855</v>
      </c>
      <c r="J17" s="15"/>
      <c r="K17" s="15"/>
      <c r="L17" s="15">
        <f t="shared" si="2"/>
        <v>0</v>
      </c>
      <c r="M17" s="15"/>
      <c r="N17" s="15"/>
      <c r="O17" s="15"/>
      <c r="P17" s="15">
        <f t="shared" si="3"/>
        <v>0</v>
      </c>
      <c r="Q17" s="17"/>
      <c r="R17" s="17"/>
      <c r="S17" s="15"/>
      <c r="T17" s="15" t="e">
        <f t="shared" si="4"/>
        <v>#DIV/0!</v>
      </c>
      <c r="U17" s="15" t="e">
        <f t="shared" si="5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 t="s">
        <v>42</v>
      </c>
      <c r="AG17" s="15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57</v>
      </c>
      <c r="B18" s="1" t="s">
        <v>36</v>
      </c>
      <c r="C18" s="1">
        <v>92</v>
      </c>
      <c r="D18" s="1">
        <v>50</v>
      </c>
      <c r="E18" s="1">
        <v>45</v>
      </c>
      <c r="F18" s="1">
        <v>97</v>
      </c>
      <c r="G18" s="7">
        <v>0.18</v>
      </c>
      <c r="H18" s="1">
        <v>150</v>
      </c>
      <c r="I18" s="1">
        <v>5038435</v>
      </c>
      <c r="J18" s="1"/>
      <c r="K18" s="1">
        <v>44</v>
      </c>
      <c r="L18" s="1">
        <f t="shared" si="2"/>
        <v>1</v>
      </c>
      <c r="M18" s="1"/>
      <c r="N18" s="1"/>
      <c r="O18" s="1"/>
      <c r="P18" s="1">
        <f t="shared" si="3"/>
        <v>9</v>
      </c>
      <c r="Q18" s="9">
        <f>20*P18-F18</f>
        <v>83</v>
      </c>
      <c r="R18" s="9"/>
      <c r="S18" s="1"/>
      <c r="T18" s="1">
        <f t="shared" si="4"/>
        <v>20</v>
      </c>
      <c r="U18" s="1">
        <f t="shared" si="5"/>
        <v>10.777777777777779</v>
      </c>
      <c r="V18" s="1">
        <v>6.4</v>
      </c>
      <c r="W18" s="1">
        <v>6.8</v>
      </c>
      <c r="X18" s="1">
        <v>2.4</v>
      </c>
      <c r="Y18" s="1">
        <v>0</v>
      </c>
      <c r="Z18" s="1">
        <v>2.2000000000000002</v>
      </c>
      <c r="AA18" s="1">
        <v>10</v>
      </c>
      <c r="AB18" s="1">
        <v>6.6</v>
      </c>
      <c r="AC18" s="1">
        <v>2.6</v>
      </c>
      <c r="AD18" s="1">
        <v>2.8</v>
      </c>
      <c r="AE18" s="1">
        <v>7.2</v>
      </c>
      <c r="AF18" s="1"/>
      <c r="AG18" s="1">
        <f t="shared" si="6"/>
        <v>14.94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58</v>
      </c>
      <c r="B19" s="11" t="s">
        <v>36</v>
      </c>
      <c r="C19" s="11">
        <v>49</v>
      </c>
      <c r="D19" s="11">
        <v>20</v>
      </c>
      <c r="E19" s="11">
        <v>21</v>
      </c>
      <c r="F19" s="12">
        <v>46</v>
      </c>
      <c r="G19" s="7">
        <v>0.18</v>
      </c>
      <c r="H19" s="1">
        <v>120</v>
      </c>
      <c r="I19" s="1">
        <v>5038398</v>
      </c>
      <c r="J19" s="1"/>
      <c r="K19" s="1">
        <v>21</v>
      </c>
      <c r="L19" s="1">
        <f t="shared" si="2"/>
        <v>0</v>
      </c>
      <c r="M19" s="1"/>
      <c r="N19" s="1"/>
      <c r="O19" s="1"/>
      <c r="P19" s="1">
        <f t="shared" si="3"/>
        <v>4.2</v>
      </c>
      <c r="Q19" s="9">
        <f>20*(P19+P20)-F19-F20</f>
        <v>38</v>
      </c>
      <c r="R19" s="9"/>
      <c r="S19" s="1"/>
      <c r="T19" s="1">
        <f t="shared" si="4"/>
        <v>20</v>
      </c>
      <c r="U19" s="1">
        <f t="shared" si="5"/>
        <v>10.952380952380953</v>
      </c>
      <c r="V19" s="1">
        <v>3.4</v>
      </c>
      <c r="W19" s="1">
        <v>3.6</v>
      </c>
      <c r="X19" s="1">
        <v>1.2</v>
      </c>
      <c r="Y19" s="1">
        <v>0</v>
      </c>
      <c r="Z19" s="1">
        <v>7.4</v>
      </c>
      <c r="AA19" s="1">
        <v>5.8</v>
      </c>
      <c r="AB19" s="1">
        <v>4.2</v>
      </c>
      <c r="AC19" s="1">
        <v>1.2</v>
      </c>
      <c r="AD19" s="1">
        <v>2.4</v>
      </c>
      <c r="AE19" s="1">
        <v>6.2</v>
      </c>
      <c r="AF19" s="1"/>
      <c r="AG19" s="1">
        <f t="shared" si="6"/>
        <v>6.84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21" t="s">
        <v>59</v>
      </c>
      <c r="B20" s="22" t="s">
        <v>36</v>
      </c>
      <c r="C20" s="22">
        <v>-2</v>
      </c>
      <c r="D20" s="22">
        <v>2</v>
      </c>
      <c r="E20" s="22"/>
      <c r="F20" s="23"/>
      <c r="G20" s="24">
        <v>0</v>
      </c>
      <c r="H20" s="25" t="e">
        <v>#N/A</v>
      </c>
      <c r="I20" s="25" t="s">
        <v>44</v>
      </c>
      <c r="J20" s="25" t="s">
        <v>58</v>
      </c>
      <c r="K20" s="25"/>
      <c r="L20" s="25">
        <f t="shared" si="2"/>
        <v>0</v>
      </c>
      <c r="M20" s="25"/>
      <c r="N20" s="25"/>
      <c r="O20" s="25"/>
      <c r="P20" s="25">
        <f t="shared" si="3"/>
        <v>0</v>
      </c>
      <c r="Q20" s="26"/>
      <c r="R20" s="26"/>
      <c r="S20" s="25"/>
      <c r="T20" s="25" t="e">
        <f t="shared" si="4"/>
        <v>#DIV/0!</v>
      </c>
      <c r="U20" s="25" t="e">
        <f t="shared" si="5"/>
        <v>#DIV/0!</v>
      </c>
      <c r="V20" s="25">
        <v>0.4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/>
      <c r="AG20" s="2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60</v>
      </c>
      <c r="B21" s="11" t="s">
        <v>51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/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61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1" t="s">
        <v>62</v>
      </c>
      <c r="B22" s="22" t="s">
        <v>51</v>
      </c>
      <c r="C22" s="22">
        <v>32.926000000000002</v>
      </c>
      <c r="D22" s="22"/>
      <c r="E22" s="22"/>
      <c r="F22" s="23">
        <v>32.926000000000002</v>
      </c>
      <c r="G22" s="24">
        <v>0</v>
      </c>
      <c r="H22" s="25" t="e">
        <v>#N/A</v>
      </c>
      <c r="I22" s="25" t="s">
        <v>44</v>
      </c>
      <c r="J22" s="25" t="s">
        <v>60</v>
      </c>
      <c r="K22" s="25"/>
      <c r="L22" s="25">
        <f t="shared" si="2"/>
        <v>0</v>
      </c>
      <c r="M22" s="25"/>
      <c r="N22" s="25"/>
      <c r="O22" s="25"/>
      <c r="P22" s="25">
        <f t="shared" si="3"/>
        <v>0</v>
      </c>
      <c r="Q22" s="26"/>
      <c r="R22" s="26"/>
      <c r="S22" s="25"/>
      <c r="T22" s="25" t="e">
        <f t="shared" si="4"/>
        <v>#DIV/0!</v>
      </c>
      <c r="U22" s="25" t="e">
        <f t="shared" si="5"/>
        <v>#DIV/0!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35" t="s">
        <v>94</v>
      </c>
      <c r="AG22" s="2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63</v>
      </c>
      <c r="B23" s="11" t="s">
        <v>51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61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1" t="s">
        <v>64</v>
      </c>
      <c r="B24" s="22" t="s">
        <v>51</v>
      </c>
      <c r="C24" s="22">
        <v>33.479999999999997</v>
      </c>
      <c r="D24" s="22"/>
      <c r="E24" s="22">
        <v>6.6559999999999997</v>
      </c>
      <c r="F24" s="23">
        <v>26.824000000000002</v>
      </c>
      <c r="G24" s="24">
        <v>0</v>
      </c>
      <c r="H24" s="25" t="e">
        <v>#N/A</v>
      </c>
      <c r="I24" s="25" t="s">
        <v>44</v>
      </c>
      <c r="J24" s="25" t="s">
        <v>63</v>
      </c>
      <c r="K24" s="25">
        <v>1</v>
      </c>
      <c r="L24" s="25">
        <f t="shared" si="2"/>
        <v>5.6559999999999997</v>
      </c>
      <c r="M24" s="25"/>
      <c r="N24" s="25"/>
      <c r="O24" s="25"/>
      <c r="P24" s="25">
        <f t="shared" si="3"/>
        <v>1.3311999999999999</v>
      </c>
      <c r="Q24" s="26"/>
      <c r="R24" s="26"/>
      <c r="S24" s="25"/>
      <c r="T24" s="25">
        <f t="shared" si="4"/>
        <v>20.150240384615387</v>
      </c>
      <c r="U24" s="25">
        <f t="shared" si="5"/>
        <v>20.150240384615387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/>
      <c r="AG24" s="2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7" t="s">
        <v>65</v>
      </c>
      <c r="B25" s="28" t="s">
        <v>51</v>
      </c>
      <c r="C25" s="28"/>
      <c r="D25" s="28"/>
      <c r="E25" s="28"/>
      <c r="F25" s="29"/>
      <c r="G25" s="30">
        <v>1</v>
      </c>
      <c r="H25" s="31">
        <v>120</v>
      </c>
      <c r="I25" s="31">
        <v>8785204</v>
      </c>
      <c r="J25" s="31"/>
      <c r="K25" s="31"/>
      <c r="L25" s="31">
        <f t="shared" si="2"/>
        <v>0</v>
      </c>
      <c r="M25" s="31"/>
      <c r="N25" s="31"/>
      <c r="O25" s="31"/>
      <c r="P25" s="31">
        <f t="shared" si="3"/>
        <v>0</v>
      </c>
      <c r="Q25" s="32"/>
      <c r="R25" s="32"/>
      <c r="S25" s="31"/>
      <c r="T25" s="31" t="e">
        <f t="shared" si="4"/>
        <v>#DIV/0!</v>
      </c>
      <c r="U25" s="31" t="e">
        <f t="shared" si="5"/>
        <v>#DIV/0!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 t="s">
        <v>66</v>
      </c>
      <c r="AG25" s="3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1" t="s">
        <v>67</v>
      </c>
      <c r="B26" s="22" t="s">
        <v>51</v>
      </c>
      <c r="C26" s="22">
        <v>31.78</v>
      </c>
      <c r="D26" s="22"/>
      <c r="E26" s="22">
        <v>3.0920000000000001</v>
      </c>
      <c r="F26" s="23">
        <v>28.687999999999999</v>
      </c>
      <c r="G26" s="24">
        <v>0</v>
      </c>
      <c r="H26" s="25" t="e">
        <v>#N/A</v>
      </c>
      <c r="I26" s="25" t="s">
        <v>44</v>
      </c>
      <c r="J26" s="25" t="s">
        <v>65</v>
      </c>
      <c r="K26" s="25">
        <v>2.5</v>
      </c>
      <c r="L26" s="25">
        <f t="shared" si="2"/>
        <v>0.59200000000000008</v>
      </c>
      <c r="M26" s="25"/>
      <c r="N26" s="25"/>
      <c r="O26" s="25"/>
      <c r="P26" s="25">
        <f t="shared" si="3"/>
        <v>0.61840000000000006</v>
      </c>
      <c r="Q26" s="26"/>
      <c r="R26" s="26"/>
      <c r="S26" s="25"/>
      <c r="T26" s="25">
        <f t="shared" si="4"/>
        <v>46.390685640362221</v>
      </c>
      <c r="U26" s="25">
        <f t="shared" si="5"/>
        <v>46.390685640362221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35" t="s">
        <v>94</v>
      </c>
      <c r="AG26" s="2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68</v>
      </c>
      <c r="B27" s="11" t="s">
        <v>51</v>
      </c>
      <c r="C27" s="11"/>
      <c r="D27" s="11"/>
      <c r="E27" s="11"/>
      <c r="F27" s="12"/>
      <c r="G27" s="24">
        <v>0</v>
      </c>
      <c r="H27" s="25">
        <v>180</v>
      </c>
      <c r="I27" s="25" t="s">
        <v>96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9"/>
      <c r="R27" s="9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 t="s">
        <v>61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21" t="s">
        <v>69</v>
      </c>
      <c r="B28" s="22" t="s">
        <v>51</v>
      </c>
      <c r="C28" s="22">
        <v>31.128</v>
      </c>
      <c r="D28" s="22"/>
      <c r="E28" s="22">
        <v>3.06</v>
      </c>
      <c r="F28" s="23">
        <v>28.068000000000001</v>
      </c>
      <c r="G28" s="24">
        <v>0</v>
      </c>
      <c r="H28" s="25" t="e">
        <v>#N/A</v>
      </c>
      <c r="I28" s="25" t="s">
        <v>97</v>
      </c>
      <c r="J28" s="25" t="s">
        <v>68</v>
      </c>
      <c r="K28" s="25">
        <v>2</v>
      </c>
      <c r="L28" s="25">
        <f t="shared" si="2"/>
        <v>1.06</v>
      </c>
      <c r="M28" s="25"/>
      <c r="N28" s="25"/>
      <c r="O28" s="25"/>
      <c r="P28" s="25">
        <f t="shared" si="3"/>
        <v>0.61199999999999999</v>
      </c>
      <c r="Q28" s="26"/>
      <c r="R28" s="26"/>
      <c r="S28" s="25"/>
      <c r="T28" s="25">
        <f t="shared" si="4"/>
        <v>45.86274509803922</v>
      </c>
      <c r="U28" s="25">
        <f t="shared" si="5"/>
        <v>45.86274509803922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35" t="s">
        <v>94</v>
      </c>
      <c r="AG28" s="2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70</v>
      </c>
      <c r="B29" s="15" t="s">
        <v>36</v>
      </c>
      <c r="C29" s="15"/>
      <c r="D29" s="15"/>
      <c r="E29" s="15"/>
      <c r="F29" s="15"/>
      <c r="G29" s="16">
        <v>0.1</v>
      </c>
      <c r="H29" s="15">
        <v>60</v>
      </c>
      <c r="I29" s="15">
        <v>8444170</v>
      </c>
      <c r="J29" s="15"/>
      <c r="K29" s="15"/>
      <c r="L29" s="15">
        <f t="shared" si="2"/>
        <v>0</v>
      </c>
      <c r="M29" s="15"/>
      <c r="N29" s="15"/>
      <c r="O29" s="15"/>
      <c r="P29" s="15">
        <f t="shared" si="3"/>
        <v>0</v>
      </c>
      <c r="Q29" s="17"/>
      <c r="R29" s="17"/>
      <c r="S29" s="15"/>
      <c r="T29" s="15" t="e">
        <f t="shared" si="4"/>
        <v>#DIV/0!</v>
      </c>
      <c r="U29" s="15" t="e">
        <f t="shared" si="5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42</v>
      </c>
      <c r="AG29" s="15">
        <f t="shared" ref="AG29:AG36" si="8"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71</v>
      </c>
      <c r="B30" s="15" t="s">
        <v>51</v>
      </c>
      <c r="C30" s="15"/>
      <c r="D30" s="15"/>
      <c r="E30" s="15"/>
      <c r="F30" s="15"/>
      <c r="G30" s="16">
        <v>1</v>
      </c>
      <c r="H30" s="15">
        <v>120</v>
      </c>
      <c r="I30" s="15">
        <v>5522704</v>
      </c>
      <c r="J30" s="15"/>
      <c r="K30" s="15"/>
      <c r="L30" s="15">
        <f t="shared" si="2"/>
        <v>0</v>
      </c>
      <c r="M30" s="15"/>
      <c r="N30" s="15"/>
      <c r="O30" s="15"/>
      <c r="P30" s="15">
        <f t="shared" si="3"/>
        <v>0</v>
      </c>
      <c r="Q30" s="17"/>
      <c r="R30" s="17"/>
      <c r="S30" s="15"/>
      <c r="T30" s="15" t="e">
        <f t="shared" si="4"/>
        <v>#DIV/0!</v>
      </c>
      <c r="U30" s="15" t="e">
        <f t="shared" si="5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 t="s">
        <v>72</v>
      </c>
      <c r="AG30" s="15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73</v>
      </c>
      <c r="B31" s="15" t="s">
        <v>36</v>
      </c>
      <c r="C31" s="15"/>
      <c r="D31" s="15"/>
      <c r="E31" s="15"/>
      <c r="F31" s="15"/>
      <c r="G31" s="16">
        <v>0.14000000000000001</v>
      </c>
      <c r="H31" s="15">
        <v>180</v>
      </c>
      <c r="I31" s="15">
        <v>9988391</v>
      </c>
      <c r="J31" s="15"/>
      <c r="K31" s="15"/>
      <c r="L31" s="15">
        <f t="shared" si="2"/>
        <v>0</v>
      </c>
      <c r="M31" s="15"/>
      <c r="N31" s="15"/>
      <c r="O31" s="15"/>
      <c r="P31" s="15">
        <f t="shared" si="3"/>
        <v>0</v>
      </c>
      <c r="Q31" s="17"/>
      <c r="R31" s="17"/>
      <c r="S31" s="15"/>
      <c r="T31" s="15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42</v>
      </c>
      <c r="AG31" s="15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74</v>
      </c>
      <c r="B32" s="15" t="s">
        <v>36</v>
      </c>
      <c r="C32" s="15"/>
      <c r="D32" s="15"/>
      <c r="E32" s="15"/>
      <c r="F32" s="15"/>
      <c r="G32" s="16">
        <v>0.18</v>
      </c>
      <c r="H32" s="15">
        <v>270</v>
      </c>
      <c r="I32" s="15">
        <v>9988681</v>
      </c>
      <c r="J32" s="15"/>
      <c r="K32" s="15"/>
      <c r="L32" s="15">
        <f t="shared" si="2"/>
        <v>0</v>
      </c>
      <c r="M32" s="15"/>
      <c r="N32" s="15"/>
      <c r="O32" s="15"/>
      <c r="P32" s="15">
        <f t="shared" si="3"/>
        <v>0</v>
      </c>
      <c r="Q32" s="17"/>
      <c r="R32" s="17"/>
      <c r="S32" s="15"/>
      <c r="T32" s="15" t="e">
        <f t="shared" si="4"/>
        <v>#DIV/0!</v>
      </c>
      <c r="U32" s="15" t="e">
        <f t="shared" si="5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42</v>
      </c>
      <c r="AG32" s="15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75</v>
      </c>
      <c r="B33" s="15" t="s">
        <v>51</v>
      </c>
      <c r="C33" s="15"/>
      <c r="D33" s="15"/>
      <c r="E33" s="15"/>
      <c r="F33" s="15"/>
      <c r="G33" s="16">
        <v>1</v>
      </c>
      <c r="H33" s="15">
        <v>120</v>
      </c>
      <c r="I33" s="15">
        <v>8785198</v>
      </c>
      <c r="J33" s="15"/>
      <c r="K33" s="15"/>
      <c r="L33" s="15">
        <f t="shared" si="2"/>
        <v>0</v>
      </c>
      <c r="M33" s="15"/>
      <c r="N33" s="15"/>
      <c r="O33" s="15"/>
      <c r="P33" s="15">
        <f t="shared" si="3"/>
        <v>0</v>
      </c>
      <c r="Q33" s="17"/>
      <c r="R33" s="17"/>
      <c r="S33" s="15"/>
      <c r="T33" s="15" t="e">
        <f t="shared" si="4"/>
        <v>#DIV/0!</v>
      </c>
      <c r="U33" s="15" t="e">
        <f t="shared" si="5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 t="s">
        <v>42</v>
      </c>
      <c r="AG33" s="15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76</v>
      </c>
      <c r="B34" s="15" t="s">
        <v>36</v>
      </c>
      <c r="C34" s="15"/>
      <c r="D34" s="15"/>
      <c r="E34" s="15"/>
      <c r="F34" s="15"/>
      <c r="G34" s="16">
        <v>0.1</v>
      </c>
      <c r="H34" s="15">
        <v>60</v>
      </c>
      <c r="I34" s="15">
        <v>8444187</v>
      </c>
      <c r="J34" s="15"/>
      <c r="K34" s="15"/>
      <c r="L34" s="15">
        <f t="shared" si="2"/>
        <v>0</v>
      </c>
      <c r="M34" s="15"/>
      <c r="N34" s="15"/>
      <c r="O34" s="15"/>
      <c r="P34" s="15">
        <f t="shared" si="3"/>
        <v>0</v>
      </c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 t="s">
        <v>42</v>
      </c>
      <c r="AG34" s="15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5" t="s">
        <v>77</v>
      </c>
      <c r="B35" s="15" t="s">
        <v>36</v>
      </c>
      <c r="C35" s="15"/>
      <c r="D35" s="15"/>
      <c r="E35" s="15"/>
      <c r="F35" s="15"/>
      <c r="G35" s="16">
        <v>0.1</v>
      </c>
      <c r="H35" s="15">
        <v>90</v>
      </c>
      <c r="I35" s="15">
        <v>8444194</v>
      </c>
      <c r="J35" s="15"/>
      <c r="K35" s="15"/>
      <c r="L35" s="15">
        <f t="shared" si="2"/>
        <v>0</v>
      </c>
      <c r="M35" s="15"/>
      <c r="N35" s="15"/>
      <c r="O35" s="15"/>
      <c r="P35" s="15">
        <f t="shared" si="3"/>
        <v>0</v>
      </c>
      <c r="Q35" s="17"/>
      <c r="R35" s="17"/>
      <c r="S35" s="15"/>
      <c r="T35" s="15" t="e">
        <f t="shared" si="4"/>
        <v>#DIV/0!</v>
      </c>
      <c r="U35" s="15" t="e">
        <f t="shared" si="5"/>
        <v>#DIV/0!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 t="s">
        <v>42</v>
      </c>
      <c r="AG35" s="15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78</v>
      </c>
      <c r="B36" s="11" t="s">
        <v>36</v>
      </c>
      <c r="C36" s="11">
        <v>90</v>
      </c>
      <c r="D36" s="11"/>
      <c r="E36" s="11">
        <v>7</v>
      </c>
      <c r="F36" s="12">
        <v>83</v>
      </c>
      <c r="G36" s="7">
        <v>0.2</v>
      </c>
      <c r="H36" s="1">
        <v>120</v>
      </c>
      <c r="I36" s="1" t="s">
        <v>79</v>
      </c>
      <c r="J36" s="1"/>
      <c r="K36" s="1">
        <v>6</v>
      </c>
      <c r="L36" s="1">
        <f t="shared" si="2"/>
        <v>1</v>
      </c>
      <c r="M36" s="1"/>
      <c r="N36" s="1"/>
      <c r="O36" s="1"/>
      <c r="P36" s="1">
        <f t="shared" si="3"/>
        <v>1.4</v>
      </c>
      <c r="Q36" s="9"/>
      <c r="R36" s="9"/>
      <c r="S36" s="1"/>
      <c r="T36" s="1">
        <f t="shared" si="4"/>
        <v>59.285714285714292</v>
      </c>
      <c r="U36" s="1">
        <f t="shared" si="5"/>
        <v>59.285714285714292</v>
      </c>
      <c r="V36" s="1">
        <v>1.4</v>
      </c>
      <c r="W36" s="1">
        <v>5.2</v>
      </c>
      <c r="X36" s="1">
        <v>3</v>
      </c>
      <c r="Y36" s="1">
        <v>0</v>
      </c>
      <c r="Z36" s="1">
        <v>0.4</v>
      </c>
      <c r="AA36" s="1">
        <v>5.4</v>
      </c>
      <c r="AB36" s="1">
        <v>8.6</v>
      </c>
      <c r="AC36" s="1">
        <v>9.4</v>
      </c>
      <c r="AD36" s="1">
        <v>5.8</v>
      </c>
      <c r="AE36" s="1">
        <v>7.2</v>
      </c>
      <c r="AF36" s="34" t="s">
        <v>95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1" t="s">
        <v>80</v>
      </c>
      <c r="B37" s="22" t="s">
        <v>36</v>
      </c>
      <c r="C37" s="22"/>
      <c r="D37" s="22">
        <v>30</v>
      </c>
      <c r="E37" s="22"/>
      <c r="F37" s="23">
        <v>30</v>
      </c>
      <c r="G37" s="24">
        <v>0</v>
      </c>
      <c r="H37" s="25" t="e">
        <v>#N/A</v>
      </c>
      <c r="I37" s="25" t="s">
        <v>44</v>
      </c>
      <c r="J37" s="25" t="s">
        <v>78</v>
      </c>
      <c r="K37" s="25"/>
      <c r="L37" s="25">
        <f t="shared" si="2"/>
        <v>0</v>
      </c>
      <c r="M37" s="25"/>
      <c r="N37" s="25"/>
      <c r="O37" s="25"/>
      <c r="P37" s="25">
        <f t="shared" si="3"/>
        <v>0</v>
      </c>
      <c r="Q37" s="26"/>
      <c r="R37" s="26"/>
      <c r="S37" s="25"/>
      <c r="T37" s="25" t="e">
        <f t="shared" si="4"/>
        <v>#DIV/0!</v>
      </c>
      <c r="U37" s="25" t="e">
        <f t="shared" si="5"/>
        <v>#DIV/0!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/>
      <c r="AG37" s="2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81</v>
      </c>
      <c r="B38" s="11" t="s">
        <v>51</v>
      </c>
      <c r="C38" s="11"/>
      <c r="D38" s="11"/>
      <c r="E38" s="11"/>
      <c r="F38" s="12"/>
      <c r="G38" s="7">
        <v>1</v>
      </c>
      <c r="H38" s="1">
        <v>120</v>
      </c>
      <c r="I38" s="1" t="s">
        <v>82</v>
      </c>
      <c r="J38" s="1"/>
      <c r="K38" s="1"/>
      <c r="L38" s="1">
        <f t="shared" si="2"/>
        <v>0</v>
      </c>
      <c r="M38" s="1"/>
      <c r="N38" s="1"/>
      <c r="O38" s="1"/>
      <c r="P38" s="1">
        <f t="shared" si="3"/>
        <v>0</v>
      </c>
      <c r="Q38" s="9">
        <f>20*(P38+P39)-F38-F39</f>
        <v>15.61</v>
      </c>
      <c r="R38" s="9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2.5184000000000002</v>
      </c>
      <c r="Y38" s="1">
        <v>3.1720000000000002</v>
      </c>
      <c r="Z38" s="1">
        <v>1.256</v>
      </c>
      <c r="AA38" s="1">
        <v>1.18</v>
      </c>
      <c r="AB38" s="1">
        <v>2.5649999999999999</v>
      </c>
      <c r="AC38" s="1">
        <v>3.1230000000000002</v>
      </c>
      <c r="AD38" s="1">
        <v>1.927</v>
      </c>
      <c r="AE38" s="1">
        <v>2.4950000000000001</v>
      </c>
      <c r="AF38" s="1" t="s">
        <v>83</v>
      </c>
      <c r="AG38" s="1">
        <f>G38*Q38</f>
        <v>15.61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1" t="s">
        <v>84</v>
      </c>
      <c r="B39" s="22" t="s">
        <v>51</v>
      </c>
      <c r="C39" s="22">
        <v>32.79</v>
      </c>
      <c r="D39" s="22"/>
      <c r="E39" s="22">
        <v>9.68</v>
      </c>
      <c r="F39" s="23">
        <v>23.11</v>
      </c>
      <c r="G39" s="24">
        <v>0</v>
      </c>
      <c r="H39" s="25" t="e">
        <v>#N/A</v>
      </c>
      <c r="I39" s="25" t="s">
        <v>44</v>
      </c>
      <c r="J39" s="25" t="s">
        <v>81</v>
      </c>
      <c r="K39" s="25">
        <v>8.5</v>
      </c>
      <c r="L39" s="25">
        <f t="shared" si="2"/>
        <v>1.1799999999999997</v>
      </c>
      <c r="M39" s="25"/>
      <c r="N39" s="25"/>
      <c r="O39" s="25"/>
      <c r="P39" s="25">
        <f t="shared" si="3"/>
        <v>1.9359999999999999</v>
      </c>
      <c r="Q39" s="26"/>
      <c r="R39" s="26"/>
      <c r="S39" s="25"/>
      <c r="T39" s="25">
        <f t="shared" si="4"/>
        <v>11.936983471074381</v>
      </c>
      <c r="U39" s="25">
        <f t="shared" si="5"/>
        <v>11.936983471074381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/>
      <c r="AG39" s="2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85</v>
      </c>
      <c r="B40" s="11" t="s">
        <v>36</v>
      </c>
      <c r="C40" s="11">
        <v>18</v>
      </c>
      <c r="D40" s="11"/>
      <c r="E40" s="11">
        <v>6</v>
      </c>
      <c r="F40" s="12">
        <v>12</v>
      </c>
      <c r="G40" s="7">
        <v>0.2</v>
      </c>
      <c r="H40" s="1">
        <v>120</v>
      </c>
      <c r="I40" s="1" t="s">
        <v>86</v>
      </c>
      <c r="J40" s="1"/>
      <c r="K40" s="1">
        <v>6</v>
      </c>
      <c r="L40" s="1">
        <f t="shared" si="2"/>
        <v>0</v>
      </c>
      <c r="M40" s="1"/>
      <c r="N40" s="1"/>
      <c r="O40" s="1"/>
      <c r="P40" s="1">
        <f t="shared" si="3"/>
        <v>1.2</v>
      </c>
      <c r="Q40" s="9"/>
      <c r="R40" s="9"/>
      <c r="S40" s="1"/>
      <c r="T40" s="1">
        <f t="shared" si="4"/>
        <v>10</v>
      </c>
      <c r="U40" s="1">
        <f t="shared" si="5"/>
        <v>10</v>
      </c>
      <c r="V40" s="1">
        <v>7.4</v>
      </c>
      <c r="W40" s="1">
        <v>9.4</v>
      </c>
      <c r="X40" s="1">
        <v>3</v>
      </c>
      <c r="Y40" s="1">
        <v>0</v>
      </c>
      <c r="Z40" s="1">
        <v>5.4</v>
      </c>
      <c r="AA40" s="1">
        <v>7.4</v>
      </c>
      <c r="AB40" s="1">
        <v>8.1999999999999993</v>
      </c>
      <c r="AC40" s="1">
        <v>7.2</v>
      </c>
      <c r="AD40" s="1">
        <v>3.6</v>
      </c>
      <c r="AE40" s="1">
        <v>7.8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21" t="s">
        <v>87</v>
      </c>
      <c r="B41" s="22" t="s">
        <v>36</v>
      </c>
      <c r="C41" s="22"/>
      <c r="D41" s="22">
        <v>180</v>
      </c>
      <c r="E41" s="22"/>
      <c r="F41" s="23">
        <v>180</v>
      </c>
      <c r="G41" s="24">
        <v>0</v>
      </c>
      <c r="H41" s="25" t="e">
        <v>#N/A</v>
      </c>
      <c r="I41" s="25" t="s">
        <v>44</v>
      </c>
      <c r="J41" s="25" t="s">
        <v>85</v>
      </c>
      <c r="K41" s="25"/>
      <c r="L41" s="25">
        <f t="shared" si="2"/>
        <v>0</v>
      </c>
      <c r="M41" s="25"/>
      <c r="N41" s="25"/>
      <c r="O41" s="25"/>
      <c r="P41" s="25">
        <f t="shared" si="3"/>
        <v>0</v>
      </c>
      <c r="Q41" s="26"/>
      <c r="R41" s="26"/>
      <c r="S41" s="25"/>
      <c r="T41" s="25" t="e">
        <f t="shared" si="4"/>
        <v>#DIV/0!</v>
      </c>
      <c r="U41" s="25" t="e">
        <f t="shared" si="5"/>
        <v>#DIV/0!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/>
      <c r="AG41" s="2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88</v>
      </c>
      <c r="B42" s="11" t="s">
        <v>51</v>
      </c>
      <c r="C42" s="11"/>
      <c r="D42" s="11"/>
      <c r="E42" s="11"/>
      <c r="F42" s="12"/>
      <c r="G42" s="7">
        <v>1</v>
      </c>
      <c r="H42" s="1">
        <v>120</v>
      </c>
      <c r="I42" s="1" t="s">
        <v>89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9"/>
      <c r="R42" s="9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2.2016</v>
      </c>
      <c r="X42" s="1">
        <v>5.7472000000000003</v>
      </c>
      <c r="Y42" s="1">
        <v>2.8736000000000002</v>
      </c>
      <c r="Z42" s="1">
        <v>0.73199999999999998</v>
      </c>
      <c r="AA42" s="1">
        <v>2.1335999999999999</v>
      </c>
      <c r="AB42" s="1">
        <v>1.9084000000000001</v>
      </c>
      <c r="AC42" s="1">
        <v>4.3252000000000006</v>
      </c>
      <c r="AD42" s="1">
        <v>0.71279999999999999</v>
      </c>
      <c r="AE42" s="1">
        <v>0.71960000000000002</v>
      </c>
      <c r="AF42" s="1" t="s">
        <v>90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1" t="s">
        <v>91</v>
      </c>
      <c r="B43" s="22" t="s">
        <v>51</v>
      </c>
      <c r="C43" s="22"/>
      <c r="D43" s="22">
        <v>29.26</v>
      </c>
      <c r="E43" s="22"/>
      <c r="F43" s="23">
        <v>29.26</v>
      </c>
      <c r="G43" s="24">
        <v>0</v>
      </c>
      <c r="H43" s="25" t="e">
        <v>#N/A</v>
      </c>
      <c r="I43" s="25" t="s">
        <v>44</v>
      </c>
      <c r="J43" s="25" t="s">
        <v>88</v>
      </c>
      <c r="K43" s="25"/>
      <c r="L43" s="25">
        <f t="shared" si="2"/>
        <v>0</v>
      </c>
      <c r="M43" s="25"/>
      <c r="N43" s="25"/>
      <c r="O43" s="25"/>
      <c r="P43" s="25">
        <f t="shared" si="3"/>
        <v>0</v>
      </c>
      <c r="Q43" s="26"/>
      <c r="R43" s="26"/>
      <c r="S43" s="25"/>
      <c r="T43" s="25" t="e">
        <f t="shared" si="4"/>
        <v>#DIV/0!</v>
      </c>
      <c r="U43" s="25" t="e">
        <f t="shared" si="5"/>
        <v>#DIV/0!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/>
      <c r="AG43" s="2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8" t="s">
        <v>41</v>
      </c>
      <c r="B45" s="19" t="s">
        <v>36</v>
      </c>
      <c r="C45" s="19">
        <v>14</v>
      </c>
      <c r="D45" s="19"/>
      <c r="E45" s="19">
        <v>10</v>
      </c>
      <c r="F45" s="20">
        <v>2</v>
      </c>
      <c r="G45" s="16">
        <v>0.18</v>
      </c>
      <c r="H45" s="15">
        <v>120</v>
      </c>
      <c r="I45" s="15"/>
      <c r="J45" s="15"/>
      <c r="K45" s="15">
        <v>10</v>
      </c>
      <c r="L45" s="15">
        <f>E45-K45</f>
        <v>0</v>
      </c>
      <c r="M45" s="15"/>
      <c r="N45" s="15"/>
      <c r="O45" s="15"/>
      <c r="P45" s="15">
        <f>E45/5</f>
        <v>2</v>
      </c>
      <c r="Q45" s="17"/>
      <c r="R45" s="17"/>
      <c r="S45" s="15"/>
      <c r="T45" s="15">
        <f>(F45+Q45)/P45</f>
        <v>1</v>
      </c>
      <c r="U45" s="15">
        <f>F45/P45</f>
        <v>1</v>
      </c>
      <c r="V45" s="15">
        <v>0.8</v>
      </c>
      <c r="W45" s="15">
        <v>2.2000000000000002</v>
      </c>
      <c r="X45" s="15">
        <v>2.6</v>
      </c>
      <c r="Y45" s="15">
        <v>1</v>
      </c>
      <c r="Z45" s="15">
        <v>0.6</v>
      </c>
      <c r="AA45" s="15">
        <v>0.6</v>
      </c>
      <c r="AB45" s="15">
        <v>0.4</v>
      </c>
      <c r="AC45" s="15">
        <v>2</v>
      </c>
      <c r="AD45" s="15">
        <v>1.2</v>
      </c>
      <c r="AE45" s="15">
        <v>1.4</v>
      </c>
      <c r="AF45" s="15" t="s">
        <v>42</v>
      </c>
      <c r="AG45" s="15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21" t="s">
        <v>43</v>
      </c>
      <c r="B46" s="22" t="s">
        <v>36</v>
      </c>
      <c r="C46" s="22">
        <v>-2</v>
      </c>
      <c r="D46" s="22">
        <v>2</v>
      </c>
      <c r="E46" s="22"/>
      <c r="F46" s="23"/>
      <c r="G46" s="24">
        <v>0</v>
      </c>
      <c r="H46" s="25" t="e">
        <v>#N/A</v>
      </c>
      <c r="I46" s="25" t="s">
        <v>44</v>
      </c>
      <c r="J46" s="25" t="s">
        <v>41</v>
      </c>
      <c r="K46" s="25"/>
      <c r="L46" s="25">
        <f>E46-K46</f>
        <v>0</v>
      </c>
      <c r="M46" s="25"/>
      <c r="N46" s="25"/>
      <c r="O46" s="25"/>
      <c r="P46" s="25">
        <f>E46/5</f>
        <v>0</v>
      </c>
      <c r="Q46" s="26"/>
      <c r="R46" s="26"/>
      <c r="S46" s="25"/>
      <c r="T46" s="25" t="e">
        <f>(F46+Q46)/P46</f>
        <v>#DIV/0!</v>
      </c>
      <c r="U46" s="25" t="e">
        <f>F46/P46</f>
        <v>#DIV/0!</v>
      </c>
      <c r="V46" s="25">
        <v>0.4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/>
      <c r="AG46" s="2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45</v>
      </c>
      <c r="B47" s="15" t="s">
        <v>36</v>
      </c>
      <c r="C47" s="15">
        <v>20</v>
      </c>
      <c r="D47" s="15"/>
      <c r="E47" s="15">
        <v>10</v>
      </c>
      <c r="F47" s="15">
        <v>10</v>
      </c>
      <c r="G47" s="16">
        <v>0.18</v>
      </c>
      <c r="H47" s="15">
        <v>120</v>
      </c>
      <c r="I47" s="15"/>
      <c r="J47" s="15"/>
      <c r="K47" s="15">
        <v>10</v>
      </c>
      <c r="L47" s="15">
        <f>E47-K47</f>
        <v>0</v>
      </c>
      <c r="M47" s="15"/>
      <c r="N47" s="15"/>
      <c r="O47" s="15"/>
      <c r="P47" s="15">
        <f>E47/5</f>
        <v>2</v>
      </c>
      <c r="Q47" s="17"/>
      <c r="R47" s="17"/>
      <c r="S47" s="15"/>
      <c r="T47" s="15">
        <f>(F47+Q47)/P47</f>
        <v>5</v>
      </c>
      <c r="U47" s="15">
        <f>F47/P47</f>
        <v>5</v>
      </c>
      <c r="V47" s="15">
        <v>0.8</v>
      </c>
      <c r="W47" s="15">
        <v>2.6</v>
      </c>
      <c r="X47" s="15">
        <v>1.2</v>
      </c>
      <c r="Y47" s="15">
        <v>2.4</v>
      </c>
      <c r="Z47" s="15">
        <v>2</v>
      </c>
      <c r="AA47" s="15">
        <v>2.4</v>
      </c>
      <c r="AB47" s="15">
        <v>1.8</v>
      </c>
      <c r="AC47" s="15">
        <v>4.4000000000000004</v>
      </c>
      <c r="AD47" s="15">
        <v>3.6</v>
      </c>
      <c r="AE47" s="15">
        <v>1.2</v>
      </c>
      <c r="AF47" s="15" t="s">
        <v>42</v>
      </c>
      <c r="AG47" s="15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s="36" customFormat="1" x14ac:dyDescent="0.25">
      <c r="A48" s="15" t="s">
        <v>98</v>
      </c>
      <c r="B48" s="15" t="s">
        <v>36</v>
      </c>
      <c r="C48" s="15"/>
      <c r="D48" s="15"/>
      <c r="E48" s="15"/>
      <c r="F48" s="15"/>
      <c r="G48" s="16">
        <v>0.18</v>
      </c>
      <c r="H48" s="15"/>
      <c r="I48" s="15">
        <v>4421577</v>
      </c>
      <c r="J48" s="15"/>
      <c r="K48" s="15"/>
      <c r="L48" s="15"/>
      <c r="M48" s="15"/>
      <c r="N48" s="15"/>
      <c r="O48" s="15"/>
      <c r="P48" s="15">
        <f t="shared" ref="P48:P49" si="9">E48/5</f>
        <v>0</v>
      </c>
      <c r="Q48" s="17"/>
      <c r="R48" s="17"/>
      <c r="S48" s="15"/>
      <c r="T48" s="15" t="e">
        <f t="shared" ref="T48:T49" si="10">(F48+O48+Q48)/P48</f>
        <v>#DIV/0!</v>
      </c>
      <c r="U48" s="15" t="e">
        <f t="shared" ref="U48:U49" si="11">(F48+O48)/P48</f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42</v>
      </c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1" s="36" customFormat="1" x14ac:dyDescent="0.25">
      <c r="A49" s="15" t="s">
        <v>99</v>
      </c>
      <c r="B49" s="15" t="s">
        <v>36</v>
      </c>
      <c r="C49" s="15"/>
      <c r="D49" s="15"/>
      <c r="E49" s="15"/>
      <c r="F49" s="15"/>
      <c r="G49" s="16">
        <v>0.18</v>
      </c>
      <c r="H49" s="15"/>
      <c r="I49" s="15">
        <v>4421584</v>
      </c>
      <c r="J49" s="15"/>
      <c r="K49" s="15"/>
      <c r="L49" s="15"/>
      <c r="M49" s="15"/>
      <c r="N49" s="15"/>
      <c r="O49" s="15"/>
      <c r="P49" s="15">
        <f t="shared" si="9"/>
        <v>0</v>
      </c>
      <c r="Q49" s="17"/>
      <c r="R49" s="17"/>
      <c r="S49" s="15"/>
      <c r="T49" s="15" t="e">
        <f t="shared" si="10"/>
        <v>#DIV/0!</v>
      </c>
      <c r="U49" s="15" t="e">
        <f t="shared" si="11"/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 t="s">
        <v>42</v>
      </c>
      <c r="AG49" s="1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</sheetData>
  <autoFilter ref="A3:AG43" xr:uid="{AC343386-B9B6-4F4D-B6AF-DA1946BE9C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2025-07-21T13:31:22Z</dcterms:created>
  <dcterms:modified xsi:type="dcterms:W3CDTF">2025-07-23T08:55:08Z</dcterms:modified>
</cp:coreProperties>
</file>