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10255197-B5A7-4265-B08A-052C4978DB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34" i="1"/>
  <c r="S31" i="1"/>
  <c r="S21" i="1"/>
  <c r="S19" i="1"/>
  <c r="S18" i="1"/>
  <c r="S16" i="1"/>
  <c r="S12" i="1"/>
  <c r="S10" i="1"/>
  <c r="S8" i="1"/>
  <c r="Q49" i="1" l="1"/>
  <c r="Q50" i="1"/>
  <c r="V50" i="1" s="1"/>
  <c r="W49" i="1"/>
  <c r="W50" i="1"/>
  <c r="V49" i="1"/>
  <c r="V48" i="1"/>
  <c r="V47" i="1"/>
  <c r="AI49" i="1" l="1"/>
  <c r="S9" i="1"/>
  <c r="S11" i="1"/>
  <c r="AI11" i="1" s="1"/>
  <c r="S14" i="1"/>
  <c r="S15" i="1"/>
  <c r="AI15" i="1" s="1"/>
  <c r="S20" i="1"/>
  <c r="S22" i="1"/>
  <c r="AI22" i="1" s="1"/>
  <c r="S23" i="1"/>
  <c r="S25" i="1"/>
  <c r="AI25" i="1" s="1"/>
  <c r="S27" i="1"/>
  <c r="S28" i="1"/>
  <c r="AI28" i="1" s="1"/>
  <c r="S29" i="1"/>
  <c r="S30" i="1"/>
  <c r="AI30" i="1" s="1"/>
  <c r="S32" i="1"/>
  <c r="S35" i="1"/>
  <c r="AI35" i="1" s="1"/>
  <c r="S37" i="1"/>
  <c r="S39" i="1"/>
  <c r="AI39" i="1" s="1"/>
  <c r="S40" i="1"/>
  <c r="S41" i="1"/>
  <c r="AI41" i="1" s="1"/>
  <c r="S42" i="1"/>
  <c r="S43" i="1"/>
  <c r="AI43" i="1" s="1"/>
  <c r="S6" i="1"/>
  <c r="S7" i="1"/>
  <c r="AI7" i="1" s="1"/>
  <c r="AI9" i="1"/>
  <c r="AI14" i="1"/>
  <c r="AI20" i="1"/>
  <c r="AI23" i="1"/>
  <c r="AI27" i="1"/>
  <c r="AI29" i="1"/>
  <c r="AI32" i="1"/>
  <c r="AI37" i="1"/>
  <c r="AI40" i="1"/>
  <c r="AI42" i="1"/>
  <c r="AI45" i="1"/>
  <c r="AI47" i="1"/>
  <c r="AI48" i="1"/>
  <c r="AI50" i="1"/>
  <c r="AI6" i="1"/>
  <c r="V43" i="1" l="1"/>
  <c r="W48" i="1"/>
  <c r="R48" i="1"/>
  <c r="Q48" i="1"/>
  <c r="L48" i="1"/>
  <c r="W47" i="1"/>
  <c r="R47" i="1"/>
  <c r="Q47" i="1"/>
  <c r="L47" i="1"/>
  <c r="Q45" i="1"/>
  <c r="W45" i="1" s="1"/>
  <c r="L45" i="1"/>
  <c r="Q44" i="1"/>
  <c r="L44" i="1"/>
  <c r="W43" i="1"/>
  <c r="Q43" i="1"/>
  <c r="L43" i="1"/>
  <c r="Q42" i="1"/>
  <c r="V42" i="1" s="1"/>
  <c r="L42" i="1"/>
  <c r="Q41" i="1"/>
  <c r="V41" i="1" s="1"/>
  <c r="L41" i="1"/>
  <c r="Q40" i="1"/>
  <c r="V40" i="1" s="1"/>
  <c r="L40" i="1"/>
  <c r="W39" i="1"/>
  <c r="Q39" i="1"/>
  <c r="V39" i="1" s="1"/>
  <c r="L39" i="1"/>
  <c r="Q38" i="1"/>
  <c r="W38" i="1" s="1"/>
  <c r="L38" i="1"/>
  <c r="Q37" i="1"/>
  <c r="V37" i="1" s="1"/>
  <c r="L37" i="1"/>
  <c r="Q36" i="1"/>
  <c r="R36" i="1" s="1"/>
  <c r="L36" i="1"/>
  <c r="W35" i="1"/>
  <c r="Q35" i="1"/>
  <c r="V35" i="1" s="1"/>
  <c r="L35" i="1"/>
  <c r="Q34" i="1"/>
  <c r="W34" i="1" s="1"/>
  <c r="L34" i="1"/>
  <c r="R33" i="1"/>
  <c r="Q33" i="1"/>
  <c r="W33" i="1" s="1"/>
  <c r="L33" i="1"/>
  <c r="Q32" i="1"/>
  <c r="V32" i="1" s="1"/>
  <c r="L32" i="1"/>
  <c r="Q31" i="1"/>
  <c r="R31" i="1" s="1"/>
  <c r="L31" i="1"/>
  <c r="Q30" i="1"/>
  <c r="V30" i="1" s="1"/>
  <c r="L30" i="1"/>
  <c r="Q29" i="1"/>
  <c r="W29" i="1" s="1"/>
  <c r="L29" i="1"/>
  <c r="W28" i="1"/>
  <c r="Q28" i="1"/>
  <c r="V28" i="1" s="1"/>
  <c r="L28" i="1"/>
  <c r="Q27" i="1"/>
  <c r="V27" i="1" s="1"/>
  <c r="L27" i="1"/>
  <c r="Q26" i="1"/>
  <c r="R26" i="1" s="1"/>
  <c r="L26" i="1"/>
  <c r="Q25" i="1"/>
  <c r="W25" i="1" s="1"/>
  <c r="L25" i="1"/>
  <c r="R24" i="1"/>
  <c r="S24" i="1" s="1"/>
  <c r="Q24" i="1"/>
  <c r="W24" i="1" s="1"/>
  <c r="L24" i="1"/>
  <c r="Q23" i="1"/>
  <c r="W23" i="1" s="1"/>
  <c r="L23" i="1"/>
  <c r="Q22" i="1"/>
  <c r="V22" i="1" s="1"/>
  <c r="L22" i="1"/>
  <c r="R21" i="1"/>
  <c r="Q21" i="1"/>
  <c r="W21" i="1" s="1"/>
  <c r="L21" i="1"/>
  <c r="Q20" i="1"/>
  <c r="V20" i="1" s="1"/>
  <c r="L20" i="1"/>
  <c r="Q19" i="1"/>
  <c r="R19" i="1" s="1"/>
  <c r="L19" i="1"/>
  <c r="Q18" i="1"/>
  <c r="R18" i="1" s="1"/>
  <c r="L18" i="1"/>
  <c r="Q17" i="1"/>
  <c r="R17" i="1" s="1"/>
  <c r="L17" i="1"/>
  <c r="Q16" i="1"/>
  <c r="R16" i="1" s="1"/>
  <c r="L16" i="1"/>
  <c r="Q15" i="1"/>
  <c r="V15" i="1" s="1"/>
  <c r="L15" i="1"/>
  <c r="Q14" i="1"/>
  <c r="V14" i="1" s="1"/>
  <c r="L14" i="1"/>
  <c r="Q13" i="1"/>
  <c r="R13" i="1" s="1"/>
  <c r="L13" i="1"/>
  <c r="Q12" i="1"/>
  <c r="R12" i="1" s="1"/>
  <c r="L12" i="1"/>
  <c r="W11" i="1"/>
  <c r="Q11" i="1"/>
  <c r="V11" i="1" s="1"/>
  <c r="L11" i="1"/>
  <c r="Q10" i="1"/>
  <c r="W10" i="1" s="1"/>
  <c r="L10" i="1"/>
  <c r="Q9" i="1"/>
  <c r="V9" i="1" s="1"/>
  <c r="L9" i="1"/>
  <c r="Q8" i="1"/>
  <c r="R8" i="1" s="1"/>
  <c r="L8" i="1"/>
  <c r="W7" i="1"/>
  <c r="Q7" i="1"/>
  <c r="V7" i="1" s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K5" i="1"/>
  <c r="F5" i="1"/>
  <c r="E5" i="1"/>
  <c r="V25" i="1" l="1"/>
  <c r="R10" i="1"/>
  <c r="W15" i="1"/>
  <c r="W22" i="1"/>
  <c r="W30" i="1"/>
  <c r="R34" i="1"/>
  <c r="R38" i="1"/>
  <c r="W41" i="1"/>
  <c r="AI16" i="1"/>
  <c r="V16" i="1"/>
  <c r="V17" i="1"/>
  <c r="AI17" i="1"/>
  <c r="AI18" i="1"/>
  <c r="V18" i="1"/>
  <c r="V19" i="1"/>
  <c r="AI19" i="1"/>
  <c r="AI26" i="1"/>
  <c r="V26" i="1"/>
  <c r="V31" i="1"/>
  <c r="AI31" i="1"/>
  <c r="R5" i="1"/>
  <c r="AI12" i="1"/>
  <c r="V12" i="1"/>
  <c r="V13" i="1"/>
  <c r="AI13" i="1"/>
  <c r="AI36" i="1"/>
  <c r="V36" i="1"/>
  <c r="AI44" i="1"/>
  <c r="V44" i="1"/>
  <c r="W8" i="1"/>
  <c r="AI10" i="1"/>
  <c r="V10" i="1"/>
  <c r="W12" i="1"/>
  <c r="W13" i="1"/>
  <c r="W16" i="1"/>
  <c r="W17" i="1"/>
  <c r="W18" i="1"/>
  <c r="W19" i="1"/>
  <c r="V21" i="1"/>
  <c r="AI21" i="1"/>
  <c r="AI24" i="1"/>
  <c r="V24" i="1"/>
  <c r="W26" i="1"/>
  <c r="W31" i="1"/>
  <c r="V33" i="1"/>
  <c r="AI33" i="1"/>
  <c r="AI34" i="1"/>
  <c r="V34" i="1"/>
  <c r="W36" i="1"/>
  <c r="AI38" i="1"/>
  <c r="V38" i="1"/>
  <c r="W44" i="1"/>
  <c r="V23" i="1"/>
  <c r="V29" i="1"/>
  <c r="V45" i="1"/>
  <c r="Q5" i="1"/>
  <c r="W6" i="1"/>
  <c r="W9" i="1"/>
  <c r="W14" i="1"/>
  <c r="W20" i="1"/>
  <c r="W27" i="1"/>
  <c r="W32" i="1"/>
  <c r="W37" i="1"/>
  <c r="W40" i="1"/>
  <c r="W42" i="1"/>
  <c r="AI8" i="1" l="1"/>
  <c r="AI5" i="1" s="1"/>
  <c r="V8" i="1"/>
</calcChain>
</file>

<file path=xl/sharedStrings.xml><?xml version="1.0" encoding="utf-8"?>
<sst xmlns="http://schemas.openxmlformats.org/spreadsheetml/2006/main" count="166" uniqueCount="92">
  <si>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</si>
  <si>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</si>
  <si>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</si>
  <si>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</si>
  <si>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</si>
  <si>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</si>
  <si>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</si>
  <si>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</si>
  <si>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</si>
  <si>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</si>
  <si>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</si>
  <si>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</si>
  <si>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</si>
  <si>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</si>
  <si>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</si>
  <si>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</si>
  <si>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</si>
  <si>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</si>
  <si>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</si>
  <si>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</si>
  <si>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</si>
  <si>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</si>
  <si>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</si>
  <si>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</si>
  <si>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</si>
  <si>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</si>
  <si>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</si>
  <si>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</si>
  <si>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</si>
  <si>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</si>
  <si>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</si>
  <si>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</si>
  <si>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</si>
  <si>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</si>
  <si>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</si>
  <si>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</si>
  <si>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</si>
  <si>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</si>
  <si>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</si>
  <si>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</si>
  <si>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</si>
  <si>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</si>
  <si>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</si>
  <si>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</si>
  <si>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</si>
  <si>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</si>
  <si>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</si>
  <si>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</si>
  <si>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</si>
  <si>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</si>
  <si>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</si>
  <si>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</si>
  <si>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</si>
  <si>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</si>
  <si>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</si>
  <si>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</si>
  <si>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</si>
  <si>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</si>
  <si>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</si>
  <si>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</si>
  <si>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</si>
  <si>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</si>
  <si>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</si>
  <si>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</si>
  <si>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</si>
  <si>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</si>
  <si>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</si>
  <si>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</si>
  <si>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</si>
  <si>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</si>
  <si>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</si>
  <si>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</si>
  <si>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</si>
  <si>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</si>
  <si>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</si>
  <si>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</si>
  <si>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</si>
  <si>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</si>
  <si>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</si>
  <si>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</si>
  <si>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</si>
  <si>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</si>
  <si>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</si>
  <si>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</si>
  <si>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</si>
  <si>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</si>
  <si>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9988421 Творожный Сыр 60 % С маринованными огурчиками и укропом  Останкино</t>
  </si>
  <si>
    <t>Масло "Папа может" 82,5% 180гр  Останкино</t>
  </si>
  <si>
    <t>Масло сливочное 72,5 % 180 гр.(10 шт) СЛАВЯНА  Останкино</t>
  </si>
  <si>
    <t>Спред растительно-сливочный «Сливочный вкус» 82,5% 180г</t>
  </si>
  <si>
    <t>Спред растительно-сливочный «Сливочный вкус» 72,5% 180г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</si>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</sst>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4" borderId="0" xfId="1" applyNumberFormat="1" applyFont="1" applyFill="1"/>
    <xf numFmtId="2" fontId="2" fillId="4" borderId="0" xfId="1" applyNumberFormat="1" applyFon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7" borderId="1" xfId="1" applyNumberFormat="1" applyFill="1" applyBorder="1"/>
    <xf numFmtId="164" fontId="1" fillId="7" borderId="2" xfId="1" applyNumberFormat="1" applyFill="1" applyBorder="1"/>
    <xf numFmtId="164" fontId="1" fillId="7" borderId="3" xfId="1" applyNumberFormat="1" applyFill="1" applyBorder="1"/>
    <xf numFmtId="2" fontId="1" fillId="7" borderId="0" xfId="1" applyNumberFormat="1" applyFill="1"/>
    <xf numFmtId="164" fontId="1" fillId="7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64" fontId="1" fillId="2" borderId="1" xfId="1" applyNumberFormat="1" applyFill="1" applyBorder="1"/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8" borderId="0" xfId="1" applyNumberFormat="1" applyFill="1"/>
    <xf numFmtId="2" fontId="1" fillId="8" borderId="0" xfId="1" applyNumberFormat="1" applyFill="1"/>
    <xf numFmtId="164" fontId="1" fillId="3" borderId="0" xfId="1" applyNumberFormat="1" applyFill="1"/>
    <xf numFmtId="164" fontId="3" fillId="4" borderId="0" xfId="1" applyNumberFormat="1" applyFont="1" applyFill="1"/>
    <xf numFmtId="164" fontId="2" fillId="9" borderId="0" xfId="1" applyNumberFormat="1" applyFont="1" applyFill="1"/>
    <xf numFmtId="164" fontId="1" fillId="6" borderId="7" xfId="1" applyNumberFormat="1" applyFill="1" applyBorder="1"/>
    <xf numFmtId="164" fontId="1" fillId="0" borderId="7" xfId="1" applyNumberFormat="1" applyBorder="1"/>
    <xf numFmtId="164" fontId="1" fillId="7" borderId="7" xfId="1" applyNumberFormat="1" applyFill="1" applyBorder="1"/>
    <xf numFmtId="164" fontId="1" fillId="2" borderId="7" xfId="1" applyNumberFormat="1" applyFill="1" applyBorder="1"/>
    <xf numFmtId="164" fontId="1" fillId="3" borderId="7" xfId="1" applyNumberFormat="1" applyFill="1" applyBorder="1"/>
    <xf numFmtId="164" fontId="4" fillId="3" borderId="0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3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45.140625" customWidth="1"/>
    <col min="35" max="35" width="7" customWidth="1"/>
    <col min="36" max="52" width="3" customWidth="1"/>
  </cols>
  <sheetData>
    <row r="1" spans="1:52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14</v>
      </c>
      <c r="Q3" s="6" t="s">
        <v>15</v>
      </c>
      <c r="R3" s="30" t="s">
        <v>16</v>
      </c>
      <c r="S3" s="30" t="s">
        <v>91</v>
      </c>
      <c r="T3" s="31" t="s">
        <v>17</v>
      </c>
      <c r="U3" s="31" t="s">
        <v>18</v>
      </c>
      <c r="V3" s="6" t="s">
        <v>19</v>
      </c>
      <c r="W3" s="6" t="s">
        <v>20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21</v>
      </c>
      <c r="AF3" s="6" t="s">
        <v>21</v>
      </c>
      <c r="AG3" s="6" t="s">
        <v>21</v>
      </c>
      <c r="AH3" s="6" t="s">
        <v>22</v>
      </c>
      <c r="AI3" s="6" t="s">
        <v>23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 t="s">
        <v>24</v>
      </c>
      <c r="P4" s="4" t="s">
        <v>25</v>
      </c>
      <c r="Q4" s="4" t="s">
        <v>25</v>
      </c>
      <c r="R4" s="4"/>
      <c r="S4" s="4"/>
      <c r="T4" s="4"/>
      <c r="U4" s="4"/>
      <c r="V4" s="4"/>
      <c r="W4" s="4"/>
      <c r="X4" s="4" t="s">
        <v>24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>
      <c r="A5" s="4"/>
      <c r="B5" s="4"/>
      <c r="C5" s="4"/>
      <c r="D5" s="4"/>
      <c r="E5" s="8">
        <f>SUM(E6:E497)</f>
        <v>6541.3530000000001</v>
      </c>
      <c r="F5" s="8">
        <f>SUM(F6:F497)</f>
        <v>7234.6760000000004</v>
      </c>
      <c r="G5" s="5"/>
      <c r="H5" s="4"/>
      <c r="I5" s="4"/>
      <c r="J5" s="4"/>
      <c r="K5" s="8">
        <f t="shared" ref="K5:T5" si="0">SUM(K6:K497)</f>
        <v>3807.7</v>
      </c>
      <c r="L5" s="8">
        <f t="shared" si="0"/>
        <v>2733.6530000000002</v>
      </c>
      <c r="M5" s="8">
        <f t="shared" si="0"/>
        <v>0</v>
      </c>
      <c r="N5" s="8">
        <f t="shared" si="0"/>
        <v>0</v>
      </c>
      <c r="O5" s="8">
        <f t="shared" si="0"/>
        <v>8758.7999999999993</v>
      </c>
      <c r="P5" s="8">
        <f t="shared" si="0"/>
        <v>3991</v>
      </c>
      <c r="Q5" s="8">
        <f t="shared" si="0"/>
        <v>1308.2706000000001</v>
      </c>
      <c r="R5" s="8">
        <f t="shared" si="0"/>
        <v>8345.505000000001</v>
      </c>
      <c r="S5" s="8">
        <f>SUM(S6:S45)</f>
        <v>2052.3599999999997</v>
      </c>
      <c r="T5" s="8">
        <f t="shared" si="0"/>
        <v>1670</v>
      </c>
      <c r="U5" s="4"/>
      <c r="V5" s="4"/>
      <c r="W5" s="4"/>
      <c r="X5" s="8">
        <f t="shared" ref="X5:AG5" si="1">SUM(X6:X497)</f>
        <v>939.86580000000004</v>
      </c>
      <c r="Y5" s="8">
        <f t="shared" si="1"/>
        <v>1094.1266000000001</v>
      </c>
      <c r="Z5" s="8">
        <f t="shared" si="1"/>
        <v>969.78880000000004</v>
      </c>
      <c r="AA5" s="8">
        <f t="shared" si="1"/>
        <v>1035.9008000000001</v>
      </c>
      <c r="AB5" s="8">
        <f t="shared" si="1"/>
        <v>1281.5898</v>
      </c>
      <c r="AC5" s="8">
        <f t="shared" si="1"/>
        <v>952.54039999999986</v>
      </c>
      <c r="AD5" s="8">
        <f t="shared" si="1"/>
        <v>1157.355</v>
      </c>
      <c r="AE5" s="8">
        <f t="shared" si="1"/>
        <v>1242.319</v>
      </c>
      <c r="AF5" s="8">
        <f t="shared" si="1"/>
        <v>1271.5390000000002</v>
      </c>
      <c r="AG5" s="8">
        <f t="shared" si="1"/>
        <v>1032.6115999999997</v>
      </c>
      <c r="AH5" s="4"/>
      <c r="AI5" s="8">
        <f>SUM(AI6:AI497)</f>
        <v>1311.652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>
      <c r="A6" s="9" t="s">
        <v>35</v>
      </c>
      <c r="B6" s="9" t="s">
        <v>36</v>
      </c>
      <c r="C6" s="9">
        <v>287</v>
      </c>
      <c r="D6" s="9"/>
      <c r="E6" s="9">
        <v>47</v>
      </c>
      <c r="F6" s="9">
        <v>236</v>
      </c>
      <c r="G6" s="10">
        <v>0</v>
      </c>
      <c r="H6" s="9" t="e">
        <v>#N/A</v>
      </c>
      <c r="I6" s="9" t="s">
        <v>37</v>
      </c>
      <c r="J6" s="9"/>
      <c r="K6" s="9">
        <v>48</v>
      </c>
      <c r="L6" s="9">
        <f t="shared" ref="L6:L45" si="2">E6-K6</f>
        <v>-1</v>
      </c>
      <c r="M6" s="9"/>
      <c r="N6" s="9"/>
      <c r="O6" s="9">
        <v>0</v>
      </c>
      <c r="P6" s="9">
        <v>0</v>
      </c>
      <c r="Q6" s="9">
        <f>E6/5</f>
        <v>9.4</v>
      </c>
      <c r="R6" s="32"/>
      <c r="S6" s="33">
        <f t="shared" ref="S6:S7" si="3">R6</f>
        <v>0</v>
      </c>
      <c r="T6" s="32"/>
      <c r="U6" s="9"/>
      <c r="V6" s="4">
        <f t="shared" ref="V6:V7" si="4">(F6+O6+P6+S6)/Q6</f>
        <v>25.106382978723403</v>
      </c>
      <c r="W6" s="9">
        <f>(F6+O6+P6)/Q6</f>
        <v>25.106382978723403</v>
      </c>
      <c r="X6" s="9">
        <v>15.2</v>
      </c>
      <c r="Y6" s="9">
        <v>7.8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 t="s">
        <v>38</v>
      </c>
      <c r="AI6" s="4">
        <f t="shared" ref="AI6:AI7" si="5">G6*S6</f>
        <v>0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>
      <c r="A7" s="9" t="s">
        <v>39</v>
      </c>
      <c r="B7" s="9" t="s">
        <v>40</v>
      </c>
      <c r="C7" s="9">
        <v>189</v>
      </c>
      <c r="D7" s="9"/>
      <c r="E7" s="9">
        <v>37.192</v>
      </c>
      <c r="F7" s="9">
        <v>151.80799999999999</v>
      </c>
      <c r="G7" s="10">
        <v>0</v>
      </c>
      <c r="H7" s="9" t="e">
        <v>#N/A</v>
      </c>
      <c r="I7" s="9" t="s">
        <v>37</v>
      </c>
      <c r="J7" s="9"/>
      <c r="K7" s="9">
        <v>34</v>
      </c>
      <c r="L7" s="9">
        <f t="shared" si="2"/>
        <v>3.1920000000000002</v>
      </c>
      <c r="M7" s="9"/>
      <c r="N7" s="9"/>
      <c r="O7" s="9">
        <v>0</v>
      </c>
      <c r="P7" s="9">
        <v>0</v>
      </c>
      <c r="Q7" s="9">
        <f t="shared" ref="Q7:Q45" si="6">E7/5</f>
        <v>7.4383999999999997</v>
      </c>
      <c r="R7" s="32"/>
      <c r="S7" s="33">
        <f t="shared" si="3"/>
        <v>0</v>
      </c>
      <c r="T7" s="32"/>
      <c r="U7" s="9"/>
      <c r="V7" s="4">
        <f t="shared" si="4"/>
        <v>20.408690040869004</v>
      </c>
      <c r="W7" s="9">
        <f t="shared" ref="W7:W45" si="7">(F7+O7+P7)/Q7</f>
        <v>20.408690040869004</v>
      </c>
      <c r="X7" s="9">
        <v>7.9047999999999998</v>
      </c>
      <c r="Y7" s="9">
        <v>10.992000000000001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 t="s">
        <v>38</v>
      </c>
      <c r="AI7" s="4">
        <f t="shared" si="5"/>
        <v>0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>
      <c r="A8" s="4" t="s">
        <v>41</v>
      </c>
      <c r="B8" s="4" t="s">
        <v>36</v>
      </c>
      <c r="C8" s="4">
        <v>130</v>
      </c>
      <c r="D8" s="4"/>
      <c r="E8" s="4">
        <v>83</v>
      </c>
      <c r="F8" s="4">
        <v>47</v>
      </c>
      <c r="G8" s="5">
        <v>0.18</v>
      </c>
      <c r="H8" s="4">
        <v>270</v>
      </c>
      <c r="I8" s="4">
        <v>9988438</v>
      </c>
      <c r="J8" s="4"/>
      <c r="K8" s="4">
        <v>86</v>
      </c>
      <c r="L8" s="4">
        <f t="shared" si="2"/>
        <v>-3</v>
      </c>
      <c r="M8" s="4"/>
      <c r="N8" s="4"/>
      <c r="O8" s="4">
        <v>0</v>
      </c>
      <c r="P8" s="4">
        <v>200</v>
      </c>
      <c r="Q8" s="4">
        <f t="shared" si="6"/>
        <v>16.600000000000001</v>
      </c>
      <c r="R8" s="33">
        <f t="shared" ref="R8:R12" si="8">20*Q8-P8-O8-F8</f>
        <v>85</v>
      </c>
      <c r="S8" s="33">
        <f>R8-Q8*3</f>
        <v>35.199999999999996</v>
      </c>
      <c r="T8" s="33">
        <v>120</v>
      </c>
      <c r="U8" s="4"/>
      <c r="V8" s="4">
        <f>(F8+O8+P8+S8)/Q8</f>
        <v>16.999999999999996</v>
      </c>
      <c r="W8" s="4">
        <f t="shared" si="7"/>
        <v>14.879518072289155</v>
      </c>
      <c r="X8" s="4">
        <v>22.6</v>
      </c>
      <c r="Y8" s="4">
        <v>12.4</v>
      </c>
      <c r="Z8" s="4">
        <v>12</v>
      </c>
      <c r="AA8" s="4">
        <v>16</v>
      </c>
      <c r="AB8" s="4">
        <v>23.6</v>
      </c>
      <c r="AC8" s="4">
        <v>16</v>
      </c>
      <c r="AD8" s="4">
        <v>14</v>
      </c>
      <c r="AE8" s="4">
        <v>14.4</v>
      </c>
      <c r="AF8" s="4">
        <v>17.600000000000001</v>
      </c>
      <c r="AG8" s="4">
        <v>12.4</v>
      </c>
      <c r="AH8" s="4"/>
      <c r="AI8" s="4">
        <f>G8*S8</f>
        <v>6.3359999999999994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>
      <c r="A9" s="4" t="s">
        <v>42</v>
      </c>
      <c r="B9" s="4" t="s">
        <v>36</v>
      </c>
      <c r="C9" s="4">
        <v>69</v>
      </c>
      <c r="D9" s="4">
        <v>16</v>
      </c>
      <c r="E9" s="4">
        <v>81</v>
      </c>
      <c r="F9" s="4">
        <v>3</v>
      </c>
      <c r="G9" s="5">
        <v>0.18</v>
      </c>
      <c r="H9" s="4">
        <v>270</v>
      </c>
      <c r="I9" s="4">
        <v>9988445</v>
      </c>
      <c r="J9" s="4"/>
      <c r="K9" s="4">
        <v>86</v>
      </c>
      <c r="L9" s="4">
        <f t="shared" si="2"/>
        <v>-5</v>
      </c>
      <c r="M9" s="4"/>
      <c r="N9" s="4"/>
      <c r="O9" s="4">
        <v>117</v>
      </c>
      <c r="P9" s="4">
        <v>250</v>
      </c>
      <c r="Q9" s="4">
        <f t="shared" si="6"/>
        <v>16.2</v>
      </c>
      <c r="R9" s="33"/>
      <c r="S9" s="33">
        <f t="shared" ref="S9:S43" si="9">R9</f>
        <v>0</v>
      </c>
      <c r="T9" s="33"/>
      <c r="U9" s="4"/>
      <c r="V9" s="4">
        <f t="shared" ref="V9:V50" si="10">(F9+O9+P9+S9)/Q9</f>
        <v>22.839506172839506</v>
      </c>
      <c r="W9" s="4">
        <f t="shared" si="7"/>
        <v>22.839506172839506</v>
      </c>
      <c r="X9" s="4">
        <v>20.399999999999999</v>
      </c>
      <c r="Y9" s="4">
        <v>15.4</v>
      </c>
      <c r="Z9" s="4">
        <v>13.4</v>
      </c>
      <c r="AA9" s="4">
        <v>15.6</v>
      </c>
      <c r="AB9" s="4">
        <v>18.600000000000001</v>
      </c>
      <c r="AC9" s="4">
        <v>10.8</v>
      </c>
      <c r="AD9" s="4">
        <v>18.8</v>
      </c>
      <c r="AE9" s="4">
        <v>17.399999999999999</v>
      </c>
      <c r="AF9" s="4">
        <v>20.2</v>
      </c>
      <c r="AG9" s="4">
        <v>12.2</v>
      </c>
      <c r="AH9" s="4"/>
      <c r="AI9" s="4">
        <f t="shared" ref="AI9:AI50" si="11">G9*S9</f>
        <v>0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>
      <c r="A10" s="4" t="s">
        <v>43</v>
      </c>
      <c r="B10" s="4" t="s">
        <v>36</v>
      </c>
      <c r="C10" s="4">
        <v>35</v>
      </c>
      <c r="D10" s="4">
        <v>56</v>
      </c>
      <c r="E10" s="4">
        <v>61</v>
      </c>
      <c r="F10" s="4">
        <v>30</v>
      </c>
      <c r="G10" s="5">
        <v>0.4</v>
      </c>
      <c r="H10" s="4">
        <v>270</v>
      </c>
      <c r="I10" s="4">
        <v>9988452</v>
      </c>
      <c r="J10" s="4"/>
      <c r="K10" s="4">
        <v>59</v>
      </c>
      <c r="L10" s="4">
        <f t="shared" si="2"/>
        <v>2</v>
      </c>
      <c r="M10" s="4"/>
      <c r="N10" s="4"/>
      <c r="O10" s="4">
        <v>12</v>
      </c>
      <c r="P10" s="4">
        <v>17</v>
      </c>
      <c r="Q10" s="4">
        <f t="shared" si="6"/>
        <v>12.2</v>
      </c>
      <c r="R10" s="33">
        <f t="shared" si="8"/>
        <v>185</v>
      </c>
      <c r="S10" s="33">
        <f>R10-Q10*3</f>
        <v>148.4</v>
      </c>
      <c r="T10" s="33">
        <v>220</v>
      </c>
      <c r="U10" s="4"/>
      <c r="V10" s="4">
        <f t="shared" si="10"/>
        <v>17</v>
      </c>
      <c r="W10" s="4">
        <f t="shared" si="7"/>
        <v>4.8360655737704921</v>
      </c>
      <c r="X10" s="4">
        <v>6</v>
      </c>
      <c r="Y10" s="4">
        <v>6.4</v>
      </c>
      <c r="Z10" s="4">
        <v>7.4</v>
      </c>
      <c r="AA10" s="4">
        <v>6.4</v>
      </c>
      <c r="AB10" s="4">
        <v>7.8</v>
      </c>
      <c r="AC10" s="4">
        <v>5.4</v>
      </c>
      <c r="AD10" s="4">
        <v>9.6</v>
      </c>
      <c r="AE10" s="4">
        <v>4.5999999999999996</v>
      </c>
      <c r="AF10" s="4">
        <v>8.4</v>
      </c>
      <c r="AG10" s="4">
        <v>6.6</v>
      </c>
      <c r="AH10" s="4"/>
      <c r="AI10" s="4">
        <f t="shared" si="11"/>
        <v>59.360000000000007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>
      <c r="A11" s="4" t="s">
        <v>44</v>
      </c>
      <c r="B11" s="4" t="s">
        <v>36</v>
      </c>
      <c r="C11" s="4">
        <v>71</v>
      </c>
      <c r="D11" s="4"/>
      <c r="E11" s="4">
        <v>13</v>
      </c>
      <c r="F11" s="4">
        <v>58</v>
      </c>
      <c r="G11" s="5">
        <v>0.4</v>
      </c>
      <c r="H11" s="4">
        <v>270</v>
      </c>
      <c r="I11" s="4">
        <v>9988476</v>
      </c>
      <c r="J11" s="4"/>
      <c r="K11" s="4">
        <v>13</v>
      </c>
      <c r="L11" s="4">
        <f t="shared" si="2"/>
        <v>0</v>
      </c>
      <c r="M11" s="4"/>
      <c r="N11" s="4"/>
      <c r="O11" s="4">
        <v>0</v>
      </c>
      <c r="P11" s="4">
        <v>0</v>
      </c>
      <c r="Q11" s="4">
        <f t="shared" si="6"/>
        <v>2.6</v>
      </c>
      <c r="R11" s="33"/>
      <c r="S11" s="33">
        <f t="shared" si="9"/>
        <v>0</v>
      </c>
      <c r="T11" s="33"/>
      <c r="U11" s="4"/>
      <c r="V11" s="4">
        <f t="shared" si="10"/>
        <v>22.307692307692307</v>
      </c>
      <c r="W11" s="4">
        <f t="shared" si="7"/>
        <v>22.307692307692307</v>
      </c>
      <c r="X11" s="4">
        <v>3.8</v>
      </c>
      <c r="Y11" s="4">
        <v>3.2</v>
      </c>
      <c r="Z11" s="4">
        <v>3.8</v>
      </c>
      <c r="AA11" s="4">
        <v>6.2</v>
      </c>
      <c r="AB11" s="4">
        <v>3.8</v>
      </c>
      <c r="AC11" s="4">
        <v>2.8</v>
      </c>
      <c r="AD11" s="4">
        <v>4.5999999999999996</v>
      </c>
      <c r="AE11" s="4">
        <v>0</v>
      </c>
      <c r="AF11" s="4">
        <v>5</v>
      </c>
      <c r="AG11" s="4">
        <v>9.8000000000000007</v>
      </c>
      <c r="AH11" s="4"/>
      <c r="AI11" s="4">
        <f t="shared" si="11"/>
        <v>0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>
      <c r="A12" s="4" t="s">
        <v>45</v>
      </c>
      <c r="B12" s="4" t="s">
        <v>36</v>
      </c>
      <c r="C12" s="4">
        <v>225</v>
      </c>
      <c r="D12" s="4"/>
      <c r="E12" s="4">
        <v>214</v>
      </c>
      <c r="F12" s="4">
        <v>3</v>
      </c>
      <c r="G12" s="5">
        <v>0.18</v>
      </c>
      <c r="H12" s="4">
        <v>150</v>
      </c>
      <c r="I12" s="4">
        <v>5034819</v>
      </c>
      <c r="J12" s="4"/>
      <c r="K12" s="4">
        <v>212</v>
      </c>
      <c r="L12" s="4">
        <f t="shared" si="2"/>
        <v>2</v>
      </c>
      <c r="M12" s="4"/>
      <c r="N12" s="4"/>
      <c r="O12" s="4">
        <v>420</v>
      </c>
      <c r="P12" s="4">
        <v>150</v>
      </c>
      <c r="Q12" s="4">
        <f t="shared" si="6"/>
        <v>42.8</v>
      </c>
      <c r="R12" s="33">
        <f t="shared" si="8"/>
        <v>283</v>
      </c>
      <c r="S12" s="33">
        <f>R12-Q12*3</f>
        <v>154.60000000000002</v>
      </c>
      <c r="T12" s="33">
        <v>330</v>
      </c>
      <c r="U12" s="4"/>
      <c r="V12" s="4">
        <f t="shared" si="10"/>
        <v>17</v>
      </c>
      <c r="W12" s="4">
        <f t="shared" si="7"/>
        <v>13.38785046728972</v>
      </c>
      <c r="X12" s="4">
        <v>41.4</v>
      </c>
      <c r="Y12" s="4">
        <v>37.6</v>
      </c>
      <c r="Z12" s="4">
        <v>24.8</v>
      </c>
      <c r="AA12" s="4">
        <v>14.2</v>
      </c>
      <c r="AB12" s="4">
        <v>43.8</v>
      </c>
      <c r="AC12" s="4">
        <v>32.200000000000003</v>
      </c>
      <c r="AD12" s="4">
        <v>11</v>
      </c>
      <c r="AE12" s="4">
        <v>-0.2</v>
      </c>
      <c r="AF12" s="4">
        <v>18.8</v>
      </c>
      <c r="AG12" s="4">
        <v>30.4</v>
      </c>
      <c r="AH12" s="4"/>
      <c r="AI12" s="4">
        <f t="shared" si="11"/>
        <v>27.828000000000003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>
      <c r="A13" s="11" t="s">
        <v>46</v>
      </c>
      <c r="B13" s="12" t="s">
        <v>40</v>
      </c>
      <c r="C13" s="12"/>
      <c r="D13" s="12"/>
      <c r="E13" s="12"/>
      <c r="F13" s="13"/>
      <c r="G13" s="5">
        <v>1</v>
      </c>
      <c r="H13" s="4">
        <v>150</v>
      </c>
      <c r="I13" s="4">
        <v>5041251</v>
      </c>
      <c r="J13" s="4"/>
      <c r="K13" s="4"/>
      <c r="L13" s="4">
        <f t="shared" si="2"/>
        <v>0</v>
      </c>
      <c r="M13" s="4"/>
      <c r="N13" s="4"/>
      <c r="O13" s="4">
        <v>0</v>
      </c>
      <c r="P13" s="4">
        <v>44</v>
      </c>
      <c r="Q13" s="4">
        <f t="shared" si="6"/>
        <v>0</v>
      </c>
      <c r="R13" s="33">
        <f>20*(Q13+Q14)-P13-P14-O13-O14-F13-F14</f>
        <v>46.03</v>
      </c>
      <c r="S13" s="33">
        <v>40</v>
      </c>
      <c r="T13" s="33"/>
      <c r="U13" s="4"/>
      <c r="V13" s="4" t="e">
        <f t="shared" si="10"/>
        <v>#DIV/0!</v>
      </c>
      <c r="W13" s="4" t="e">
        <f t="shared" si="7"/>
        <v>#DIV/0!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/>
      <c r="AI13" s="4">
        <f t="shared" si="11"/>
        <v>40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>
      <c r="A14" s="14" t="s">
        <v>47</v>
      </c>
      <c r="B14" s="15" t="s">
        <v>40</v>
      </c>
      <c r="C14" s="15">
        <v>40.1</v>
      </c>
      <c r="D14" s="15"/>
      <c r="E14" s="15">
        <v>25.526</v>
      </c>
      <c r="F14" s="16">
        <v>12.074</v>
      </c>
      <c r="G14" s="10">
        <v>0</v>
      </c>
      <c r="H14" s="9" t="e">
        <v>#N/A</v>
      </c>
      <c r="I14" s="9" t="s">
        <v>48</v>
      </c>
      <c r="J14" s="9" t="s">
        <v>46</v>
      </c>
      <c r="K14" s="9">
        <v>25.5</v>
      </c>
      <c r="L14" s="9">
        <f t="shared" si="2"/>
        <v>2.5999999999999801E-2</v>
      </c>
      <c r="M14" s="9"/>
      <c r="N14" s="9"/>
      <c r="O14" s="9">
        <v>0</v>
      </c>
      <c r="P14" s="9">
        <v>0</v>
      </c>
      <c r="Q14" s="9">
        <f t="shared" si="6"/>
        <v>5.1052</v>
      </c>
      <c r="R14" s="32"/>
      <c r="S14" s="33">
        <f t="shared" si="9"/>
        <v>0</v>
      </c>
      <c r="T14" s="32"/>
      <c r="U14" s="9"/>
      <c r="V14" s="4">
        <f t="shared" si="10"/>
        <v>2.3650395674998039</v>
      </c>
      <c r="W14" s="9">
        <f t="shared" si="7"/>
        <v>2.3650395674998039</v>
      </c>
      <c r="X14" s="9">
        <v>4.1928000000000001</v>
      </c>
      <c r="Y14" s="9">
        <v>1.0464</v>
      </c>
      <c r="Z14" s="9">
        <v>0.96</v>
      </c>
      <c r="AA14" s="9">
        <v>0.51039999999999996</v>
      </c>
      <c r="AB14" s="9">
        <v>0.98760000000000003</v>
      </c>
      <c r="AC14" s="9">
        <v>0.98440000000000005</v>
      </c>
      <c r="AD14" s="9">
        <v>0.47520000000000001</v>
      </c>
      <c r="AE14" s="9">
        <v>1.5528</v>
      </c>
      <c r="AF14" s="9">
        <v>0</v>
      </c>
      <c r="AG14" s="9">
        <v>1.8912</v>
      </c>
      <c r="AH14" s="29" t="s">
        <v>49</v>
      </c>
      <c r="AI14" s="4">
        <f t="shared" si="11"/>
        <v>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4" t="s">
        <v>50</v>
      </c>
      <c r="B15" s="4" t="s">
        <v>36</v>
      </c>
      <c r="C15" s="4"/>
      <c r="D15" s="4"/>
      <c r="E15" s="4">
        <v>-1</v>
      </c>
      <c r="F15" s="4"/>
      <c r="G15" s="5">
        <v>0.1</v>
      </c>
      <c r="H15" s="4">
        <v>90</v>
      </c>
      <c r="I15" s="4">
        <v>8444163</v>
      </c>
      <c r="J15" s="4"/>
      <c r="K15" s="4"/>
      <c r="L15" s="4">
        <f t="shared" si="2"/>
        <v>-1</v>
      </c>
      <c r="M15" s="4"/>
      <c r="N15" s="4"/>
      <c r="O15" s="4">
        <v>110</v>
      </c>
      <c r="P15" s="4">
        <v>100</v>
      </c>
      <c r="Q15" s="4">
        <f t="shared" si="6"/>
        <v>-0.2</v>
      </c>
      <c r="R15" s="33"/>
      <c r="S15" s="33">
        <f t="shared" si="9"/>
        <v>0</v>
      </c>
      <c r="T15" s="33"/>
      <c r="U15" s="4"/>
      <c r="V15" s="4">
        <f t="shared" si="10"/>
        <v>-1050</v>
      </c>
      <c r="W15" s="4">
        <f t="shared" si="7"/>
        <v>-1050</v>
      </c>
      <c r="X15" s="4">
        <v>12</v>
      </c>
      <c r="Y15" s="4">
        <v>8.6</v>
      </c>
      <c r="Z15" s="4">
        <v>6.2</v>
      </c>
      <c r="AA15" s="4">
        <v>0.8</v>
      </c>
      <c r="AB15" s="4">
        <v>10.6</v>
      </c>
      <c r="AC15" s="4">
        <v>1.8</v>
      </c>
      <c r="AD15" s="4">
        <v>6.2</v>
      </c>
      <c r="AE15" s="4">
        <v>5.8</v>
      </c>
      <c r="AF15" s="4">
        <v>8.4</v>
      </c>
      <c r="AG15" s="4">
        <v>5.2</v>
      </c>
      <c r="AH15" s="4"/>
      <c r="AI15" s="4">
        <f t="shared" si="11"/>
        <v>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>
      <c r="A16" s="4" t="s">
        <v>51</v>
      </c>
      <c r="B16" s="4" t="s">
        <v>36</v>
      </c>
      <c r="C16" s="4">
        <v>692</v>
      </c>
      <c r="D16" s="4"/>
      <c r="E16" s="4">
        <v>310</v>
      </c>
      <c r="F16" s="4">
        <v>379</v>
      </c>
      <c r="G16" s="5">
        <v>0.18</v>
      </c>
      <c r="H16" s="4">
        <v>150</v>
      </c>
      <c r="I16" s="4">
        <v>5038411</v>
      </c>
      <c r="J16" s="4"/>
      <c r="K16" s="4">
        <v>313</v>
      </c>
      <c r="L16" s="4">
        <f t="shared" si="2"/>
        <v>-3</v>
      </c>
      <c r="M16" s="4"/>
      <c r="N16" s="4"/>
      <c r="O16" s="4">
        <v>0</v>
      </c>
      <c r="P16" s="4">
        <v>300</v>
      </c>
      <c r="Q16" s="4">
        <f t="shared" si="6"/>
        <v>62</v>
      </c>
      <c r="R16" s="33">
        <f t="shared" ref="R16:R21" si="12">20*Q16-P16-O16-F16</f>
        <v>561</v>
      </c>
      <c r="S16" s="33">
        <f>R16-Q16*3</f>
        <v>375</v>
      </c>
      <c r="T16" s="33"/>
      <c r="U16" s="4"/>
      <c r="V16" s="4">
        <f t="shared" si="10"/>
        <v>17</v>
      </c>
      <c r="W16" s="4">
        <f t="shared" si="7"/>
        <v>10.951612903225806</v>
      </c>
      <c r="X16" s="4">
        <v>51</v>
      </c>
      <c r="Y16" s="4">
        <v>24.4</v>
      </c>
      <c r="Z16" s="4">
        <v>52.4</v>
      </c>
      <c r="AA16" s="4">
        <v>66.8</v>
      </c>
      <c r="AB16" s="4">
        <v>52.8</v>
      </c>
      <c r="AC16" s="4">
        <v>43.8</v>
      </c>
      <c r="AD16" s="4">
        <v>50.4</v>
      </c>
      <c r="AE16" s="4">
        <v>66</v>
      </c>
      <c r="AF16" s="4">
        <v>84.4</v>
      </c>
      <c r="AG16" s="4">
        <v>62.8</v>
      </c>
      <c r="AH16" s="4"/>
      <c r="AI16" s="4">
        <f t="shared" si="11"/>
        <v>67.5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>
      <c r="A17" s="4" t="s">
        <v>52</v>
      </c>
      <c r="B17" s="4" t="s">
        <v>36</v>
      </c>
      <c r="C17" s="4">
        <v>71</v>
      </c>
      <c r="D17" s="4">
        <v>270</v>
      </c>
      <c r="E17" s="4">
        <v>336</v>
      </c>
      <c r="F17" s="4">
        <v>2</v>
      </c>
      <c r="G17" s="5">
        <v>0.18</v>
      </c>
      <c r="H17" s="4">
        <v>150</v>
      </c>
      <c r="I17" s="4">
        <v>5038459</v>
      </c>
      <c r="J17" s="4"/>
      <c r="K17" s="4">
        <v>427</v>
      </c>
      <c r="L17" s="4">
        <f t="shared" si="2"/>
        <v>-91</v>
      </c>
      <c r="M17" s="4"/>
      <c r="N17" s="4"/>
      <c r="O17" s="4">
        <v>780</v>
      </c>
      <c r="P17" s="4">
        <v>550</v>
      </c>
      <c r="Q17" s="4">
        <f t="shared" si="6"/>
        <v>67.2</v>
      </c>
      <c r="R17" s="33">
        <f t="shared" si="12"/>
        <v>12</v>
      </c>
      <c r="S17" s="33"/>
      <c r="T17" s="33"/>
      <c r="U17" s="4"/>
      <c r="V17" s="4">
        <f t="shared" si="10"/>
        <v>19.821428571428569</v>
      </c>
      <c r="W17" s="4">
        <f t="shared" si="7"/>
        <v>19.821428571428569</v>
      </c>
      <c r="X17" s="4">
        <v>84.6</v>
      </c>
      <c r="Y17" s="4">
        <v>69.400000000000006</v>
      </c>
      <c r="Z17" s="4">
        <v>55.6</v>
      </c>
      <c r="AA17" s="4">
        <v>58.2</v>
      </c>
      <c r="AB17" s="4">
        <v>82.4</v>
      </c>
      <c r="AC17" s="4">
        <v>48.2</v>
      </c>
      <c r="AD17" s="4">
        <v>76.599999999999994</v>
      </c>
      <c r="AE17" s="4">
        <v>70</v>
      </c>
      <c r="AF17" s="4">
        <v>83</v>
      </c>
      <c r="AG17" s="4">
        <v>70.599999999999994</v>
      </c>
      <c r="AH17" s="4"/>
      <c r="AI17" s="4">
        <f t="shared" si="11"/>
        <v>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>
      <c r="A18" s="4" t="s">
        <v>53</v>
      </c>
      <c r="B18" s="4" t="s">
        <v>36</v>
      </c>
      <c r="C18" s="4">
        <v>661</v>
      </c>
      <c r="D18" s="4"/>
      <c r="E18" s="4">
        <v>231</v>
      </c>
      <c r="F18" s="4">
        <v>426</v>
      </c>
      <c r="G18" s="5">
        <v>0.18</v>
      </c>
      <c r="H18" s="4">
        <v>150</v>
      </c>
      <c r="I18" s="4">
        <v>5038831</v>
      </c>
      <c r="J18" s="4"/>
      <c r="K18" s="4">
        <v>232</v>
      </c>
      <c r="L18" s="4">
        <f t="shared" si="2"/>
        <v>-1</v>
      </c>
      <c r="M18" s="4"/>
      <c r="N18" s="4"/>
      <c r="O18" s="4">
        <v>0</v>
      </c>
      <c r="P18" s="4">
        <v>0</v>
      </c>
      <c r="Q18" s="4">
        <f t="shared" si="6"/>
        <v>46.2</v>
      </c>
      <c r="R18" s="33">
        <f t="shared" si="12"/>
        <v>498</v>
      </c>
      <c r="S18" s="33">
        <f>R18-Q18*3</f>
        <v>359.4</v>
      </c>
      <c r="T18" s="33"/>
      <c r="U18" s="4"/>
      <c r="V18" s="4">
        <f t="shared" si="10"/>
        <v>17</v>
      </c>
      <c r="W18" s="4">
        <f t="shared" si="7"/>
        <v>9.220779220779221</v>
      </c>
      <c r="X18" s="4">
        <v>25.6</v>
      </c>
      <c r="Y18" s="4">
        <v>20</v>
      </c>
      <c r="Z18" s="4">
        <v>16.600000000000001</v>
      </c>
      <c r="AA18" s="4">
        <v>52.8</v>
      </c>
      <c r="AB18" s="4">
        <v>36.200000000000003</v>
      </c>
      <c r="AC18" s="4">
        <v>31.4</v>
      </c>
      <c r="AD18" s="4">
        <v>41.2</v>
      </c>
      <c r="AE18" s="4">
        <v>47.2</v>
      </c>
      <c r="AF18" s="4">
        <v>41.6</v>
      </c>
      <c r="AG18" s="4">
        <v>26.2</v>
      </c>
      <c r="AH18" s="4"/>
      <c r="AI18" s="4">
        <f t="shared" si="11"/>
        <v>64.691999999999993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>
      <c r="A19" s="4" t="s">
        <v>54</v>
      </c>
      <c r="B19" s="4" t="s">
        <v>36</v>
      </c>
      <c r="C19" s="4">
        <v>4</v>
      </c>
      <c r="D19" s="4">
        <v>340</v>
      </c>
      <c r="E19" s="4">
        <v>201</v>
      </c>
      <c r="F19" s="4">
        <v>141</v>
      </c>
      <c r="G19" s="5">
        <v>0.18</v>
      </c>
      <c r="H19" s="4">
        <v>120</v>
      </c>
      <c r="I19" s="4">
        <v>5038855</v>
      </c>
      <c r="J19" s="4"/>
      <c r="K19" s="4">
        <v>199</v>
      </c>
      <c r="L19" s="4">
        <f t="shared" si="2"/>
        <v>2</v>
      </c>
      <c r="M19" s="4"/>
      <c r="N19" s="4"/>
      <c r="O19" s="4">
        <v>0</v>
      </c>
      <c r="P19" s="4">
        <v>350</v>
      </c>
      <c r="Q19" s="4">
        <f t="shared" si="6"/>
        <v>40.200000000000003</v>
      </c>
      <c r="R19" s="33">
        <f t="shared" si="12"/>
        <v>313</v>
      </c>
      <c r="S19" s="33">
        <f>R19-Q19*3</f>
        <v>192.39999999999998</v>
      </c>
      <c r="T19" s="33"/>
      <c r="U19" s="4"/>
      <c r="V19" s="4">
        <f t="shared" si="10"/>
        <v>17</v>
      </c>
      <c r="W19" s="4">
        <f t="shared" si="7"/>
        <v>12.213930348258705</v>
      </c>
      <c r="X19" s="4">
        <v>41.8</v>
      </c>
      <c r="Y19" s="4">
        <v>27</v>
      </c>
      <c r="Z19" s="4">
        <v>35</v>
      </c>
      <c r="AA19" s="4">
        <v>10</v>
      </c>
      <c r="AB19" s="4">
        <v>33.799999999999997</v>
      </c>
      <c r="AC19" s="4">
        <v>31.8</v>
      </c>
      <c r="AD19" s="4">
        <v>48</v>
      </c>
      <c r="AE19" s="4">
        <v>34</v>
      </c>
      <c r="AF19" s="4">
        <v>42.2</v>
      </c>
      <c r="AG19" s="4">
        <v>55.4</v>
      </c>
      <c r="AH19" s="4"/>
      <c r="AI19" s="4">
        <f t="shared" si="11"/>
        <v>34.631999999999998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>
      <c r="A20" s="4" t="s">
        <v>55</v>
      </c>
      <c r="B20" s="4" t="s">
        <v>36</v>
      </c>
      <c r="C20" s="4">
        <v>366</v>
      </c>
      <c r="D20" s="4">
        <v>100</v>
      </c>
      <c r="E20" s="4">
        <v>461</v>
      </c>
      <c r="F20" s="4">
        <v>3</v>
      </c>
      <c r="G20" s="5">
        <v>0.18</v>
      </c>
      <c r="H20" s="4">
        <v>150</v>
      </c>
      <c r="I20" s="4">
        <v>5038435</v>
      </c>
      <c r="J20" s="4"/>
      <c r="K20" s="4">
        <v>506</v>
      </c>
      <c r="L20" s="4">
        <f t="shared" si="2"/>
        <v>-45</v>
      </c>
      <c r="M20" s="4"/>
      <c r="N20" s="4"/>
      <c r="O20" s="4">
        <v>1400</v>
      </c>
      <c r="P20" s="4">
        <v>700</v>
      </c>
      <c r="Q20" s="4">
        <f t="shared" si="6"/>
        <v>92.2</v>
      </c>
      <c r="R20" s="33"/>
      <c r="S20" s="33">
        <f t="shared" si="9"/>
        <v>0</v>
      </c>
      <c r="T20" s="33"/>
      <c r="U20" s="4"/>
      <c r="V20" s="4">
        <f t="shared" si="10"/>
        <v>22.809110629067245</v>
      </c>
      <c r="W20" s="4">
        <f t="shared" si="7"/>
        <v>22.809110629067245</v>
      </c>
      <c r="X20" s="4">
        <v>126.4</v>
      </c>
      <c r="Y20" s="4">
        <v>114</v>
      </c>
      <c r="Z20" s="4">
        <v>82.8</v>
      </c>
      <c r="AA20" s="4">
        <v>99.4</v>
      </c>
      <c r="AB20" s="4">
        <v>116.6</v>
      </c>
      <c r="AC20" s="4">
        <v>102.6</v>
      </c>
      <c r="AD20" s="4">
        <v>124.4</v>
      </c>
      <c r="AE20" s="4">
        <v>110.2</v>
      </c>
      <c r="AF20" s="4">
        <v>117.8</v>
      </c>
      <c r="AG20" s="4">
        <v>101.6</v>
      </c>
      <c r="AH20" s="4"/>
      <c r="AI20" s="4">
        <f t="shared" si="11"/>
        <v>0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>
      <c r="A21" s="4" t="s">
        <v>56</v>
      </c>
      <c r="B21" s="4" t="s">
        <v>36</v>
      </c>
      <c r="C21" s="4">
        <v>645</v>
      </c>
      <c r="D21" s="4"/>
      <c r="E21" s="4">
        <v>234</v>
      </c>
      <c r="F21" s="4">
        <v>410</v>
      </c>
      <c r="G21" s="5">
        <v>0.18</v>
      </c>
      <c r="H21" s="4">
        <v>120</v>
      </c>
      <c r="I21" s="4">
        <v>5038398</v>
      </c>
      <c r="J21" s="4"/>
      <c r="K21" s="4">
        <v>231</v>
      </c>
      <c r="L21" s="4">
        <f t="shared" si="2"/>
        <v>3</v>
      </c>
      <c r="M21" s="4"/>
      <c r="N21" s="4"/>
      <c r="O21" s="4">
        <v>0</v>
      </c>
      <c r="P21" s="4">
        <v>0</v>
      </c>
      <c r="Q21" s="4">
        <f t="shared" si="6"/>
        <v>46.8</v>
      </c>
      <c r="R21" s="33">
        <f t="shared" si="12"/>
        <v>526</v>
      </c>
      <c r="S21" s="33">
        <f>R21-Q21*3</f>
        <v>385.6</v>
      </c>
      <c r="T21" s="33"/>
      <c r="U21" s="4"/>
      <c r="V21" s="4">
        <f t="shared" si="10"/>
        <v>17</v>
      </c>
      <c r="W21" s="4">
        <f t="shared" si="7"/>
        <v>8.7606837606837615</v>
      </c>
      <c r="X21" s="4">
        <v>20.2</v>
      </c>
      <c r="Y21" s="4">
        <v>27.6</v>
      </c>
      <c r="Z21" s="4">
        <v>41.6</v>
      </c>
      <c r="AA21" s="4">
        <v>60.8</v>
      </c>
      <c r="AB21" s="4">
        <v>38.4</v>
      </c>
      <c r="AC21" s="4">
        <v>34.200000000000003</v>
      </c>
      <c r="AD21" s="4">
        <v>37.4</v>
      </c>
      <c r="AE21" s="4">
        <v>49.6</v>
      </c>
      <c r="AF21" s="4">
        <v>56.4</v>
      </c>
      <c r="AG21" s="4">
        <v>47.2</v>
      </c>
      <c r="AH21" s="4"/>
      <c r="AI21" s="4">
        <f t="shared" si="11"/>
        <v>69.408000000000001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>
      <c r="A22" s="11" t="s">
        <v>57</v>
      </c>
      <c r="B22" s="12" t="s">
        <v>40</v>
      </c>
      <c r="C22" s="12"/>
      <c r="D22" s="12"/>
      <c r="E22" s="12"/>
      <c r="F22" s="13"/>
      <c r="G22" s="5">
        <v>1</v>
      </c>
      <c r="H22" s="4">
        <v>150</v>
      </c>
      <c r="I22" s="4">
        <v>8785242</v>
      </c>
      <c r="J22" s="4"/>
      <c r="K22" s="4"/>
      <c r="L22" s="4">
        <f t="shared" si="2"/>
        <v>0</v>
      </c>
      <c r="M22" s="4"/>
      <c r="N22" s="4"/>
      <c r="O22" s="4">
        <v>150</v>
      </c>
      <c r="P22" s="4">
        <v>50</v>
      </c>
      <c r="Q22" s="4">
        <f t="shared" si="6"/>
        <v>0</v>
      </c>
      <c r="R22" s="33"/>
      <c r="S22" s="33">
        <f t="shared" si="9"/>
        <v>0</v>
      </c>
      <c r="T22" s="33"/>
      <c r="U22" s="4"/>
      <c r="V22" s="4" t="e">
        <f t="shared" si="10"/>
        <v>#DIV/0!</v>
      </c>
      <c r="W22" s="4" t="e">
        <f t="shared" si="7"/>
        <v>#DIV/0!</v>
      </c>
      <c r="X22" s="4">
        <v>0</v>
      </c>
      <c r="Y22" s="4">
        <v>0</v>
      </c>
      <c r="Z22" s="4">
        <v>0</v>
      </c>
      <c r="AA22" s="4">
        <v>6.9180000000000001</v>
      </c>
      <c r="AB22" s="4">
        <v>13.818</v>
      </c>
      <c r="AC22" s="4">
        <v>9.4328000000000003</v>
      </c>
      <c r="AD22" s="4">
        <v>8.8819999999999997</v>
      </c>
      <c r="AE22" s="4">
        <v>18.325600000000001</v>
      </c>
      <c r="AF22" s="4">
        <v>9.1067999999999998</v>
      </c>
      <c r="AG22" s="4">
        <v>7.6242000000000001</v>
      </c>
      <c r="AH22" s="4"/>
      <c r="AI22" s="4">
        <f t="shared" si="11"/>
        <v>0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>
      <c r="A23" s="14" t="s">
        <v>58</v>
      </c>
      <c r="B23" s="15" t="s">
        <v>40</v>
      </c>
      <c r="C23" s="15">
        <v>100.1</v>
      </c>
      <c r="D23" s="15"/>
      <c r="E23" s="15">
        <v>39.436</v>
      </c>
      <c r="F23" s="16">
        <v>60.664000000000001</v>
      </c>
      <c r="G23" s="10">
        <v>0</v>
      </c>
      <c r="H23" s="9" t="e">
        <v>#N/A</v>
      </c>
      <c r="I23" s="9" t="s">
        <v>48</v>
      </c>
      <c r="J23" s="9" t="s">
        <v>57</v>
      </c>
      <c r="K23" s="9">
        <v>32.200000000000003</v>
      </c>
      <c r="L23" s="9">
        <f t="shared" si="2"/>
        <v>7.2359999999999971</v>
      </c>
      <c r="M23" s="9"/>
      <c r="N23" s="9"/>
      <c r="O23" s="9">
        <v>0</v>
      </c>
      <c r="P23" s="9">
        <v>0</v>
      </c>
      <c r="Q23" s="9">
        <f t="shared" si="6"/>
        <v>7.8872</v>
      </c>
      <c r="R23" s="32"/>
      <c r="S23" s="33">
        <f t="shared" si="9"/>
        <v>0</v>
      </c>
      <c r="T23" s="32"/>
      <c r="U23" s="9"/>
      <c r="V23" s="4">
        <f t="shared" si="10"/>
        <v>7.691449437062583</v>
      </c>
      <c r="W23" s="9">
        <f t="shared" si="7"/>
        <v>7.691449437062583</v>
      </c>
      <c r="X23" s="9">
        <v>14.7346</v>
      </c>
      <c r="Y23" s="9">
        <v>14.2056</v>
      </c>
      <c r="Z23" s="9">
        <v>4.0244</v>
      </c>
      <c r="AA23" s="9">
        <v>6.5338000000000003</v>
      </c>
      <c r="AB23" s="9">
        <v>2.5783999999999998</v>
      </c>
      <c r="AC23" s="9">
        <v>0.69040000000000001</v>
      </c>
      <c r="AD23" s="9">
        <v>0</v>
      </c>
      <c r="AE23" s="9">
        <v>0</v>
      </c>
      <c r="AF23" s="9">
        <v>0</v>
      </c>
      <c r="AG23" s="9">
        <v>0</v>
      </c>
      <c r="AH23" s="9"/>
      <c r="AI23" s="4">
        <f t="shared" si="11"/>
        <v>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>
      <c r="A24" s="11" t="s">
        <v>59</v>
      </c>
      <c r="B24" s="12" t="s">
        <v>40</v>
      </c>
      <c r="C24" s="12"/>
      <c r="D24" s="12"/>
      <c r="E24" s="12"/>
      <c r="F24" s="13"/>
      <c r="G24" s="5">
        <v>1</v>
      </c>
      <c r="H24" s="4">
        <v>150</v>
      </c>
      <c r="I24" s="4">
        <v>8785235</v>
      </c>
      <c r="J24" s="4"/>
      <c r="K24" s="4"/>
      <c r="L24" s="4">
        <f t="shared" si="2"/>
        <v>0</v>
      </c>
      <c r="M24" s="4"/>
      <c r="N24" s="4"/>
      <c r="O24" s="4">
        <v>0</v>
      </c>
      <c r="P24" s="4">
        <v>100</v>
      </c>
      <c r="Q24" s="4">
        <f t="shared" si="6"/>
        <v>0</v>
      </c>
      <c r="R24" s="33">
        <f>20*(Q24+Q25)-P24-P25-O24-O25-F24-F25</f>
        <v>15.359999999999996</v>
      </c>
      <c r="S24" s="33">
        <f>R24-Q24</f>
        <v>15.359999999999996</v>
      </c>
      <c r="T24" s="33"/>
      <c r="U24" s="4"/>
      <c r="V24" s="4" t="e">
        <f t="shared" si="10"/>
        <v>#DIV/0!</v>
      </c>
      <c r="W24" s="4" t="e">
        <f t="shared" si="7"/>
        <v>#DIV/0!</v>
      </c>
      <c r="X24" s="4">
        <v>-4.1599999999999998E-2</v>
      </c>
      <c r="Y24" s="4">
        <v>0</v>
      </c>
      <c r="Z24" s="4">
        <v>2.9085999999999999</v>
      </c>
      <c r="AA24" s="4">
        <v>7.8628</v>
      </c>
      <c r="AB24" s="4">
        <v>8.5451999999999995</v>
      </c>
      <c r="AC24" s="4">
        <v>6.3983999999999996</v>
      </c>
      <c r="AD24" s="4">
        <v>3.8359999999999999</v>
      </c>
      <c r="AE24" s="4">
        <v>4.8802000000000003</v>
      </c>
      <c r="AF24" s="4">
        <v>6.3159999999999998</v>
      </c>
      <c r="AG24" s="4">
        <v>7.9832000000000001</v>
      </c>
      <c r="AH24" s="4"/>
      <c r="AI24" s="4">
        <f t="shared" si="11"/>
        <v>15.359999999999996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>
      <c r="A25" s="14" t="s">
        <v>60</v>
      </c>
      <c r="B25" s="15" t="s">
        <v>40</v>
      </c>
      <c r="C25" s="15">
        <v>45.1</v>
      </c>
      <c r="D25" s="15"/>
      <c r="E25" s="15">
        <v>32.091999999999999</v>
      </c>
      <c r="F25" s="16">
        <v>13.007999999999999</v>
      </c>
      <c r="G25" s="10">
        <v>0</v>
      </c>
      <c r="H25" s="9" t="e">
        <v>#N/A</v>
      </c>
      <c r="I25" s="9" t="s">
        <v>48</v>
      </c>
      <c r="J25" s="9" t="s">
        <v>59</v>
      </c>
      <c r="K25" s="9">
        <v>28.5</v>
      </c>
      <c r="L25" s="9">
        <f t="shared" si="2"/>
        <v>3.5919999999999987</v>
      </c>
      <c r="M25" s="9"/>
      <c r="N25" s="9"/>
      <c r="O25" s="9">
        <v>0</v>
      </c>
      <c r="P25" s="9">
        <v>0</v>
      </c>
      <c r="Q25" s="9">
        <f t="shared" si="6"/>
        <v>6.4184000000000001</v>
      </c>
      <c r="R25" s="32"/>
      <c r="S25" s="33">
        <f t="shared" si="9"/>
        <v>0</v>
      </c>
      <c r="T25" s="32"/>
      <c r="U25" s="9"/>
      <c r="V25" s="4">
        <f t="shared" si="10"/>
        <v>2.0266733142216129</v>
      </c>
      <c r="W25" s="9">
        <f t="shared" si="7"/>
        <v>2.0266733142216129</v>
      </c>
      <c r="X25" s="9">
        <v>7.3662000000000001</v>
      </c>
      <c r="Y25" s="9">
        <v>5.7847999999999997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/>
      <c r="AI25" s="4">
        <f t="shared" si="11"/>
        <v>0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>
      <c r="A26" s="17" t="s">
        <v>61</v>
      </c>
      <c r="B26" s="18" t="s">
        <v>40</v>
      </c>
      <c r="C26" s="18"/>
      <c r="D26" s="18"/>
      <c r="E26" s="18"/>
      <c r="F26" s="19"/>
      <c r="G26" s="20">
        <v>1</v>
      </c>
      <c r="H26" s="21">
        <v>120</v>
      </c>
      <c r="I26" s="21">
        <v>8785204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v>0</v>
      </c>
      <c r="Q26" s="21">
        <f t="shared" si="6"/>
        <v>0</v>
      </c>
      <c r="R26" s="34">
        <f>20*(Q26+Q27)-P26-P27-O26-O27-F26-F27</f>
        <v>91.610000000000014</v>
      </c>
      <c r="S26" s="33">
        <v>80</v>
      </c>
      <c r="T26" s="34"/>
      <c r="U26" s="21"/>
      <c r="V26" s="4" t="e">
        <f t="shared" si="10"/>
        <v>#DIV/0!</v>
      </c>
      <c r="W26" s="21" t="e">
        <f t="shared" si="7"/>
        <v>#DIV/0!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 t="s">
        <v>62</v>
      </c>
      <c r="AI26" s="4">
        <f t="shared" si="11"/>
        <v>80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>
      <c r="A27" s="14" t="s">
        <v>63</v>
      </c>
      <c r="B27" s="15" t="s">
        <v>40</v>
      </c>
      <c r="C27" s="15">
        <v>196</v>
      </c>
      <c r="D27" s="15">
        <v>96.26</v>
      </c>
      <c r="E27" s="15">
        <v>76.774000000000001</v>
      </c>
      <c r="F27" s="16">
        <v>215.48599999999999</v>
      </c>
      <c r="G27" s="10">
        <v>0</v>
      </c>
      <c r="H27" s="9" t="e">
        <v>#N/A</v>
      </c>
      <c r="I27" s="9" t="s">
        <v>48</v>
      </c>
      <c r="J27" s="9" t="s">
        <v>61</v>
      </c>
      <c r="K27" s="9">
        <v>64.5</v>
      </c>
      <c r="L27" s="9">
        <f t="shared" si="2"/>
        <v>12.274000000000001</v>
      </c>
      <c r="M27" s="9"/>
      <c r="N27" s="9"/>
      <c r="O27" s="9"/>
      <c r="P27" s="9">
        <v>0</v>
      </c>
      <c r="Q27" s="9">
        <f t="shared" si="6"/>
        <v>15.354800000000001</v>
      </c>
      <c r="R27" s="32"/>
      <c r="S27" s="33">
        <f t="shared" si="9"/>
        <v>0</v>
      </c>
      <c r="T27" s="32"/>
      <c r="U27" s="9"/>
      <c r="V27" s="4">
        <f t="shared" si="10"/>
        <v>14.033787480136503</v>
      </c>
      <c r="W27" s="9">
        <f t="shared" si="7"/>
        <v>14.033787480136503</v>
      </c>
      <c r="X27" s="9">
        <v>2.58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/>
      <c r="AI27" s="4">
        <f t="shared" si="11"/>
        <v>0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>
      <c r="A28" s="14" t="s">
        <v>64</v>
      </c>
      <c r="B28" s="15" t="s">
        <v>40</v>
      </c>
      <c r="C28" s="15">
        <v>43.1</v>
      </c>
      <c r="D28" s="15">
        <v>242.00399999999999</v>
      </c>
      <c r="E28" s="15">
        <v>17.149999999999999</v>
      </c>
      <c r="F28" s="16">
        <v>267.95400000000001</v>
      </c>
      <c r="G28" s="10">
        <v>0</v>
      </c>
      <c r="H28" s="9" t="e">
        <v>#N/A</v>
      </c>
      <c r="I28" s="9" t="s">
        <v>48</v>
      </c>
      <c r="J28" s="9" t="s">
        <v>65</v>
      </c>
      <c r="K28" s="9">
        <v>14</v>
      </c>
      <c r="L28" s="9">
        <f t="shared" si="2"/>
        <v>3.1499999999999986</v>
      </c>
      <c r="M28" s="9"/>
      <c r="N28" s="9"/>
      <c r="O28" s="9"/>
      <c r="P28" s="9">
        <v>0</v>
      </c>
      <c r="Q28" s="9">
        <f t="shared" si="6"/>
        <v>3.4299999999999997</v>
      </c>
      <c r="R28" s="32"/>
      <c r="S28" s="33">
        <f t="shared" si="9"/>
        <v>0</v>
      </c>
      <c r="T28" s="32"/>
      <c r="U28" s="9"/>
      <c r="V28" s="4">
        <f t="shared" si="10"/>
        <v>78.120699708454822</v>
      </c>
      <c r="W28" s="9">
        <f t="shared" si="7"/>
        <v>78.120699708454822</v>
      </c>
      <c r="X28" s="9">
        <v>1.3495999999999999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37" t="s">
        <v>66</v>
      </c>
      <c r="AI28" s="4">
        <f t="shared" si="11"/>
        <v>0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>
      <c r="A29" s="4" t="s">
        <v>67</v>
      </c>
      <c r="B29" s="4" t="s">
        <v>36</v>
      </c>
      <c r="C29" s="4">
        <v>1</v>
      </c>
      <c r="D29" s="4"/>
      <c r="E29" s="4">
        <v>-4</v>
      </c>
      <c r="F29" s="4"/>
      <c r="G29" s="5">
        <v>0.1</v>
      </c>
      <c r="H29" s="4">
        <v>60</v>
      </c>
      <c r="I29" s="4">
        <v>8444170</v>
      </c>
      <c r="J29" s="4"/>
      <c r="K29" s="4">
        <v>1</v>
      </c>
      <c r="L29" s="4">
        <f t="shared" si="2"/>
        <v>-5</v>
      </c>
      <c r="M29" s="4"/>
      <c r="N29" s="4"/>
      <c r="O29" s="4">
        <v>44.8</v>
      </c>
      <c r="P29" s="4">
        <v>130</v>
      </c>
      <c r="Q29" s="4">
        <f t="shared" si="6"/>
        <v>-0.8</v>
      </c>
      <c r="R29" s="33"/>
      <c r="S29" s="33">
        <f t="shared" si="9"/>
        <v>0</v>
      </c>
      <c r="T29" s="33"/>
      <c r="U29" s="4"/>
      <c r="V29" s="4">
        <f t="shared" si="10"/>
        <v>-218.5</v>
      </c>
      <c r="W29" s="4">
        <f t="shared" si="7"/>
        <v>-218.5</v>
      </c>
      <c r="X29" s="4">
        <v>10.6</v>
      </c>
      <c r="Y29" s="4">
        <v>6.8</v>
      </c>
      <c r="Z29" s="4">
        <v>4.4000000000000004</v>
      </c>
      <c r="AA29" s="4">
        <v>7</v>
      </c>
      <c r="AB29" s="4">
        <v>10.6</v>
      </c>
      <c r="AC29" s="4">
        <v>5.8</v>
      </c>
      <c r="AD29" s="4">
        <v>3</v>
      </c>
      <c r="AE29" s="4">
        <v>10.8</v>
      </c>
      <c r="AF29" s="4">
        <v>11.2</v>
      </c>
      <c r="AG29" s="4">
        <v>5.6</v>
      </c>
      <c r="AH29" s="4"/>
      <c r="AI29" s="4">
        <f t="shared" si="11"/>
        <v>0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>
      <c r="A30" s="4" t="s">
        <v>68</v>
      </c>
      <c r="B30" s="4" t="s">
        <v>40</v>
      </c>
      <c r="C30" s="4"/>
      <c r="D30" s="4">
        <v>204.80699999999999</v>
      </c>
      <c r="E30" s="4">
        <v>56.744</v>
      </c>
      <c r="F30" s="4">
        <v>148.06299999999999</v>
      </c>
      <c r="G30" s="5">
        <v>1</v>
      </c>
      <c r="H30" s="4">
        <v>120</v>
      </c>
      <c r="I30" s="4">
        <v>5522704</v>
      </c>
      <c r="J30" s="4"/>
      <c r="K30" s="4">
        <v>47</v>
      </c>
      <c r="L30" s="4">
        <f t="shared" si="2"/>
        <v>9.7439999999999998</v>
      </c>
      <c r="M30" s="4"/>
      <c r="N30" s="4"/>
      <c r="O30" s="4">
        <v>700</v>
      </c>
      <c r="P30" s="4">
        <v>0</v>
      </c>
      <c r="Q30" s="4">
        <f t="shared" si="6"/>
        <v>11.348800000000001</v>
      </c>
      <c r="R30" s="33"/>
      <c r="S30" s="33">
        <f t="shared" si="9"/>
        <v>0</v>
      </c>
      <c r="T30" s="33"/>
      <c r="U30" s="4"/>
      <c r="V30" s="4">
        <f t="shared" si="10"/>
        <v>74.727107711828552</v>
      </c>
      <c r="W30" s="4">
        <f t="shared" si="7"/>
        <v>74.727107711828552</v>
      </c>
      <c r="X30" s="4">
        <v>22.174399999999999</v>
      </c>
      <c r="Y30" s="4">
        <v>38.314599999999999</v>
      </c>
      <c r="Z30" s="4">
        <v>24.382200000000001</v>
      </c>
      <c r="AA30" s="4">
        <v>0</v>
      </c>
      <c r="AB30" s="4">
        <v>34.7926</v>
      </c>
      <c r="AC30" s="4">
        <v>27.7758</v>
      </c>
      <c r="AD30" s="4">
        <v>20.173200000000001</v>
      </c>
      <c r="AE30" s="4">
        <v>14.6778</v>
      </c>
      <c r="AF30" s="4">
        <v>19.623000000000001</v>
      </c>
      <c r="AG30" s="4">
        <v>17.326000000000001</v>
      </c>
      <c r="AH30" s="4"/>
      <c r="AI30" s="4">
        <f t="shared" si="11"/>
        <v>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>
      <c r="A31" s="4" t="s">
        <v>69</v>
      </c>
      <c r="B31" s="4" t="s">
        <v>36</v>
      </c>
      <c r="C31" s="4">
        <v>34</v>
      </c>
      <c r="D31" s="4">
        <v>128</v>
      </c>
      <c r="E31" s="4">
        <v>76</v>
      </c>
      <c r="F31" s="4">
        <v>86</v>
      </c>
      <c r="G31" s="5">
        <v>0.14000000000000001</v>
      </c>
      <c r="H31" s="4">
        <v>180</v>
      </c>
      <c r="I31" s="4">
        <v>9988391</v>
      </c>
      <c r="J31" s="4"/>
      <c r="K31" s="4">
        <v>80</v>
      </c>
      <c r="L31" s="4">
        <f t="shared" si="2"/>
        <v>-4</v>
      </c>
      <c r="M31" s="4"/>
      <c r="N31" s="4"/>
      <c r="O31" s="4">
        <v>0</v>
      </c>
      <c r="P31" s="4">
        <v>100</v>
      </c>
      <c r="Q31" s="4">
        <f t="shared" si="6"/>
        <v>15.2</v>
      </c>
      <c r="R31" s="33">
        <f t="shared" ref="R31:R34" si="13">20*Q31-P31-O31-F31</f>
        <v>118</v>
      </c>
      <c r="S31" s="33">
        <f>R31-Q31*3</f>
        <v>72.400000000000006</v>
      </c>
      <c r="T31" s="33"/>
      <c r="U31" s="4"/>
      <c r="V31" s="4">
        <f t="shared" si="10"/>
        <v>17</v>
      </c>
      <c r="W31" s="4">
        <f t="shared" si="7"/>
        <v>12.236842105263159</v>
      </c>
      <c r="X31" s="4">
        <v>11</v>
      </c>
      <c r="Y31" s="4">
        <v>8.8000000000000007</v>
      </c>
      <c r="Z31" s="4">
        <v>13</v>
      </c>
      <c r="AA31" s="4">
        <v>7.4</v>
      </c>
      <c r="AB31" s="4">
        <v>9.6</v>
      </c>
      <c r="AC31" s="4">
        <v>3</v>
      </c>
      <c r="AD31" s="4">
        <v>13.4</v>
      </c>
      <c r="AE31" s="4">
        <v>16.399999999999999</v>
      </c>
      <c r="AF31" s="4">
        <v>12.2</v>
      </c>
      <c r="AG31" s="4">
        <v>11</v>
      </c>
      <c r="AH31" s="4"/>
      <c r="AI31" s="4">
        <f t="shared" si="11"/>
        <v>10.136000000000001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>
      <c r="A32" s="4" t="s">
        <v>70</v>
      </c>
      <c r="B32" s="4" t="s">
        <v>36</v>
      </c>
      <c r="C32" s="4">
        <v>234</v>
      </c>
      <c r="D32" s="4">
        <v>64</v>
      </c>
      <c r="E32" s="4">
        <v>145</v>
      </c>
      <c r="F32" s="4">
        <v>153</v>
      </c>
      <c r="G32" s="5">
        <v>0.18</v>
      </c>
      <c r="H32" s="4">
        <v>270</v>
      </c>
      <c r="I32" s="4">
        <v>9988681</v>
      </c>
      <c r="J32" s="4"/>
      <c r="K32" s="4">
        <v>146</v>
      </c>
      <c r="L32" s="4">
        <f t="shared" si="2"/>
        <v>-1</v>
      </c>
      <c r="M32" s="4"/>
      <c r="N32" s="4"/>
      <c r="O32" s="4">
        <v>55</v>
      </c>
      <c r="P32" s="4">
        <v>500</v>
      </c>
      <c r="Q32" s="4">
        <f t="shared" si="6"/>
        <v>29</v>
      </c>
      <c r="R32" s="33"/>
      <c r="S32" s="33">
        <f t="shared" si="9"/>
        <v>0</v>
      </c>
      <c r="T32" s="33"/>
      <c r="U32" s="4"/>
      <c r="V32" s="4">
        <f t="shared" si="10"/>
        <v>24.413793103448278</v>
      </c>
      <c r="W32" s="4">
        <f t="shared" si="7"/>
        <v>24.413793103448278</v>
      </c>
      <c r="X32" s="4">
        <v>45.8</v>
      </c>
      <c r="Y32" s="4">
        <v>28.6</v>
      </c>
      <c r="Z32" s="4">
        <v>33</v>
      </c>
      <c r="AA32" s="4">
        <v>36</v>
      </c>
      <c r="AB32" s="4">
        <v>41.6</v>
      </c>
      <c r="AC32" s="4">
        <v>24</v>
      </c>
      <c r="AD32" s="4">
        <v>46.8</v>
      </c>
      <c r="AE32" s="4">
        <v>39.6</v>
      </c>
      <c r="AF32" s="4">
        <v>45.6</v>
      </c>
      <c r="AG32" s="4">
        <v>36</v>
      </c>
      <c r="AH32" s="4"/>
      <c r="AI32" s="4">
        <f t="shared" si="11"/>
        <v>0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>
      <c r="A33" s="4" t="s">
        <v>71</v>
      </c>
      <c r="B33" s="4" t="s">
        <v>40</v>
      </c>
      <c r="C33" s="4">
        <v>402</v>
      </c>
      <c r="D33" s="4"/>
      <c r="E33" s="4">
        <v>84.977999999999994</v>
      </c>
      <c r="F33" s="4">
        <v>317.02199999999999</v>
      </c>
      <c r="G33" s="5">
        <v>1</v>
      </c>
      <c r="H33" s="4">
        <v>120</v>
      </c>
      <c r="I33" s="4">
        <v>8785198</v>
      </c>
      <c r="J33" s="4"/>
      <c r="K33" s="4">
        <v>75.5</v>
      </c>
      <c r="L33" s="4">
        <f t="shared" si="2"/>
        <v>9.4779999999999944</v>
      </c>
      <c r="M33" s="4"/>
      <c r="N33" s="4"/>
      <c r="O33" s="4">
        <v>0</v>
      </c>
      <c r="P33" s="4">
        <v>0</v>
      </c>
      <c r="Q33" s="4">
        <f t="shared" si="6"/>
        <v>16.9956</v>
      </c>
      <c r="R33" s="33">
        <f t="shared" si="13"/>
        <v>22.889999999999986</v>
      </c>
      <c r="S33" s="33">
        <v>0</v>
      </c>
      <c r="T33" s="33"/>
      <c r="U33" s="4"/>
      <c r="V33" s="4">
        <f t="shared" si="10"/>
        <v>18.653180823271907</v>
      </c>
      <c r="W33" s="4">
        <f t="shared" si="7"/>
        <v>18.653180823271907</v>
      </c>
      <c r="X33" s="4">
        <v>4.2881999999999998</v>
      </c>
      <c r="Y33" s="4">
        <v>6.4268000000000001</v>
      </c>
      <c r="Z33" s="4">
        <v>19.701000000000001</v>
      </c>
      <c r="AA33" s="4">
        <v>28.381599999999999</v>
      </c>
      <c r="AB33" s="4">
        <v>15.5876</v>
      </c>
      <c r="AC33" s="4">
        <v>15.648199999999999</v>
      </c>
      <c r="AD33" s="4">
        <v>12.099399999999999</v>
      </c>
      <c r="AE33" s="4">
        <v>17.868200000000002</v>
      </c>
      <c r="AF33" s="4">
        <v>22.085000000000001</v>
      </c>
      <c r="AG33" s="4">
        <v>13.0434</v>
      </c>
      <c r="AH33" s="4"/>
      <c r="AI33" s="4">
        <f t="shared" si="11"/>
        <v>0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>
      <c r="A34" s="4" t="s">
        <v>72</v>
      </c>
      <c r="B34" s="4" t="s">
        <v>36</v>
      </c>
      <c r="C34" s="4">
        <v>110</v>
      </c>
      <c r="D34" s="4"/>
      <c r="E34" s="4">
        <v>110</v>
      </c>
      <c r="F34" s="4"/>
      <c r="G34" s="5">
        <v>0.1</v>
      </c>
      <c r="H34" s="4">
        <v>60</v>
      </c>
      <c r="I34" s="4">
        <v>8444187</v>
      </c>
      <c r="J34" s="4"/>
      <c r="K34" s="4">
        <v>130</v>
      </c>
      <c r="L34" s="4">
        <f t="shared" si="2"/>
        <v>-20</v>
      </c>
      <c r="M34" s="4"/>
      <c r="N34" s="4"/>
      <c r="O34" s="4">
        <v>50</v>
      </c>
      <c r="P34" s="4">
        <v>200</v>
      </c>
      <c r="Q34" s="4">
        <f t="shared" si="6"/>
        <v>22</v>
      </c>
      <c r="R34" s="33">
        <f t="shared" si="13"/>
        <v>190</v>
      </c>
      <c r="S34" s="33">
        <f>R34-Q34*3</f>
        <v>124</v>
      </c>
      <c r="T34" s="33"/>
      <c r="U34" s="4"/>
      <c r="V34" s="4">
        <f t="shared" si="10"/>
        <v>17</v>
      </c>
      <c r="W34" s="4">
        <f t="shared" si="7"/>
        <v>11.363636363636363</v>
      </c>
      <c r="X34" s="4">
        <v>24.2</v>
      </c>
      <c r="Y34" s="4">
        <v>10.6</v>
      </c>
      <c r="Z34" s="4">
        <v>-0.8</v>
      </c>
      <c r="AA34" s="4">
        <v>16.2</v>
      </c>
      <c r="AB34" s="4">
        <v>18.600000000000001</v>
      </c>
      <c r="AC34" s="4">
        <v>9.8000000000000007</v>
      </c>
      <c r="AD34" s="4">
        <v>11</v>
      </c>
      <c r="AE34" s="4">
        <v>16.8</v>
      </c>
      <c r="AF34" s="4">
        <v>17.600000000000001</v>
      </c>
      <c r="AG34" s="4">
        <v>12</v>
      </c>
      <c r="AH34" s="4"/>
      <c r="AI34" s="4">
        <f t="shared" si="11"/>
        <v>12.4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>
      <c r="A35" s="4" t="s">
        <v>73</v>
      </c>
      <c r="B35" s="4" t="s">
        <v>36</v>
      </c>
      <c r="C35" s="4">
        <v>60</v>
      </c>
      <c r="D35" s="4"/>
      <c r="E35" s="4">
        <v>58</v>
      </c>
      <c r="F35" s="4">
        <v>1</v>
      </c>
      <c r="G35" s="5">
        <v>0.1</v>
      </c>
      <c r="H35" s="4">
        <v>90</v>
      </c>
      <c r="I35" s="4">
        <v>8444194</v>
      </c>
      <c r="J35" s="4"/>
      <c r="K35" s="4">
        <v>84</v>
      </c>
      <c r="L35" s="4">
        <f t="shared" si="2"/>
        <v>-26</v>
      </c>
      <c r="M35" s="4"/>
      <c r="N35" s="4"/>
      <c r="O35" s="4">
        <v>100</v>
      </c>
      <c r="P35" s="4">
        <v>200</v>
      </c>
      <c r="Q35" s="4">
        <f t="shared" si="6"/>
        <v>11.6</v>
      </c>
      <c r="R35" s="33"/>
      <c r="S35" s="33">
        <f t="shared" si="9"/>
        <v>0</v>
      </c>
      <c r="T35" s="33"/>
      <c r="U35" s="4"/>
      <c r="V35" s="4">
        <f t="shared" si="10"/>
        <v>25.948275862068968</v>
      </c>
      <c r="W35" s="4">
        <f t="shared" si="7"/>
        <v>25.948275862068968</v>
      </c>
      <c r="X35" s="4">
        <v>26.2</v>
      </c>
      <c r="Y35" s="4">
        <v>22.2</v>
      </c>
      <c r="Z35" s="4">
        <v>11.8</v>
      </c>
      <c r="AA35" s="4">
        <v>1.6</v>
      </c>
      <c r="AB35" s="4">
        <v>23</v>
      </c>
      <c r="AC35" s="4">
        <v>14</v>
      </c>
      <c r="AD35" s="4">
        <v>8.6</v>
      </c>
      <c r="AE35" s="4">
        <v>16</v>
      </c>
      <c r="AF35" s="4">
        <v>18</v>
      </c>
      <c r="AG35" s="4">
        <v>14.4</v>
      </c>
      <c r="AH35" s="4"/>
      <c r="AI35" s="4">
        <f t="shared" si="11"/>
        <v>0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>
      <c r="A36" s="11" t="s">
        <v>74</v>
      </c>
      <c r="B36" s="12" t="s">
        <v>36</v>
      </c>
      <c r="C36" s="12"/>
      <c r="D36" s="12"/>
      <c r="E36" s="12">
        <v>-5</v>
      </c>
      <c r="F36" s="13"/>
      <c r="G36" s="5">
        <v>0.2</v>
      </c>
      <c r="H36" s="4">
        <v>120</v>
      </c>
      <c r="I36" s="4" t="s">
        <v>75</v>
      </c>
      <c r="J36" s="4"/>
      <c r="K36" s="4"/>
      <c r="L36" s="4">
        <f t="shared" si="2"/>
        <v>-5</v>
      </c>
      <c r="M36" s="4"/>
      <c r="N36" s="4"/>
      <c r="O36" s="4">
        <v>420</v>
      </c>
      <c r="P36" s="4">
        <v>0</v>
      </c>
      <c r="Q36" s="4">
        <f t="shared" si="6"/>
        <v>-1</v>
      </c>
      <c r="R36" s="33">
        <f>20*(Q36+Q37)-P36-P37-O36-O37-F36-F37</f>
        <v>185</v>
      </c>
      <c r="S36" s="33">
        <v>70</v>
      </c>
      <c r="T36" s="33"/>
      <c r="U36" s="4"/>
      <c r="V36" s="4">
        <f t="shared" si="10"/>
        <v>-490</v>
      </c>
      <c r="W36" s="4">
        <f t="shared" si="7"/>
        <v>-420</v>
      </c>
      <c r="X36" s="4">
        <v>4</v>
      </c>
      <c r="Y36" s="4">
        <v>46.2</v>
      </c>
      <c r="Z36" s="4">
        <v>41</v>
      </c>
      <c r="AA36" s="4">
        <v>43.6</v>
      </c>
      <c r="AB36" s="4">
        <v>42.6</v>
      </c>
      <c r="AC36" s="4">
        <v>40.6</v>
      </c>
      <c r="AD36" s="4">
        <v>11.2</v>
      </c>
      <c r="AE36" s="4">
        <v>45</v>
      </c>
      <c r="AF36" s="4">
        <v>35</v>
      </c>
      <c r="AG36" s="4">
        <v>29.6</v>
      </c>
      <c r="AH36" s="4"/>
      <c r="AI36" s="4">
        <f t="shared" si="11"/>
        <v>14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>
      <c r="A37" s="14" t="s">
        <v>76</v>
      </c>
      <c r="B37" s="15" t="s">
        <v>36</v>
      </c>
      <c r="C37" s="15">
        <v>250</v>
      </c>
      <c r="D37" s="15">
        <v>200</v>
      </c>
      <c r="E37" s="15">
        <v>215</v>
      </c>
      <c r="F37" s="16">
        <v>235</v>
      </c>
      <c r="G37" s="10">
        <v>0</v>
      </c>
      <c r="H37" s="9" t="e">
        <v>#N/A</v>
      </c>
      <c r="I37" s="9" t="s">
        <v>48</v>
      </c>
      <c r="J37" s="9" t="s">
        <v>74</v>
      </c>
      <c r="K37" s="9">
        <v>215</v>
      </c>
      <c r="L37" s="9">
        <f t="shared" si="2"/>
        <v>0</v>
      </c>
      <c r="M37" s="9"/>
      <c r="N37" s="9"/>
      <c r="O37" s="9">
        <v>0</v>
      </c>
      <c r="P37" s="9">
        <v>0</v>
      </c>
      <c r="Q37" s="9">
        <f t="shared" si="6"/>
        <v>43</v>
      </c>
      <c r="R37" s="32"/>
      <c r="S37" s="33">
        <f t="shared" si="9"/>
        <v>0</v>
      </c>
      <c r="T37" s="32"/>
      <c r="U37" s="9"/>
      <c r="V37" s="4">
        <f t="shared" si="10"/>
        <v>5.4651162790697674</v>
      </c>
      <c r="W37" s="9">
        <f t="shared" si="7"/>
        <v>5.4651162790697674</v>
      </c>
      <c r="X37" s="9">
        <v>19.600000000000001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/>
      <c r="AI37" s="4">
        <f t="shared" si="11"/>
        <v>0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>
      <c r="A38" s="11" t="s">
        <v>77</v>
      </c>
      <c r="B38" s="12" t="s">
        <v>40</v>
      </c>
      <c r="C38" s="12">
        <v>177.2</v>
      </c>
      <c r="D38" s="12"/>
      <c r="E38" s="12">
        <v>74.090999999999994</v>
      </c>
      <c r="F38" s="13">
        <v>103.10899999999999</v>
      </c>
      <c r="G38" s="5">
        <v>1</v>
      </c>
      <c r="H38" s="4">
        <v>120</v>
      </c>
      <c r="I38" s="4" t="s">
        <v>78</v>
      </c>
      <c r="J38" s="4"/>
      <c r="K38" s="4">
        <v>66</v>
      </c>
      <c r="L38" s="4">
        <f t="shared" si="2"/>
        <v>8.090999999999994</v>
      </c>
      <c r="M38" s="4"/>
      <c r="N38" s="4"/>
      <c r="O38" s="4">
        <v>200</v>
      </c>
      <c r="P38" s="4">
        <v>0</v>
      </c>
      <c r="Q38" s="4">
        <f t="shared" si="6"/>
        <v>14.818199999999999</v>
      </c>
      <c r="R38" s="33">
        <f>20*(Q38+Q39)-P38-P39-O38-O39-F38-F39</f>
        <v>11.615000000000027</v>
      </c>
      <c r="S38" s="33">
        <v>0</v>
      </c>
      <c r="T38" s="33"/>
      <c r="U38" s="4"/>
      <c r="V38" s="4">
        <f t="shared" si="10"/>
        <v>20.455183490572406</v>
      </c>
      <c r="W38" s="4">
        <f t="shared" si="7"/>
        <v>20.455183490572406</v>
      </c>
      <c r="X38" s="4">
        <v>3.2995999999999999</v>
      </c>
      <c r="Y38" s="4">
        <v>4.3795999999999999</v>
      </c>
      <c r="Z38" s="4">
        <v>8.9689999999999994</v>
      </c>
      <c r="AA38" s="4">
        <v>16.6022</v>
      </c>
      <c r="AB38" s="4">
        <v>24.942599999999999</v>
      </c>
      <c r="AC38" s="4">
        <v>14.0686</v>
      </c>
      <c r="AD38" s="4">
        <v>13.606</v>
      </c>
      <c r="AE38" s="4">
        <v>13.818199999999999</v>
      </c>
      <c r="AF38" s="4">
        <v>19.9694</v>
      </c>
      <c r="AG38" s="4">
        <v>6.3895999999999997</v>
      </c>
      <c r="AH38" s="29" t="s">
        <v>49</v>
      </c>
      <c r="AI38" s="4">
        <f t="shared" si="11"/>
        <v>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>
      <c r="A39" s="14" t="s">
        <v>79</v>
      </c>
      <c r="B39" s="15" t="s">
        <v>40</v>
      </c>
      <c r="C39" s="15"/>
      <c r="D39" s="15"/>
      <c r="E39" s="15">
        <v>3.6720000000000002</v>
      </c>
      <c r="F39" s="16">
        <v>-3.6720000000000002</v>
      </c>
      <c r="G39" s="10">
        <v>0</v>
      </c>
      <c r="H39" s="9" t="e">
        <v>#N/A</v>
      </c>
      <c r="I39" s="9" t="s">
        <v>48</v>
      </c>
      <c r="J39" s="9" t="s">
        <v>77</v>
      </c>
      <c r="K39" s="9">
        <v>3.5</v>
      </c>
      <c r="L39" s="9">
        <f t="shared" si="2"/>
        <v>0.17200000000000015</v>
      </c>
      <c r="M39" s="9"/>
      <c r="N39" s="9"/>
      <c r="O39" s="9">
        <v>0</v>
      </c>
      <c r="P39" s="9">
        <v>0</v>
      </c>
      <c r="Q39" s="9">
        <f t="shared" si="6"/>
        <v>0.73440000000000005</v>
      </c>
      <c r="R39" s="32"/>
      <c r="S39" s="33">
        <f t="shared" si="9"/>
        <v>0</v>
      </c>
      <c r="T39" s="32"/>
      <c r="U39" s="9"/>
      <c r="V39" s="4">
        <f t="shared" si="10"/>
        <v>-5</v>
      </c>
      <c r="W39" s="9">
        <f t="shared" si="7"/>
        <v>-5</v>
      </c>
      <c r="X39" s="9">
        <v>15.3522</v>
      </c>
      <c r="Y39" s="9">
        <v>5.7485999999999997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/>
      <c r="AI39" s="4">
        <f t="shared" si="11"/>
        <v>0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>
      <c r="A40" s="11" t="s">
        <v>80</v>
      </c>
      <c r="B40" s="12" t="s">
        <v>36</v>
      </c>
      <c r="C40" s="12"/>
      <c r="D40" s="12"/>
      <c r="E40" s="12"/>
      <c r="F40" s="13"/>
      <c r="G40" s="5">
        <v>0.2</v>
      </c>
      <c r="H40" s="4">
        <v>120</v>
      </c>
      <c r="I40" s="4" t="s">
        <v>81</v>
      </c>
      <c r="J40" s="4"/>
      <c r="K40" s="4"/>
      <c r="L40" s="4">
        <f t="shared" si="2"/>
        <v>0</v>
      </c>
      <c r="M40" s="4"/>
      <c r="N40" s="4"/>
      <c r="O40" s="4">
        <v>400</v>
      </c>
      <c r="P40" s="4">
        <v>0</v>
      </c>
      <c r="Q40" s="4">
        <f t="shared" si="6"/>
        <v>0</v>
      </c>
      <c r="R40" s="33"/>
      <c r="S40" s="33">
        <f t="shared" si="9"/>
        <v>0</v>
      </c>
      <c r="T40" s="33"/>
      <c r="U40" s="4"/>
      <c r="V40" s="4" t="e">
        <f t="shared" si="10"/>
        <v>#DIV/0!</v>
      </c>
      <c r="W40" s="4" t="e">
        <f t="shared" si="7"/>
        <v>#DIV/0!</v>
      </c>
      <c r="X40" s="4">
        <v>13.8</v>
      </c>
      <c r="Y40" s="4">
        <v>26.4</v>
      </c>
      <c r="Z40" s="4">
        <v>9.6</v>
      </c>
      <c r="AA40" s="4">
        <v>4.5999999999999996</v>
      </c>
      <c r="AB40" s="4">
        <v>27.4</v>
      </c>
      <c r="AC40" s="4">
        <v>14.8</v>
      </c>
      <c r="AD40" s="4">
        <v>33</v>
      </c>
      <c r="AE40" s="4">
        <v>25.6</v>
      </c>
      <c r="AF40" s="4">
        <v>18.8</v>
      </c>
      <c r="AG40" s="4">
        <v>18.8</v>
      </c>
      <c r="AH40" s="4"/>
      <c r="AI40" s="4">
        <f t="shared" si="11"/>
        <v>0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>
      <c r="A41" s="14" t="s">
        <v>82</v>
      </c>
      <c r="B41" s="15" t="s">
        <v>36</v>
      </c>
      <c r="C41" s="15">
        <v>160</v>
      </c>
      <c r="D41" s="15"/>
      <c r="E41" s="15">
        <v>93</v>
      </c>
      <c r="F41" s="16">
        <v>67</v>
      </c>
      <c r="G41" s="10">
        <v>0</v>
      </c>
      <c r="H41" s="9" t="e">
        <v>#N/A</v>
      </c>
      <c r="I41" s="9" t="s">
        <v>48</v>
      </c>
      <c r="J41" s="9" t="s">
        <v>80</v>
      </c>
      <c r="K41" s="9">
        <v>95</v>
      </c>
      <c r="L41" s="9">
        <f t="shared" si="2"/>
        <v>-2</v>
      </c>
      <c r="M41" s="9"/>
      <c r="N41" s="9"/>
      <c r="O41" s="9">
        <v>0</v>
      </c>
      <c r="P41" s="9">
        <v>0</v>
      </c>
      <c r="Q41" s="9">
        <f t="shared" si="6"/>
        <v>18.600000000000001</v>
      </c>
      <c r="R41" s="32"/>
      <c r="S41" s="33">
        <f t="shared" si="9"/>
        <v>0</v>
      </c>
      <c r="T41" s="32"/>
      <c r="U41" s="9"/>
      <c r="V41" s="4">
        <f t="shared" si="10"/>
        <v>3.6021505376344085</v>
      </c>
      <c r="W41" s="9">
        <f t="shared" si="7"/>
        <v>3.6021505376344085</v>
      </c>
      <c r="X41" s="9">
        <v>14</v>
      </c>
      <c r="Y41" s="9">
        <v>2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/>
      <c r="AI41" s="4">
        <f t="shared" si="11"/>
        <v>0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>
      <c r="A42" s="11" t="s">
        <v>83</v>
      </c>
      <c r="B42" s="12" t="s">
        <v>40</v>
      </c>
      <c r="C42" s="12">
        <v>215</v>
      </c>
      <c r="D42" s="12"/>
      <c r="E42" s="12">
        <v>167.845</v>
      </c>
      <c r="F42" s="13">
        <v>47.155000000000001</v>
      </c>
      <c r="G42" s="5">
        <v>1</v>
      </c>
      <c r="H42" s="4">
        <v>120</v>
      </c>
      <c r="I42" s="4" t="s">
        <v>84</v>
      </c>
      <c r="J42" s="4"/>
      <c r="K42" s="4">
        <v>155.5</v>
      </c>
      <c r="L42" s="4">
        <f t="shared" si="2"/>
        <v>12.344999999999999</v>
      </c>
      <c r="M42" s="4"/>
      <c r="N42" s="4"/>
      <c r="O42" s="4">
        <v>800</v>
      </c>
      <c r="P42" s="4">
        <v>0</v>
      </c>
      <c r="Q42" s="4">
        <f t="shared" si="6"/>
        <v>33.569000000000003</v>
      </c>
      <c r="R42" s="33"/>
      <c r="S42" s="33">
        <f t="shared" si="9"/>
        <v>0</v>
      </c>
      <c r="T42" s="33"/>
      <c r="U42" s="4"/>
      <c r="V42" s="4">
        <f t="shared" si="10"/>
        <v>25.236229854925671</v>
      </c>
      <c r="W42" s="4">
        <f t="shared" si="7"/>
        <v>25.236229854925671</v>
      </c>
      <c r="X42" s="4">
        <v>0.72160000000000002</v>
      </c>
      <c r="Y42" s="4">
        <v>50.959200000000003</v>
      </c>
      <c r="Z42" s="4">
        <v>54.580199999999998</v>
      </c>
      <c r="AA42" s="4">
        <v>52.838000000000001</v>
      </c>
      <c r="AB42" s="4">
        <v>55.401400000000002</v>
      </c>
      <c r="AC42" s="4">
        <v>58.203000000000003</v>
      </c>
      <c r="AD42" s="4">
        <v>53.310600000000001</v>
      </c>
      <c r="AE42" s="4">
        <v>76.603999999999999</v>
      </c>
      <c r="AF42" s="4">
        <v>51.3414</v>
      </c>
      <c r="AG42" s="4">
        <v>37.457999999999998</v>
      </c>
      <c r="AH42" s="4"/>
      <c r="AI42" s="4">
        <f t="shared" si="11"/>
        <v>0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>
      <c r="A43" s="14" t="s">
        <v>85</v>
      </c>
      <c r="B43" s="15" t="s">
        <v>40</v>
      </c>
      <c r="C43" s="15"/>
      <c r="D43" s="15">
        <v>338.858</v>
      </c>
      <c r="E43" s="15">
        <v>48.853000000000002</v>
      </c>
      <c r="F43" s="16">
        <v>290.005</v>
      </c>
      <c r="G43" s="10">
        <v>0</v>
      </c>
      <c r="H43" s="9" t="e">
        <v>#N/A</v>
      </c>
      <c r="I43" s="9" t="s">
        <v>48</v>
      </c>
      <c r="J43" s="9" t="s">
        <v>83</v>
      </c>
      <c r="K43" s="9">
        <v>53.5</v>
      </c>
      <c r="L43" s="9">
        <f t="shared" si="2"/>
        <v>-4.6469999999999985</v>
      </c>
      <c r="M43" s="9"/>
      <c r="N43" s="9"/>
      <c r="O43" s="9">
        <v>0</v>
      </c>
      <c r="P43" s="9">
        <v>0</v>
      </c>
      <c r="Q43" s="9">
        <f t="shared" si="6"/>
        <v>9.7706</v>
      </c>
      <c r="R43" s="32"/>
      <c r="S43" s="33">
        <f t="shared" si="9"/>
        <v>0</v>
      </c>
      <c r="T43" s="32"/>
      <c r="U43" s="9"/>
      <c r="V43" s="4">
        <f t="shared" si="10"/>
        <v>29.681391112111847</v>
      </c>
      <c r="W43" s="9">
        <f t="shared" si="7"/>
        <v>29.681391112111847</v>
      </c>
      <c r="X43" s="9">
        <v>46.923000000000002</v>
      </c>
      <c r="Y43" s="9">
        <v>16.084199999999999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/>
      <c r="AI43" s="4">
        <f t="shared" si="11"/>
        <v>0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1" customFormat="1">
      <c r="A44" s="22" t="s">
        <v>86</v>
      </c>
      <c r="B44" s="22" t="s">
        <v>36</v>
      </c>
      <c r="C44" s="22">
        <v>29</v>
      </c>
      <c r="D44" s="22">
        <v>48</v>
      </c>
      <c r="E44" s="22">
        <v>43</v>
      </c>
      <c r="F44" s="22">
        <v>34</v>
      </c>
      <c r="G44" s="23">
        <v>0.14000000000000001</v>
      </c>
      <c r="H44" s="22">
        <v>180</v>
      </c>
      <c r="I44" s="22">
        <v>9988421</v>
      </c>
      <c r="J44" s="22"/>
      <c r="K44" s="22">
        <v>45</v>
      </c>
      <c r="L44" s="22">
        <f t="shared" si="2"/>
        <v>-2</v>
      </c>
      <c r="M44" s="22"/>
      <c r="N44" s="22"/>
      <c r="O44" s="22">
        <v>0</v>
      </c>
      <c r="P44" s="22">
        <v>50</v>
      </c>
      <c r="Q44" s="22">
        <f t="shared" si="6"/>
        <v>8.6</v>
      </c>
      <c r="R44" s="35">
        <v>0</v>
      </c>
      <c r="S44" s="35"/>
      <c r="T44" s="35"/>
      <c r="U44" s="22"/>
      <c r="V44" s="4">
        <f t="shared" si="10"/>
        <v>9.7674418604651159</v>
      </c>
      <c r="W44" s="22">
        <f t="shared" si="7"/>
        <v>9.7674418604651159</v>
      </c>
      <c r="X44" s="22">
        <v>6.6</v>
      </c>
      <c r="Y44" s="22">
        <v>5</v>
      </c>
      <c r="Z44" s="22">
        <v>7.4</v>
      </c>
      <c r="AA44" s="22">
        <v>5.6</v>
      </c>
      <c r="AB44" s="22">
        <v>7.8</v>
      </c>
      <c r="AC44" s="22">
        <v>1.8</v>
      </c>
      <c r="AD44" s="22">
        <v>5</v>
      </c>
      <c r="AE44" s="22">
        <v>11.4</v>
      </c>
      <c r="AF44" s="22">
        <v>8.4</v>
      </c>
      <c r="AG44" s="22">
        <v>11.6</v>
      </c>
      <c r="AH44" s="22"/>
      <c r="AI44" s="4">
        <f t="shared" si="11"/>
        <v>0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2" s="1" customFormat="1">
      <c r="A45" s="24" t="s">
        <v>65</v>
      </c>
      <c r="B45" s="25" t="s">
        <v>40</v>
      </c>
      <c r="C45" s="25"/>
      <c r="D45" s="25"/>
      <c r="E45" s="25"/>
      <c r="F45" s="26"/>
      <c r="G45" s="23">
        <v>1</v>
      </c>
      <c r="H45" s="22">
        <v>180</v>
      </c>
      <c r="I45" s="22">
        <v>8785259</v>
      </c>
      <c r="J45" s="22"/>
      <c r="K45" s="22"/>
      <c r="L45" s="22">
        <f t="shared" si="2"/>
        <v>0</v>
      </c>
      <c r="M45" s="22"/>
      <c r="N45" s="22"/>
      <c r="O45" s="22">
        <v>0</v>
      </c>
      <c r="P45" s="22">
        <v>0</v>
      </c>
      <c r="Q45" s="22">
        <f t="shared" si="6"/>
        <v>0</v>
      </c>
      <c r="R45" s="35"/>
      <c r="S45" s="35"/>
      <c r="T45" s="35"/>
      <c r="U45" s="22"/>
      <c r="V45" s="4" t="e">
        <f t="shared" si="10"/>
        <v>#DIV/0!</v>
      </c>
      <c r="W45" s="22" t="e">
        <f t="shared" si="7"/>
        <v>#DIV/0!</v>
      </c>
      <c r="X45" s="22">
        <v>0.4204</v>
      </c>
      <c r="Y45" s="22">
        <v>3.5848</v>
      </c>
      <c r="Z45" s="22">
        <v>13.8634</v>
      </c>
      <c r="AA45" s="22">
        <v>6.8540000000000001</v>
      </c>
      <c r="AB45" s="22">
        <v>3.5364</v>
      </c>
      <c r="AC45" s="22">
        <v>6.7388000000000003</v>
      </c>
      <c r="AD45" s="22">
        <v>3.5726</v>
      </c>
      <c r="AE45" s="22">
        <v>6.3921999999999999</v>
      </c>
      <c r="AF45" s="22">
        <v>3.0973999999999999</v>
      </c>
      <c r="AG45" s="22">
        <v>2.6960000000000002</v>
      </c>
      <c r="AH45" s="22"/>
      <c r="AI45" s="4">
        <f t="shared" si="11"/>
        <v>0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2">
      <c r="A46" s="27"/>
      <c r="B46" s="27"/>
      <c r="C46" s="27"/>
      <c r="D46" s="27"/>
      <c r="E46" s="27"/>
      <c r="F46" s="27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>
      <c r="A47" s="4" t="s">
        <v>87</v>
      </c>
      <c r="B47" s="4" t="s">
        <v>36</v>
      </c>
      <c r="C47" s="4">
        <v>1290</v>
      </c>
      <c r="D47" s="4">
        <v>500</v>
      </c>
      <c r="E47" s="4">
        <v>925</v>
      </c>
      <c r="F47" s="4">
        <v>858</v>
      </c>
      <c r="G47" s="5">
        <v>0.18</v>
      </c>
      <c r="H47" s="4">
        <v>120</v>
      </c>
      <c r="I47" s="4"/>
      <c r="J47" s="4"/>
      <c r="K47" s="4"/>
      <c r="L47" s="4">
        <f>E47-K47</f>
        <v>925</v>
      </c>
      <c r="M47" s="4"/>
      <c r="N47" s="4"/>
      <c r="O47" s="4">
        <v>1000</v>
      </c>
      <c r="P47" s="4">
        <v>0</v>
      </c>
      <c r="Q47" s="4">
        <f>E47/5</f>
        <v>185</v>
      </c>
      <c r="R47" s="33">
        <f t="shared" ref="R47:R48" si="14">20*Q47-P47-O47-F47</f>
        <v>1842</v>
      </c>
      <c r="S47" s="33">
        <v>1000</v>
      </c>
      <c r="T47" s="33"/>
      <c r="U47" s="4"/>
      <c r="V47" s="4">
        <f t="shared" si="10"/>
        <v>15.448648648648648</v>
      </c>
      <c r="W47" s="4">
        <f t="shared" ref="W47:W50" si="15">(F47+O47+P47)/Q47</f>
        <v>10.0432432432432</v>
      </c>
      <c r="X47" s="4">
        <v>24</v>
      </c>
      <c r="Y47" s="4">
        <v>100.8</v>
      </c>
      <c r="Z47" s="4">
        <v>61.2</v>
      </c>
      <c r="AA47" s="4">
        <v>2.2000000000000002</v>
      </c>
      <c r="AB47" s="4">
        <v>97.6</v>
      </c>
      <c r="AC47" s="4">
        <v>91.6</v>
      </c>
      <c r="AD47" s="4">
        <v>126</v>
      </c>
      <c r="AE47" s="4">
        <v>125</v>
      </c>
      <c r="AF47" s="4">
        <v>126.2</v>
      </c>
      <c r="AG47" s="4">
        <v>100.4</v>
      </c>
      <c r="AH47" s="4">
        <v>2860</v>
      </c>
      <c r="AI47" s="4">
        <f t="shared" si="11"/>
        <v>180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>
      <c r="A48" s="4" t="s">
        <v>88</v>
      </c>
      <c r="B48" s="4" t="s">
        <v>36</v>
      </c>
      <c r="C48" s="4">
        <v>2900</v>
      </c>
      <c r="D48" s="4">
        <v>2227</v>
      </c>
      <c r="E48" s="4">
        <v>1950</v>
      </c>
      <c r="F48" s="4">
        <v>2440</v>
      </c>
      <c r="G48" s="5">
        <v>0.18</v>
      </c>
      <c r="H48" s="4">
        <v>120</v>
      </c>
      <c r="I48" s="4"/>
      <c r="J48" s="4"/>
      <c r="K48" s="4"/>
      <c r="L48" s="4">
        <f>E48-K48</f>
        <v>1950</v>
      </c>
      <c r="M48" s="4"/>
      <c r="N48" s="4"/>
      <c r="O48" s="4">
        <v>2000</v>
      </c>
      <c r="P48" s="4">
        <v>0</v>
      </c>
      <c r="Q48" s="4">
        <f>E48/5</f>
        <v>390</v>
      </c>
      <c r="R48" s="33">
        <f t="shared" si="14"/>
        <v>3360</v>
      </c>
      <c r="S48" s="33">
        <v>2900</v>
      </c>
      <c r="T48" s="33"/>
      <c r="U48" s="4"/>
      <c r="V48" s="4">
        <f t="shared" si="10"/>
        <v>18.820512820512821</v>
      </c>
      <c r="W48" s="4">
        <f t="shared" si="15"/>
        <v>11.384615384615399</v>
      </c>
      <c r="X48" s="4">
        <v>137.80000000000001</v>
      </c>
      <c r="Y48" s="4">
        <v>305.39999999999998</v>
      </c>
      <c r="Z48" s="4">
        <v>308.2</v>
      </c>
      <c r="AA48" s="4">
        <v>378</v>
      </c>
      <c r="AB48" s="4">
        <v>374.2</v>
      </c>
      <c r="AC48" s="4">
        <v>246.2</v>
      </c>
      <c r="AD48" s="4">
        <v>341.2</v>
      </c>
      <c r="AE48" s="4">
        <v>362.6</v>
      </c>
      <c r="AF48" s="4">
        <v>343.2</v>
      </c>
      <c r="AG48" s="4">
        <v>258.39999999999998</v>
      </c>
      <c r="AH48" s="4">
        <v>2860</v>
      </c>
      <c r="AI48" s="4">
        <f t="shared" si="11"/>
        <v>522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2" customFormat="1">
      <c r="A49" s="29" t="s">
        <v>89</v>
      </c>
      <c r="B49" s="29" t="s">
        <v>36</v>
      </c>
      <c r="C49" s="29"/>
      <c r="D49" s="29"/>
      <c r="E49" s="29"/>
      <c r="F49" s="29"/>
      <c r="G49" s="5">
        <v>0.18</v>
      </c>
      <c r="H49" s="29"/>
      <c r="I49" s="29">
        <v>4421577</v>
      </c>
      <c r="J49" s="29"/>
      <c r="K49" s="29"/>
      <c r="L49" s="29"/>
      <c r="M49" s="29"/>
      <c r="N49" s="29"/>
      <c r="O49" s="29"/>
      <c r="P49" s="29"/>
      <c r="Q49" s="4">
        <f t="shared" ref="Q49:Q50" si="16">E49/5</f>
        <v>0</v>
      </c>
      <c r="R49" s="36"/>
      <c r="S49" s="33">
        <v>300</v>
      </c>
      <c r="T49" s="36">
        <v>500</v>
      </c>
      <c r="U49" s="29"/>
      <c r="V49" s="4" t="e">
        <f t="shared" si="10"/>
        <v>#DIV/0!</v>
      </c>
      <c r="W49" s="4" t="e">
        <f t="shared" si="15"/>
        <v>#DIV/0!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/>
      <c r="AI49" s="4">
        <f t="shared" si="11"/>
        <v>54</v>
      </c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s="2" customFormat="1">
      <c r="A50" s="29" t="s">
        <v>90</v>
      </c>
      <c r="B50" s="29" t="s">
        <v>36</v>
      </c>
      <c r="C50" s="29"/>
      <c r="D50" s="29"/>
      <c r="E50" s="29"/>
      <c r="F50" s="29"/>
      <c r="G50" s="5">
        <v>0.18</v>
      </c>
      <c r="H50" s="29"/>
      <c r="I50" s="29">
        <v>4421584</v>
      </c>
      <c r="J50" s="29"/>
      <c r="K50" s="29"/>
      <c r="L50" s="29"/>
      <c r="M50" s="29"/>
      <c r="N50" s="29"/>
      <c r="O50" s="29"/>
      <c r="P50" s="29"/>
      <c r="Q50" s="4">
        <f t="shared" si="16"/>
        <v>0</v>
      </c>
      <c r="R50" s="36"/>
      <c r="S50" s="33">
        <v>300</v>
      </c>
      <c r="T50" s="36">
        <v>500</v>
      </c>
      <c r="U50" s="29"/>
      <c r="V50" s="4" t="e">
        <f t="shared" si="10"/>
        <v>#DIV/0!</v>
      </c>
      <c r="W50" s="4" t="e">
        <f t="shared" si="15"/>
        <v>#DIV/0!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/>
      <c r="AI50" s="4">
        <f t="shared" si="11"/>
        <v>54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>
      <c r="A51" s="4"/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>
      <c r="A52" s="4"/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>
      <c r="A53" s="4"/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>
      <c r="A54" s="4"/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>
      <c r="A55" s="4"/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>
      <c r="A56" s="4"/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>
      <c r="A57" s="4"/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>
      <c r="A58" s="4"/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</sheetData>
  <autoFilter ref="A3:AI45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2025-07-21T13:49:00Z</dcterms:created>
  <dcterms:modified xsi:type="dcterms:W3CDTF">2025-07-23T11:14:31Z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032D0B8A13A84017A72318CD48A66291_12</vt:lpwstr>
  </property>
  <property fmtid="{D5CDD505-2E9C-101B-9397-08002B2CF9AE}" pid="3" name="KSOProductBuildVer">
    <vt:lpwstr>1049-12.2.0.21931</vt:lpwstr>
  </property>
</Properties>
</file>