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02C19C1-A8AF-47FB-B92D-9AF0939FA8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Y503" i="1"/>
  <c r="X503" i="1"/>
  <c r="BP502" i="1"/>
  <c r="BO502" i="1"/>
  <c r="BN502" i="1"/>
  <c r="BM502" i="1"/>
  <c r="Z502" i="1"/>
  <c r="Z503" i="1" s="1"/>
  <c r="Y502" i="1"/>
  <c r="AB515" i="1" s="1"/>
  <c r="X499" i="1"/>
  <c r="X498" i="1"/>
  <c r="BO497" i="1"/>
  <c r="BM497" i="1"/>
  <c r="Y497" i="1"/>
  <c r="BP497" i="1" s="1"/>
  <c r="BO496" i="1"/>
  <c r="BM496" i="1"/>
  <c r="Y496" i="1"/>
  <c r="Y499" i="1" s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P487" i="1" s="1"/>
  <c r="BO486" i="1"/>
  <c r="BM486" i="1"/>
  <c r="Y486" i="1"/>
  <c r="Y489" i="1" s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Z483" i="1" s="1"/>
  <c r="Y479" i="1"/>
  <c r="Y484" i="1" s="1"/>
  <c r="X477" i="1"/>
  <c r="X476" i="1"/>
  <c r="BO475" i="1"/>
  <c r="BM475" i="1"/>
  <c r="Y475" i="1"/>
  <c r="BP475" i="1" s="1"/>
  <c r="BO474" i="1"/>
  <c r="BM474" i="1"/>
  <c r="Y474" i="1"/>
  <c r="BP474" i="1" s="1"/>
  <c r="BO473" i="1"/>
  <c r="BM473" i="1"/>
  <c r="Y473" i="1"/>
  <c r="BP473" i="1" s="1"/>
  <c r="BO472" i="1"/>
  <c r="BM472" i="1"/>
  <c r="Y472" i="1"/>
  <c r="Y477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7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Y452" i="1" s="1"/>
  <c r="P448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5" i="1" s="1"/>
  <c r="P424" i="1"/>
  <c r="X421" i="1"/>
  <c r="Y420" i="1"/>
  <c r="X420" i="1"/>
  <c r="BP419" i="1"/>
  <c r="BO419" i="1"/>
  <c r="BN419" i="1"/>
  <c r="BM419" i="1"/>
  <c r="Z419" i="1"/>
  <c r="Z420" i="1" s="1"/>
  <c r="Y419" i="1"/>
  <c r="X515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6" i="1" s="1"/>
  <c r="P411" i="1"/>
  <c r="X409" i="1"/>
  <c r="X408" i="1"/>
  <c r="BO407" i="1"/>
  <c r="BM407" i="1"/>
  <c r="Y407" i="1"/>
  <c r="W515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V515" i="1" s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S515" i="1" s="1"/>
  <c r="P333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29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Y323" i="1" s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Y317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Y311" i="1" s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Y303" i="1" s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R515" i="1" s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7" i="1" s="1"/>
  <c r="P276" i="1"/>
  <c r="X274" i="1"/>
  <c r="X273" i="1"/>
  <c r="BO272" i="1"/>
  <c r="BM272" i="1"/>
  <c r="Y272" i="1"/>
  <c r="P515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O515" i="1" s="1"/>
  <c r="P265" i="1"/>
  <c r="X262" i="1"/>
  <c r="X261" i="1"/>
  <c r="BO260" i="1"/>
  <c r="BM260" i="1"/>
  <c r="Y260" i="1"/>
  <c r="BP260" i="1" s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M515" i="1" s="1"/>
  <c r="P257" i="1"/>
  <c r="X254" i="1"/>
  <c r="X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L515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Y244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N191" i="1"/>
  <c r="BM191" i="1"/>
  <c r="Z191" i="1"/>
  <c r="Y191" i="1"/>
  <c r="Y199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BP182" i="1" s="1"/>
  <c r="P182" i="1"/>
  <c r="BO181" i="1"/>
  <c r="BM181" i="1"/>
  <c r="Y181" i="1"/>
  <c r="J515" i="1" s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7" i="1" s="1"/>
  <c r="P158" i="1"/>
  <c r="X156" i="1"/>
  <c r="X155" i="1"/>
  <c r="BO154" i="1"/>
  <c r="BM154" i="1"/>
  <c r="Y154" i="1"/>
  <c r="I51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5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A10" i="1" s="1"/>
  <c r="D7" i="1"/>
  <c r="Q6" i="1"/>
  <c r="P2" i="1"/>
  <c r="Z44" i="1" l="1"/>
  <c r="Z127" i="1"/>
  <c r="Z71" i="1"/>
  <c r="Z92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4" i="1"/>
  <c r="Y150" i="1"/>
  <c r="Y156" i="1"/>
  <c r="Y168" i="1"/>
  <c r="Y174" i="1"/>
  <c r="Y178" i="1"/>
  <c r="Z182" i="1"/>
  <c r="BN182" i="1"/>
  <c r="Y183" i="1"/>
  <c r="Z186" i="1"/>
  <c r="BN186" i="1"/>
  <c r="BP186" i="1"/>
  <c r="Y189" i="1"/>
  <c r="BP194" i="1"/>
  <c r="BN194" i="1"/>
  <c r="Z194" i="1"/>
  <c r="BP198" i="1"/>
  <c r="BN198" i="1"/>
  <c r="Z198" i="1"/>
  <c r="Y200" i="1"/>
  <c r="Y211" i="1"/>
  <c r="BP202" i="1"/>
  <c r="BN202" i="1"/>
  <c r="Z202" i="1"/>
  <c r="Y212" i="1"/>
  <c r="BP206" i="1"/>
  <c r="BN206" i="1"/>
  <c r="Z206" i="1"/>
  <c r="BP210" i="1"/>
  <c r="BN210" i="1"/>
  <c r="Z210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5" i="1"/>
  <c r="Z90" i="1"/>
  <c r="BN90" i="1"/>
  <c r="Y93" i="1"/>
  <c r="Z95" i="1"/>
  <c r="Z101" i="1" s="1"/>
  <c r="BN95" i="1"/>
  <c r="BP95" i="1"/>
  <c r="Z97" i="1"/>
  <c r="BN97" i="1"/>
  <c r="Z99" i="1"/>
  <c r="BN99" i="1"/>
  <c r="F515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BN126" i="1"/>
  <c r="Z131" i="1"/>
  <c r="Z133" i="1" s="1"/>
  <c r="BN131" i="1"/>
  <c r="BP131" i="1"/>
  <c r="Y134" i="1"/>
  <c r="Z137" i="1"/>
  <c r="Z138" i="1" s="1"/>
  <c r="BN137" i="1"/>
  <c r="Z142" i="1"/>
  <c r="Z143" i="1" s="1"/>
  <c r="BN142" i="1"/>
  <c r="BP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BN181" i="1"/>
  <c r="BP181" i="1"/>
  <c r="Y184" i="1"/>
  <c r="Z187" i="1"/>
  <c r="BN187" i="1"/>
  <c r="BP191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Y216" i="1"/>
  <c r="Y227" i="1"/>
  <c r="Y233" i="1"/>
  <c r="Y245" i="1"/>
  <c r="Y254" i="1"/>
  <c r="Y262" i="1"/>
  <c r="Y269" i="1"/>
  <c r="Y274" i="1"/>
  <c r="Y278" i="1"/>
  <c r="Y283" i="1"/>
  <c r="Y292" i="1"/>
  <c r="Y302" i="1"/>
  <c r="Y310" i="1"/>
  <c r="Y316" i="1"/>
  <c r="Y324" i="1"/>
  <c r="Y330" i="1"/>
  <c r="Y337" i="1"/>
  <c r="T515" i="1"/>
  <c r="Y348" i="1"/>
  <c r="BP347" i="1"/>
  <c r="BN347" i="1"/>
  <c r="BP357" i="1"/>
  <c r="BN357" i="1"/>
  <c r="Z357" i="1"/>
  <c r="Z358" i="1" s="1"/>
  <c r="Y359" i="1"/>
  <c r="Y362" i="1"/>
  <c r="BP361" i="1"/>
  <c r="BN361" i="1"/>
  <c r="Z361" i="1"/>
  <c r="Z362" i="1" s="1"/>
  <c r="Y363" i="1"/>
  <c r="U515" i="1"/>
  <c r="Y371" i="1"/>
  <c r="BP366" i="1"/>
  <c r="BN366" i="1"/>
  <c r="Z366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Z214" i="1"/>
  <c r="Z216" i="1" s="1"/>
  <c r="BN214" i="1"/>
  <c r="BP214" i="1"/>
  <c r="K515" i="1"/>
  <c r="Z221" i="1"/>
  <c r="Z227" i="1" s="1"/>
  <c r="BN221" i="1"/>
  <c r="Z223" i="1"/>
  <c r="BN223" i="1"/>
  <c r="Z225" i="1"/>
  <c r="BN225" i="1"/>
  <c r="Y228" i="1"/>
  <c r="Z231" i="1"/>
  <c r="Z232" i="1" s="1"/>
  <c r="BN231" i="1"/>
  <c r="Z241" i="1"/>
  <c r="Z244" i="1" s="1"/>
  <c r="BN241" i="1"/>
  <c r="Z243" i="1"/>
  <c r="BN243" i="1"/>
  <c r="Z248" i="1"/>
  <c r="BN248" i="1"/>
  <c r="BP248" i="1"/>
  <c r="Z250" i="1"/>
  <c r="BN250" i="1"/>
  <c r="Z252" i="1"/>
  <c r="BN252" i="1"/>
  <c r="Y253" i="1"/>
  <c r="Z257" i="1"/>
  <c r="BN257" i="1"/>
  <c r="BP257" i="1"/>
  <c r="Z259" i="1"/>
  <c r="BN259" i="1"/>
  <c r="Z260" i="1"/>
  <c r="BN260" i="1"/>
  <c r="Y261" i="1"/>
  <c r="Z265" i="1"/>
  <c r="BN265" i="1"/>
  <c r="BP265" i="1"/>
  <c r="Z267" i="1"/>
  <c r="BN267" i="1"/>
  <c r="Y268" i="1"/>
  <c r="Z272" i="1"/>
  <c r="Z273" i="1" s="1"/>
  <c r="BN272" i="1"/>
  <c r="BP272" i="1"/>
  <c r="Y273" i="1"/>
  <c r="Z276" i="1"/>
  <c r="Z277" i="1" s="1"/>
  <c r="BN276" i="1"/>
  <c r="BP276" i="1"/>
  <c r="Z281" i="1"/>
  <c r="Z282" i="1" s="1"/>
  <c r="BN281" i="1"/>
  <c r="BP281" i="1"/>
  <c r="Y282" i="1"/>
  <c r="Z286" i="1"/>
  <c r="Z292" i="1" s="1"/>
  <c r="BN286" i="1"/>
  <c r="BP286" i="1"/>
  <c r="Z288" i="1"/>
  <c r="BN288" i="1"/>
  <c r="Z290" i="1"/>
  <c r="BN290" i="1"/>
  <c r="Y293" i="1"/>
  <c r="Z296" i="1"/>
  <c r="Z302" i="1" s="1"/>
  <c r="BN296" i="1"/>
  <c r="Z298" i="1"/>
  <c r="BN298" i="1"/>
  <c r="Z300" i="1"/>
  <c r="BN300" i="1"/>
  <c r="Z306" i="1"/>
  <c r="Z310" i="1" s="1"/>
  <c r="BN306" i="1"/>
  <c r="Z308" i="1"/>
  <c r="BN308" i="1"/>
  <c r="Z314" i="1"/>
  <c r="Z316" i="1" s="1"/>
  <c r="BN314" i="1"/>
  <c r="Z319" i="1"/>
  <c r="Z323" i="1" s="1"/>
  <c r="BN319" i="1"/>
  <c r="BP319" i="1"/>
  <c r="Z320" i="1"/>
  <c r="BN320" i="1"/>
  <c r="Z322" i="1"/>
  <c r="BN322" i="1"/>
  <c r="Z326" i="1"/>
  <c r="BN326" i="1"/>
  <c r="BP326" i="1"/>
  <c r="Z328" i="1"/>
  <c r="BN328" i="1"/>
  <c r="Z333" i="1"/>
  <c r="Z336" i="1" s="1"/>
  <c r="BN333" i="1"/>
  <c r="BP333" i="1"/>
  <c r="Z335" i="1"/>
  <c r="BN335" i="1"/>
  <c r="Y336" i="1"/>
  <c r="Z341" i="1"/>
  <c r="Z348" i="1" s="1"/>
  <c r="BN341" i="1"/>
  <c r="BP341" i="1"/>
  <c r="Z343" i="1"/>
  <c r="BN343" i="1"/>
  <c r="Z345" i="1"/>
  <c r="BN345" i="1"/>
  <c r="Z347" i="1"/>
  <c r="Y349" i="1"/>
  <c r="Y354" i="1"/>
  <c r="BP351" i="1"/>
  <c r="BN351" i="1"/>
  <c r="Z351" i="1"/>
  <c r="Z353" i="1" s="1"/>
  <c r="Y358" i="1"/>
  <c r="BP368" i="1"/>
  <c r="BN368" i="1"/>
  <c r="Z368" i="1"/>
  <c r="Y398" i="1"/>
  <c r="Y404" i="1"/>
  <c r="Y409" i="1"/>
  <c r="Y415" i="1"/>
  <c r="BP436" i="1"/>
  <c r="BN436" i="1"/>
  <c r="BP438" i="1"/>
  <c r="BN438" i="1"/>
  <c r="Z438" i="1"/>
  <c r="BP443" i="1"/>
  <c r="BN443" i="1"/>
  <c r="Z443" i="1"/>
  <c r="BP455" i="1"/>
  <c r="BN455" i="1"/>
  <c r="Z455" i="1"/>
  <c r="BP459" i="1"/>
  <c r="BN459" i="1"/>
  <c r="Z459" i="1"/>
  <c r="Z388" i="1"/>
  <c r="BN388" i="1"/>
  <c r="BP388" i="1"/>
  <c r="Z390" i="1"/>
  <c r="BN390" i="1"/>
  <c r="Z392" i="1"/>
  <c r="BN392" i="1"/>
  <c r="Z394" i="1"/>
  <c r="BN394" i="1"/>
  <c r="Z396" i="1"/>
  <c r="BN396" i="1"/>
  <c r="Y399" i="1"/>
  <c r="Z402" i="1"/>
  <c r="Z403" i="1" s="1"/>
  <c r="BN402" i="1"/>
  <c r="Z407" i="1"/>
  <c r="Z408" i="1" s="1"/>
  <c r="BN407" i="1"/>
  <c r="BP407" i="1"/>
  <c r="Y408" i="1"/>
  <c r="Z411" i="1"/>
  <c r="BN411" i="1"/>
  <c r="BP411" i="1"/>
  <c r="Z413" i="1"/>
  <c r="BN413" i="1"/>
  <c r="Y421" i="1"/>
  <c r="Y426" i="1"/>
  <c r="Z515" i="1"/>
  <c r="Y446" i="1"/>
  <c r="Z431" i="1"/>
  <c r="Z445" i="1" s="1"/>
  <c r="BN431" i="1"/>
  <c r="Z434" i="1"/>
  <c r="BN434" i="1"/>
  <c r="Z436" i="1"/>
  <c r="BP441" i="1"/>
  <c r="BN441" i="1"/>
  <c r="Z441" i="1"/>
  <c r="Y445" i="1"/>
  <c r="BP449" i="1"/>
  <c r="BN449" i="1"/>
  <c r="Z449" i="1"/>
  <c r="Z451" i="1" s="1"/>
  <c r="Y462" i="1"/>
  <c r="BP457" i="1"/>
  <c r="BN457" i="1"/>
  <c r="Z457" i="1"/>
  <c r="Z461" i="1" s="1"/>
  <c r="Y461" i="1"/>
  <c r="Z467" i="1"/>
  <c r="BP465" i="1"/>
  <c r="BN465" i="1"/>
  <c r="Z465" i="1"/>
  <c r="Y468" i="1"/>
  <c r="Z472" i="1"/>
  <c r="BN472" i="1"/>
  <c r="BP472" i="1"/>
  <c r="Z473" i="1"/>
  <c r="BN473" i="1"/>
  <c r="Z474" i="1"/>
  <c r="BN474" i="1"/>
  <c r="Z475" i="1"/>
  <c r="BN475" i="1"/>
  <c r="Y476" i="1"/>
  <c r="Z486" i="1"/>
  <c r="BN486" i="1"/>
  <c r="BP486" i="1"/>
  <c r="Z487" i="1"/>
  <c r="BN487" i="1"/>
  <c r="Y488" i="1"/>
  <c r="Z496" i="1"/>
  <c r="BN496" i="1"/>
  <c r="BP496" i="1"/>
  <c r="Z497" i="1"/>
  <c r="BN497" i="1"/>
  <c r="Y498" i="1"/>
  <c r="Y504" i="1"/>
  <c r="AA515" i="1"/>
  <c r="Z498" i="1" l="1"/>
  <c r="Z488" i="1"/>
  <c r="Z476" i="1"/>
  <c r="Z415" i="1"/>
  <c r="Z398" i="1"/>
  <c r="Z329" i="1"/>
  <c r="Z268" i="1"/>
  <c r="Z261" i="1"/>
  <c r="Z253" i="1"/>
  <c r="Z183" i="1"/>
  <c r="Z173" i="1"/>
  <c r="Z149" i="1"/>
  <c r="Z115" i="1"/>
  <c r="Z32" i="1"/>
  <c r="Y509" i="1"/>
  <c r="Y506" i="1"/>
  <c r="Z211" i="1"/>
  <c r="Z188" i="1"/>
  <c r="Z510" i="1" s="1"/>
  <c r="Z370" i="1"/>
  <c r="Y507" i="1"/>
  <c r="Y505" i="1"/>
  <c r="Y508" i="1" l="1"/>
</calcChain>
</file>

<file path=xl/sharedStrings.xml><?xml version="1.0" encoding="utf-8"?>
<sst xmlns="http://schemas.openxmlformats.org/spreadsheetml/2006/main" count="2255" uniqueCount="811">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</sst>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45863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Пятница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0.375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40</v>
      </c>
      <c r="Y41" s="56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3.7037037037037033</v>
      </c>
      <c r="Y44" s="565">
        <f>IFERROR(Y41/H41,"0")+IFERROR(Y42/H42,"0")+IFERROR(Y43/H43,"0")</f>
        <v>4</v>
      </c>
      <c r="Z44" s="565">
        <f>IFERROR(IF(Z41="",0,Z41),"0")+IFERROR(IF(Z42="",0,Z42),"0")+IFERROR(IF(Z43="",0,Z43),"0")</f>
        <v>7.5920000000000001E-2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40</v>
      </c>
      <c r="Y45" s="565">
        <f>IFERROR(SUM(Y41:Y43),"0")</f>
        <v>43.2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160</v>
      </c>
      <c r="Y53" s="564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166.44444444444443</v>
      </c>
      <c r="BN53" s="64">
        <f t="shared" si="8"/>
        <v>168.52499999999998</v>
      </c>
      <c r="BO53" s="64">
        <f t="shared" si="9"/>
        <v>0.23148148148148145</v>
      </c>
      <c r="BP53" s="64">
        <f t="shared" si="10"/>
        <v>0.23437499999999997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14.814814814814813</v>
      </c>
      <c r="Y58" s="565">
        <f>IFERROR(Y52/H52,"0")+IFERROR(Y53/H53,"0")+IFERROR(Y54/H54,"0")+IFERROR(Y55/H55,"0")+IFERROR(Y56/H56,"0")+IFERROR(Y57/H57,"0")</f>
        <v>14.999999999999998</v>
      </c>
      <c r="Z58" s="565">
        <f>IFERROR(IF(Z52="",0,Z52),"0")+IFERROR(IF(Z53="",0,Z53),"0")+IFERROR(IF(Z54="",0,Z54),"0")+IFERROR(IF(Z55="",0,Z55),"0")+IFERROR(IF(Z56="",0,Z56),"0")+IFERROR(IF(Z57="",0,Z57),"0")</f>
        <v>0.28470000000000001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160</v>
      </c>
      <c r="Y59" s="565">
        <f>IFERROR(SUM(Y52:Y57),"0")</f>
        <v>162</v>
      </c>
      <c r="Z59" s="37"/>
      <c r="AA59" s="566"/>
      <c r="AB59" s="566"/>
      <c r="AC59" s="566"/>
    </row>
    <row r="60" spans="1:68" ht="14.25" customHeight="1" x14ac:dyDescent="0.25">
      <c r="A60" s="575" t="s">
        <v>137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148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149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5" t="s">
        <v>137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0</v>
      </c>
      <c r="Y122" s="565">
        <f>IFERROR(Y118/H118,"0")+IFERROR(Y119/H119,"0")+IFERROR(Y120/H120,"0")+IFERROR(Y121/H121,"0")</f>
        <v>0</v>
      </c>
      <c r="Z122" s="565">
        <f>IFERROR(IF(Z118="",0,Z118),"0")+IFERROR(IF(Z119="",0,Z119),"0")+IFERROR(IF(Z120="",0,Z120),"0")+IFERROR(IF(Z121="",0,Z121),"0")</f>
        <v>0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0</v>
      </c>
      <c r="Y123" s="565">
        <f>IFERROR(SUM(Y118:Y121),"0")</f>
        <v>0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137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20</v>
      </c>
      <c r="Y160" s="564">
        <f t="shared" si="21"/>
        <v>21</v>
      </c>
      <c r="Z160" s="36">
        <f>IFERROR(IF(Y160=0,"",ROUNDUP(Y160/H160,0)*0.00902),"")</f>
        <v>4.5100000000000001E-2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21</v>
      </c>
      <c r="BN160" s="64">
        <f t="shared" si="23"/>
        <v>22.049999999999997</v>
      </c>
      <c r="BO160" s="64">
        <f t="shared" si="24"/>
        <v>3.6075036075036072E-2</v>
      </c>
      <c r="BP160" s="64">
        <f t="shared" si="25"/>
        <v>3.787878787878788E-2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4.7619047619047619</v>
      </c>
      <c r="Y167" s="565">
        <f>IFERROR(Y158/H158,"0")+IFERROR(Y159/H159,"0")+IFERROR(Y160/H160,"0")+IFERROR(Y161/H161,"0")+IFERROR(Y162/H162,"0")+IFERROR(Y163/H163,"0")+IFERROR(Y164/H164,"0")+IFERROR(Y165/H165,"0")+IFERROR(Y166/H166,"0")</f>
        <v>5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4.5100000000000001E-2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20</v>
      </c>
      <c r="Y168" s="565">
        <f>IFERROR(SUM(Y158:Y166),"0")</f>
        <v>21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137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40</v>
      </c>
      <c r="Y192" s="564">
        <f t="shared" si="26"/>
        <v>43.2</v>
      </c>
      <c r="Z192" s="36">
        <f>IFERROR(IF(Y192=0,"",ROUNDUP(Y192/H192,0)*0.00902),"")</f>
        <v>7.2160000000000002E-2</v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41.555555555555557</v>
      </c>
      <c r="BN192" s="64">
        <f t="shared" si="28"/>
        <v>44.88</v>
      </c>
      <c r="BO192" s="64">
        <f t="shared" si="29"/>
        <v>5.6116722783389444E-2</v>
      </c>
      <c r="BP192" s="64">
        <f t="shared" si="30"/>
        <v>6.0606060606060608E-2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60</v>
      </c>
      <c r="Y193" s="564">
        <f t="shared" si="26"/>
        <v>64.800000000000011</v>
      </c>
      <c r="Z193" s="36">
        <f>IFERROR(IF(Y193=0,"",ROUNDUP(Y193/H193,0)*0.00902),"")</f>
        <v>0.10824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62.333333333333336</v>
      </c>
      <c r="BN193" s="64">
        <f t="shared" si="28"/>
        <v>67.320000000000007</v>
      </c>
      <c r="BO193" s="64">
        <f t="shared" si="29"/>
        <v>8.4175084175084181E-2</v>
      </c>
      <c r="BP193" s="64">
        <f t="shared" si="30"/>
        <v>9.0909090909090925E-2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100</v>
      </c>
      <c r="Y194" s="564">
        <f t="shared" si="26"/>
        <v>102.60000000000001</v>
      </c>
      <c r="Z194" s="36">
        <f>IFERROR(IF(Y194=0,"",ROUNDUP(Y194/H194,0)*0.00902),"")</f>
        <v>0.17138</v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103.88888888888889</v>
      </c>
      <c r="BN194" s="64">
        <f t="shared" si="28"/>
        <v>106.59000000000002</v>
      </c>
      <c r="BO194" s="64">
        <f t="shared" si="29"/>
        <v>0.14029180695847362</v>
      </c>
      <c r="BP194" s="64">
        <f t="shared" si="30"/>
        <v>0.14393939393939395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37.037037037037038</v>
      </c>
      <c r="Y199" s="565">
        <f>IFERROR(Y191/H191,"0")+IFERROR(Y192/H192,"0")+IFERROR(Y193/H193,"0")+IFERROR(Y194/H194,"0")+IFERROR(Y195/H195,"0")+IFERROR(Y196/H196,"0")+IFERROR(Y197/H197,"0")+IFERROR(Y198/H198,"0")</f>
        <v>39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0.35177999999999998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200</v>
      </c>
      <c r="Y200" s="565">
        <f>IFERROR(SUM(Y191:Y198),"0")</f>
        <v>210.60000000000002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137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120</v>
      </c>
      <c r="Y249" s="564">
        <f>IFERROR(IF(X249="",0,CEILING((X249/$H249),1)*$H249),"")</f>
        <v>129.60000000000002</v>
      </c>
      <c r="Z249" s="36">
        <f>IFERROR(IF(Y249=0,"",ROUNDUP(Y249/H249,0)*0.01898),"")</f>
        <v>0.22776000000000002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124.83333333333331</v>
      </c>
      <c r="BN249" s="64">
        <f>IFERROR(Y249*I249/H249,"0")</f>
        <v>134.82000000000002</v>
      </c>
      <c r="BO249" s="64">
        <f>IFERROR(1/J249*(X249/H249),"0")</f>
        <v>0.1736111111111111</v>
      </c>
      <c r="BP249" s="64">
        <f>IFERROR(1/J249*(Y249/H249),"0")</f>
        <v>0.18750000000000003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11.111111111111111</v>
      </c>
      <c r="Y253" s="565">
        <f>IFERROR(Y248/H248,"0")+IFERROR(Y249/H249,"0")+IFERROR(Y250/H250,"0")+IFERROR(Y251/H251,"0")+IFERROR(Y252/H252,"0")</f>
        <v>12.000000000000002</v>
      </c>
      <c r="Z253" s="565">
        <f>IFERROR(IF(Z248="",0,Z248),"0")+IFERROR(IF(Z249="",0,Z249),"0")+IFERROR(IF(Z250="",0,Z250),"0")+IFERROR(IF(Z251="",0,Z251),"0")+IFERROR(IF(Z252="",0,Z252),"0")</f>
        <v>0.22776000000000002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120</v>
      </c>
      <c r="Y254" s="565">
        <f>IFERROR(SUM(Y248:Y252),"0")</f>
        <v>129.60000000000002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15</v>
      </c>
      <c r="Y295" s="564">
        <f t="shared" ref="Y295:Y301" si="47">IFERROR(IF(X295="",0,CEILING((X295/$H295),1)*$H295),"")</f>
        <v>16.8</v>
      </c>
      <c r="Z295" s="36">
        <f>IFERROR(IF(Y295=0,"",ROUNDUP(Y295/H295,0)*0.00902),"")</f>
        <v>3.6080000000000001E-2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15.964285714285714</v>
      </c>
      <c r="BN295" s="64">
        <f t="shared" ref="BN295:BN301" si="49">IFERROR(Y295*I295/H295,"0")</f>
        <v>17.88</v>
      </c>
      <c r="BO295" s="64">
        <f t="shared" ref="BO295:BO301" si="50">IFERROR(1/J295*(X295/H295),"0")</f>
        <v>2.7056277056277056E-2</v>
      </c>
      <c r="BP295" s="64">
        <f t="shared" ref="BP295:BP301" si="51">IFERROR(1/J295*(Y295/H295),"0")</f>
        <v>3.0303030303030304E-2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3.5714285714285712</v>
      </c>
      <c r="Y302" s="565">
        <f>IFERROR(Y295/H295,"0")+IFERROR(Y296/H296,"0")+IFERROR(Y297/H297,"0")+IFERROR(Y298/H298,"0")+IFERROR(Y299/H299,"0")+IFERROR(Y300/H300,"0")+IFERROR(Y301/H301,"0")</f>
        <v>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3.6080000000000001E-2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15</v>
      </c>
      <c r="Y303" s="565">
        <f>IFERROR(SUM(Y295:Y301),"0")</f>
        <v>16.8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24</v>
      </c>
      <c r="Y314" s="564">
        <f>IFERROR(IF(X314="",0,CEILING((X314/$H314),1)*$H314),"")</f>
        <v>31.2</v>
      </c>
      <c r="Z314" s="36">
        <f>IFERROR(IF(Y314=0,"",ROUNDUP(Y314/H314,0)*0.01898),"")</f>
        <v>7.5920000000000001E-2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25.59692307692308</v>
      </c>
      <c r="BN314" s="64">
        <f>IFERROR(Y314*I314/H314,"0")</f>
        <v>33.276000000000003</v>
      </c>
      <c r="BO314" s="64">
        <f>IFERROR(1/J314*(X314/H314),"0")</f>
        <v>4.807692307692308E-2</v>
      </c>
      <c r="BP314" s="64">
        <f>IFERROR(1/J314*(Y314/H314),"0")</f>
        <v>6.25E-2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3.0769230769230771</v>
      </c>
      <c r="Y316" s="565">
        <f>IFERROR(Y313/H313,"0")+IFERROR(Y314/H314,"0")+IFERROR(Y315/H315,"0")</f>
        <v>4</v>
      </c>
      <c r="Z316" s="565">
        <f>IFERROR(IF(Z313="",0,Z313),"0")+IFERROR(IF(Z314="",0,Z314),"0")+IFERROR(IF(Z315="",0,Z315),"0")</f>
        <v>7.5920000000000001E-2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24</v>
      </c>
      <c r="Y317" s="565">
        <f>IFERROR(SUM(Y313:Y315),"0")</f>
        <v>31.2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/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/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120</v>
      </c>
      <c r="Y344" s="564">
        <f t="shared" si="52"/>
        <v>120</v>
      </c>
      <c r="Z344" s="36">
        <f>IFERROR(IF(Y344=0,"",ROUNDUP(Y344/H344,0)*0.02175),"")</f>
        <v>0.17399999999999999</v>
      </c>
      <c r="AA344" s="56"/>
      <c r="AB344" s="57"/>
      <c r="AC344" s="397" t="s">
        <v>557</v>
      </c>
      <c r="AG344" s="64"/>
      <c r="AJ344" s="68"/>
      <c r="AK344" s="68">
        <v>0</v>
      </c>
      <c r="BB344" s="398" t="s">
        <v>1</v>
      </c>
      <c r="BM344" s="64">
        <f t="shared" si="53"/>
        <v>123.84</v>
      </c>
      <c r="BN344" s="64">
        <f t="shared" si="54"/>
        <v>123.84</v>
      </c>
      <c r="BO344" s="64">
        <f t="shared" si="55"/>
        <v>0.16666666666666666</v>
      </c>
      <c r="BP344" s="64">
        <f t="shared" si="56"/>
        <v>0.16666666666666666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8</v>
      </c>
      <c r="Y348" s="565">
        <f>IFERROR(Y341/H341,"0")+IFERROR(Y342/H342,"0")+IFERROR(Y343/H343,"0")+IFERROR(Y344/H344,"0")+IFERROR(Y345/H345,"0")+IFERROR(Y346/H346,"0")+IFERROR(Y347/H347,"0")</f>
        <v>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0.17399999999999999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120</v>
      </c>
      <c r="Y349" s="565">
        <f>IFERROR(SUM(Y341:Y347),"0")</f>
        <v>120</v>
      </c>
      <c r="Z349" s="37"/>
      <c r="AA349" s="566"/>
      <c r="AB349" s="566"/>
      <c r="AC349" s="566"/>
    </row>
    <row r="350" spans="1:68" ht="14.25" customHeight="1" x14ac:dyDescent="0.25">
      <c r="A350" s="575" t="s">
        <v>137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120</v>
      </c>
      <c r="Y351" s="564">
        <f>IFERROR(IF(X351="",0,CEILING((X351/$H351),1)*$H351),"")</f>
        <v>120</v>
      </c>
      <c r="Z351" s="36">
        <f>IFERROR(IF(Y351=0,"",ROUNDUP(Y351/H351,0)*0.02175),"")</f>
        <v>0.17399999999999999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123.84</v>
      </c>
      <c r="BN351" s="64">
        <f>IFERROR(Y351*I351/H351,"0")</f>
        <v>123.84</v>
      </c>
      <c r="BO351" s="64">
        <f>IFERROR(1/J351*(X351/H351),"0")</f>
        <v>0.16666666666666666</v>
      </c>
      <c r="BP351" s="64">
        <f>IFERROR(1/J351*(Y351/H351),"0")</f>
        <v>0.16666666666666666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8</v>
      </c>
      <c r="Y353" s="565">
        <f>IFERROR(Y351/H351,"0")+IFERROR(Y352/H352,"0")</f>
        <v>8</v>
      </c>
      <c r="Z353" s="565">
        <f>IFERROR(IF(Z351="",0,Z351),"0")+IFERROR(IF(Z352="",0,Z352),"0")</f>
        <v>0.17399999999999999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120</v>
      </c>
      <c r="Y354" s="565">
        <f>IFERROR(SUM(Y351:Y352),"0")</f>
        <v>120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137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20</v>
      </c>
      <c r="Y430" s="564">
        <f t="shared" ref="Y430:Y444" si="63">IFERROR(IF(X430="",0,CEILING((X430/$H430),1)*$H430),"")</f>
        <v>21.12</v>
      </c>
      <c r="Z430" s="36">
        <f t="shared" ref="Z430:Z436" si="64">IFERROR(IF(Y430=0,"",ROUNDUP(Y430/H430,0)*0.01196),"")</f>
        <v>4.7840000000000001E-2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21.363636363636363</v>
      </c>
      <c r="BN430" s="64">
        <f t="shared" ref="BN430:BN444" si="66">IFERROR(Y430*I430/H430,"0")</f>
        <v>22.56</v>
      </c>
      <c r="BO430" s="64">
        <f t="shared" ref="BO430:BO444" si="67">IFERROR(1/J430*(X430/H430),"0")</f>
        <v>3.6421911421911424E-2</v>
      </c>
      <c r="BP430" s="64">
        <f t="shared" ref="BP430:BP444" si="68">IFERROR(1/J430*(Y430/H430),"0")</f>
        <v>3.8461538461538464E-2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10</v>
      </c>
      <c r="Y431" s="564">
        <f t="shared" si="63"/>
        <v>10.56</v>
      </c>
      <c r="Z431" s="36">
        <f t="shared" si="64"/>
        <v>2.392E-2</v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10.681818181818182</v>
      </c>
      <c r="BN431" s="64">
        <f t="shared" si="66"/>
        <v>11.28</v>
      </c>
      <c r="BO431" s="64">
        <f t="shared" si="67"/>
        <v>1.8210955710955712E-2</v>
      </c>
      <c r="BP431" s="64">
        <f t="shared" si="68"/>
        <v>1.9230769230769232E-2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200</v>
      </c>
      <c r="Y432" s="564">
        <f t="shared" si="63"/>
        <v>200.64000000000001</v>
      </c>
      <c r="Z432" s="36">
        <f t="shared" si="64"/>
        <v>0.45448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213.63636363636363</v>
      </c>
      <c r="BN432" s="64">
        <f t="shared" si="66"/>
        <v>214.32</v>
      </c>
      <c r="BO432" s="64">
        <f t="shared" si="67"/>
        <v>0.36421911421911418</v>
      </c>
      <c r="BP432" s="64">
        <f t="shared" si="68"/>
        <v>0.36538461538461542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60</v>
      </c>
      <c r="Y435" s="564">
        <f t="shared" si="63"/>
        <v>63.36</v>
      </c>
      <c r="Z435" s="36">
        <f t="shared" si="64"/>
        <v>0.14352000000000001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64.090909090909079</v>
      </c>
      <c r="BN435" s="64">
        <f t="shared" si="66"/>
        <v>67.679999999999993</v>
      </c>
      <c r="BO435" s="64">
        <f t="shared" si="67"/>
        <v>0.10926573426573427</v>
      </c>
      <c r="BP435" s="64">
        <f t="shared" si="68"/>
        <v>0.11538461538461539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54.924242424242422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56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0.66976000000000002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290</v>
      </c>
      <c r="Y446" s="565">
        <f>IFERROR(SUM(Y430:Y444),"0")</f>
        <v>295.68</v>
      </c>
      <c r="Z446" s="37"/>
      <c r="AA446" s="566"/>
      <c r="AB446" s="566"/>
      <c r="AC446" s="566"/>
    </row>
    <row r="447" spans="1:68" ht="14.25" customHeight="1" x14ac:dyDescent="0.25">
      <c r="A447" s="575" t="s">
        <v>137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100</v>
      </c>
      <c r="Y448" s="564">
        <f>IFERROR(IF(X448="",0,CEILING((X448/$H448),1)*$H448),"")</f>
        <v>100.32000000000001</v>
      </c>
      <c r="Z448" s="36">
        <f>IFERROR(IF(Y448=0,"",ROUNDUP(Y448/H448,0)*0.01196),"")</f>
        <v>0.22724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106.81818181818181</v>
      </c>
      <c r="BN448" s="64">
        <f>IFERROR(Y448*I448/H448,"0")</f>
        <v>107.16</v>
      </c>
      <c r="BO448" s="64">
        <f>IFERROR(1/J448*(X448/H448),"0")</f>
        <v>0.18210955710955709</v>
      </c>
      <c r="BP448" s="64">
        <f>IFERROR(1/J448*(Y448/H448),"0")</f>
        <v>0.18269230769230771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18.939393939393938</v>
      </c>
      <c r="Y451" s="565">
        <f>IFERROR(Y448/H448,"0")+IFERROR(Y449/H449,"0")+IFERROR(Y450/H450,"0")</f>
        <v>19</v>
      </c>
      <c r="Z451" s="565">
        <f>IFERROR(IF(Z448="",0,Z448),"0")+IFERROR(IF(Z449="",0,Z449),"0")+IFERROR(IF(Z450="",0,Z450),"0")</f>
        <v>0.22724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100</v>
      </c>
      <c r="Y452" s="565">
        <f>IFERROR(SUM(Y448:Y450),"0")</f>
        <v>100.32000000000001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20</v>
      </c>
      <c r="Y454" s="564">
        <f t="shared" ref="Y454:Y460" si="69">IFERROR(IF(X454="",0,CEILING((X454/$H454),1)*$H454),"")</f>
        <v>21.12</v>
      </c>
      <c r="Z454" s="36">
        <f>IFERROR(IF(Y454=0,"",ROUNDUP(Y454/H454,0)*0.01196),"")</f>
        <v>4.7840000000000001E-2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21.363636363636363</v>
      </c>
      <c r="BN454" s="64">
        <f t="shared" ref="BN454:BN460" si="71">IFERROR(Y454*I454/H454,"0")</f>
        <v>22.56</v>
      </c>
      <c r="BO454" s="64">
        <f t="shared" ref="BO454:BO460" si="72">IFERROR(1/J454*(X454/H454),"0")</f>
        <v>3.6421911421911424E-2</v>
      </c>
      <c r="BP454" s="64">
        <f t="shared" ref="BP454:BP460" si="73">IFERROR(1/J454*(Y454/H454),"0")</f>
        <v>3.8461538461538464E-2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80</v>
      </c>
      <c r="Y456" s="564">
        <f t="shared" si="69"/>
        <v>84.48</v>
      </c>
      <c r="Z456" s="36">
        <f>IFERROR(IF(Y456=0,"",ROUNDUP(Y456/H456,0)*0.01196),"")</f>
        <v>0.19136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85.454545454545453</v>
      </c>
      <c r="BN456" s="64">
        <f t="shared" si="71"/>
        <v>90.24</v>
      </c>
      <c r="BO456" s="64">
        <f t="shared" si="72"/>
        <v>0.14568764568764569</v>
      </c>
      <c r="BP456" s="64">
        <f t="shared" si="73"/>
        <v>0.15384615384615385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18.939393939393938</v>
      </c>
      <c r="Y461" s="565">
        <f>IFERROR(Y454/H454,"0")+IFERROR(Y455/H455,"0")+IFERROR(Y456/H456,"0")+IFERROR(Y457/H457,"0")+IFERROR(Y458/H458,"0")+IFERROR(Y459/H459,"0")+IFERROR(Y460/H460,"0")</f>
        <v>20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0.2392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100</v>
      </c>
      <c r="Y462" s="565">
        <f>IFERROR(SUM(Y454:Y460),"0")</f>
        <v>105.60000000000001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30</v>
      </c>
      <c r="Y474" s="564">
        <f>IFERROR(IF(X474="",0,CEILING((X474/$H474),1)*$H474),"")</f>
        <v>36</v>
      </c>
      <c r="Z474" s="36">
        <f>IFERROR(IF(Y474=0,"",ROUNDUP(Y474/H474,0)*0.01898),"")</f>
        <v>5.6940000000000004E-2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31.087500000000002</v>
      </c>
      <c r="BN474" s="64">
        <f>IFERROR(Y474*I474/H474,"0")</f>
        <v>37.305</v>
      </c>
      <c r="BO474" s="64">
        <f>IFERROR(1/J474*(X474/H474),"0")</f>
        <v>3.90625E-2</v>
      </c>
      <c r="BP474" s="64">
        <f>IFERROR(1/J474*(Y474/H474),"0")</f>
        <v>4.6875E-2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2.5</v>
      </c>
      <c r="Y476" s="565">
        <f>IFERROR(Y472/H472,"0")+IFERROR(Y473/H473,"0")+IFERROR(Y474/H474,"0")+IFERROR(Y475/H475,"0")</f>
        <v>3</v>
      </c>
      <c r="Z476" s="565">
        <f>IFERROR(IF(Z472="",0,Z472),"0")+IFERROR(IF(Z473="",0,Z473),"0")+IFERROR(IF(Z474="",0,Z474),"0")+IFERROR(IF(Z475="",0,Z475),"0")</f>
        <v>5.6940000000000004E-2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30</v>
      </c>
      <c r="Y477" s="565">
        <f>IFERROR(SUM(Y472:Y475),"0")</f>
        <v>36</v>
      </c>
      <c r="Z477" s="37"/>
      <c r="AA477" s="566"/>
      <c r="AB477" s="566"/>
      <c r="AC477" s="566"/>
    </row>
    <row r="478" spans="1:68" ht="14.25" customHeight="1" x14ac:dyDescent="0.25">
      <c r="A478" s="575" t="s">
        <v>137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200</v>
      </c>
      <c r="Y491" s="564">
        <f>IFERROR(IF(X491="",0,CEILING((X491/$H491),1)*$H491),"")</f>
        <v>207</v>
      </c>
      <c r="Z491" s="36">
        <f>IFERROR(IF(Y491=0,"",ROUNDUP(Y491/H491,0)*0.01898),"")</f>
        <v>0.43653999999999998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211.53333333333333</v>
      </c>
      <c r="BN491" s="64">
        <f>IFERROR(Y491*I491/H491,"0")</f>
        <v>218.93700000000001</v>
      </c>
      <c r="BO491" s="64">
        <f>IFERROR(1/J491*(X491/H491),"0")</f>
        <v>0.34722222222222221</v>
      </c>
      <c r="BP491" s="64">
        <f>IFERROR(1/J491*(Y491/H491),"0")</f>
        <v>0.359375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22.222222222222221</v>
      </c>
      <c r="Y493" s="565">
        <f>IFERROR(Y491/H491,"0")+IFERROR(Y492/H492,"0")</f>
        <v>23</v>
      </c>
      <c r="Z493" s="565">
        <f>IFERROR(IF(Z491="",0,Z491),"0")+IFERROR(IF(Z492="",0,Z492),"0")</f>
        <v>0.43653999999999998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200</v>
      </c>
      <c r="Y494" s="565">
        <f>IFERROR(SUM(Y491:Y492),"0")</f>
        <v>207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137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1539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1599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1616.9377997002994</v>
      </c>
      <c r="Y506" s="565">
        <f>IFERROR(SUM(BN22:BN502),"0")</f>
        <v>1680.0030000000002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3</v>
      </c>
      <c r="Y507" s="38">
        <f>ROUNDUP(SUM(BP22:BP502),0)</f>
        <v>3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1691.9377997002994</v>
      </c>
      <c r="Y508" s="565">
        <f>GrossWeightTotalR+PalletQtyTotalR*25</f>
        <v>1755.0030000000002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211.60217560217561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220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3.0749399999999998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43.2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162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21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210.60000000000002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129.60000000000002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48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240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501.6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243</v>
      </c>
      <c r="AB515" s="46">
        <f>IFERROR(Y502*1,"0")</f>
        <v>0</v>
      </c>
      <c r="AC515" s="52"/>
      <c r="AF515" s="561"/>
    </row>
  </sheetData>
  <sheetProtection algorithmName="SHA-512" hashValue="1j9b0/RAPQhGfE+/4DpVTYbgY8wxIRbXKuPU25YarDAbdxY9XtgtqrebvpTwyYtHkwyEefrXKqOMsATMmc65EA==" saltValue="FMLZL8cV6gzWlp4AFNWI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67 X342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4F5EZ2WzT42nSm2HQqF97z1D4TM4+D3bEqLdEKyaj77ECy39L6v9q3ZP515QQHbgqQiEVCrhjx70ZXP+X+5bA==" saltValue="PHngCX5CUP/I3we4OsuO+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2025-07-23T06:26:01Z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