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DAD609-228B-4B23-8BC9-EE50C3B2E7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N68" i="1"/>
  <c r="BM68" i="1"/>
  <c r="Z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N62" i="1"/>
  <c r="BM62" i="1"/>
  <c r="Z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X509" i="1" s="1"/>
  <c r="BO22" i="1"/>
  <c r="BM22" i="1"/>
  <c r="X506" i="1" s="1"/>
  <c r="Y22" i="1"/>
  <c r="B515" i="1" s="1"/>
  <c r="H10" i="1"/>
  <c r="A9" i="1"/>
  <c r="A10" i="1" s="1"/>
  <c r="D7" i="1"/>
  <c r="Q6" i="1"/>
  <c r="P2" i="1"/>
  <c r="X507" i="1" l="1"/>
  <c r="X508" i="1" s="1"/>
  <c r="Z54" i="1"/>
  <c r="BN54" i="1"/>
  <c r="Z107" i="1"/>
  <c r="BN107" i="1"/>
  <c r="Z125" i="1"/>
  <c r="BN125" i="1"/>
  <c r="Y138" i="1"/>
  <c r="Z159" i="1"/>
  <c r="BN159" i="1"/>
  <c r="Z192" i="1"/>
  <c r="BN192" i="1"/>
  <c r="Z202" i="1"/>
  <c r="BN202" i="1"/>
  <c r="Z210" i="1"/>
  <c r="BN210" i="1"/>
  <c r="Z225" i="1"/>
  <c r="BN225" i="1"/>
  <c r="Z250" i="1"/>
  <c r="BN250" i="1"/>
  <c r="Z288" i="1"/>
  <c r="BN288" i="1"/>
  <c r="Z300" i="1"/>
  <c r="BN300" i="1"/>
  <c r="Z322" i="1"/>
  <c r="BN322" i="1"/>
  <c r="Z335" i="1"/>
  <c r="BN335" i="1"/>
  <c r="Z345" i="1"/>
  <c r="BN345" i="1"/>
  <c r="Z368" i="1"/>
  <c r="BN368" i="1"/>
  <c r="Z392" i="1"/>
  <c r="BN392" i="1"/>
  <c r="Z413" i="1"/>
  <c r="BN413" i="1"/>
  <c r="Z436" i="1"/>
  <c r="BN436" i="1"/>
  <c r="Z443" i="1"/>
  <c r="BN443" i="1"/>
  <c r="Z459" i="1"/>
  <c r="BN459" i="1"/>
  <c r="Z486" i="1"/>
  <c r="Z488" i="1" s="1"/>
  <c r="BN486" i="1"/>
  <c r="BP486" i="1"/>
  <c r="Z487" i="1"/>
  <c r="BN487" i="1"/>
  <c r="Y488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Z76" i="1"/>
  <c r="BN76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Z147" i="1"/>
  <c r="BN147" i="1"/>
  <c r="Z161" i="1"/>
  <c r="BN161" i="1"/>
  <c r="Z165" i="1"/>
  <c r="BN165" i="1"/>
  <c r="Z182" i="1"/>
  <c r="BN182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Y261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Z323" i="1" s="1"/>
  <c r="Y323" i="1"/>
  <c r="S515" i="1"/>
  <c r="BP333" i="1"/>
  <c r="BN333" i="1"/>
  <c r="Z333" i="1"/>
  <c r="Y336" i="1"/>
  <c r="Z27" i="1"/>
  <c r="BN27" i="1"/>
  <c r="Z31" i="1"/>
  <c r="BN31" i="1"/>
  <c r="BP68" i="1"/>
  <c r="Z74" i="1"/>
  <c r="BN74" i="1"/>
  <c r="Z78" i="1"/>
  <c r="BN78" i="1"/>
  <c r="Z91" i="1"/>
  <c r="BN91" i="1"/>
  <c r="Z96" i="1"/>
  <c r="BN96" i="1"/>
  <c r="Z100" i="1"/>
  <c r="BN100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F9" i="1"/>
  <c r="J9" i="1"/>
  <c r="F1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l="1"/>
  <c r="Z451" i="1"/>
  <c r="Z379" i="1"/>
  <c r="Z348" i="1"/>
  <c r="Z302" i="1"/>
  <c r="Z292" i="1"/>
  <c r="Z253" i="1"/>
  <c r="Z115" i="1"/>
  <c r="Z71" i="1"/>
  <c r="Z44" i="1"/>
  <c r="Z188" i="1"/>
  <c r="Z133" i="1"/>
  <c r="Z398" i="1"/>
  <c r="Z415" i="1"/>
  <c r="Z58" i="1"/>
  <c r="Z211" i="1"/>
  <c r="Z109" i="1"/>
  <c r="Z476" i="1"/>
  <c r="Z80" i="1"/>
  <c r="Z498" i="1"/>
  <c r="Z483" i="1"/>
  <c r="Z461" i="1"/>
  <c r="Z316" i="1"/>
  <c r="Z310" i="1"/>
  <c r="Z101" i="1"/>
  <c r="Z32" i="1"/>
  <c r="Y509" i="1"/>
  <c r="Y506" i="1"/>
  <c r="Z244" i="1"/>
  <c r="Z199" i="1"/>
  <c r="Z173" i="1"/>
  <c r="Z445" i="1"/>
  <c r="Y507" i="1"/>
  <c r="Z227" i="1"/>
  <c r="Z167" i="1"/>
  <c r="Z122" i="1"/>
  <c r="Y505" i="1"/>
  <c r="Z510" i="1" l="1"/>
  <c r="Y508" i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<sst xmlns="http://schemas.openxmlformats.org/spreadsheetml/2006/main" count="2262" uniqueCount="812">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</sst>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45864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100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200</v>
      </c>
      <c r="Y42" s="56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59.25925925925926</v>
      </c>
      <c r="Y44" s="565">
        <f>IFERROR(Y41/H41,"0")+IFERROR(Y42/H42,"0")+IFERROR(Y43/H43,"0")</f>
        <v>60</v>
      </c>
      <c r="Z44" s="565">
        <f>IFERROR(IF(Z41="",0,Z41),"0")+IFERROR(IF(Z42="",0,Z42),"0")+IFERROR(IF(Z43="",0,Z43),"0")</f>
        <v>0.64080000000000004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300</v>
      </c>
      <c r="Y45" s="565">
        <f>IFERROR(SUM(Y41:Y43),"0")</f>
        <v>308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200</v>
      </c>
      <c r="Y53" s="56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900</v>
      </c>
      <c r="Y57" s="564">
        <f t="shared" si="6"/>
        <v>900</v>
      </c>
      <c r="Z57" s="36">
        <f>IFERROR(IF(Y57=0,"",ROUNDUP(Y57/H57,0)*0.00902),"")</f>
        <v>1.804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942</v>
      </c>
      <c r="BN57" s="64">
        <f t="shared" si="8"/>
        <v>942</v>
      </c>
      <c r="BO57" s="64">
        <f t="shared" si="9"/>
        <v>1.5151515151515151</v>
      </c>
      <c r="BP57" s="64">
        <f t="shared" si="10"/>
        <v>1.5151515151515151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218.51851851851853</v>
      </c>
      <c r="Y58" s="565">
        <f>IFERROR(Y52/H52,"0")+IFERROR(Y53/H53,"0")+IFERROR(Y54/H54,"0")+IFERROR(Y55/H55,"0")+IFERROR(Y56/H56,"0")+IFERROR(Y57/H57,"0")</f>
        <v>219</v>
      </c>
      <c r="Z58" s="565">
        <f>IFERROR(IF(Z52="",0,Z52),"0")+IFERROR(IF(Z53="",0,Z53),"0")+IFERROR(IF(Z54="",0,Z54),"0")+IFERROR(IF(Z55="",0,Z55),"0")+IFERROR(IF(Z56="",0,Z56),"0")+IFERROR(IF(Z57="",0,Z57),"0")</f>
        <v>2.1646200000000002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1100</v>
      </c>
      <c r="Y59" s="565">
        <f>IFERROR(SUM(Y52:Y57),"0")</f>
        <v>1105.2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80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270</v>
      </c>
      <c r="Y64" s="56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107.4074074074074</v>
      </c>
      <c r="Y65" s="565">
        <f>IFERROR(Y61/H61,"0")+IFERROR(Y62/H62,"0")+IFERROR(Y63/H63,"0")+IFERROR(Y64/H64,"0")</f>
        <v>108</v>
      </c>
      <c r="Z65" s="565">
        <f>IFERROR(IF(Z61="",0,Z61),"0")+IFERROR(IF(Z62="",0,Z62),"0")+IFERROR(IF(Z63="",0,Z63),"0")+IFERROR(IF(Z64="",0,Z64),"0")</f>
        <v>0.80284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350</v>
      </c>
      <c r="Y66" s="565">
        <f>IFERROR(SUM(Y61:Y64),"0")</f>
        <v>356.4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60</v>
      </c>
      <c r="Y83" s="56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7.6923076923076925</v>
      </c>
      <c r="Y85" s="565">
        <f>IFERROR(Y83/H83,"0")+IFERROR(Y84/H84,"0")</f>
        <v>8</v>
      </c>
      <c r="Z85" s="565">
        <f>IFERROR(IF(Z83="",0,Z83),"0")+IFERROR(IF(Z84="",0,Z84),"0")</f>
        <v>0.15184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60</v>
      </c>
      <c r="Y86" s="565">
        <f>IFERROR(SUM(Y83:Y84),"0")</f>
        <v>62.4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100</v>
      </c>
      <c r="Y89" s="56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675</v>
      </c>
      <c r="Y91" s="564">
        <f>IFERROR(IF(X91="",0,CEILING((X91/$H91),1)*$H91),"")</f>
        <v>675</v>
      </c>
      <c r="Z91" s="36">
        <f>IFERROR(IF(Y91=0,"",ROUNDUP(Y91/H91,0)*0.00902),"")</f>
        <v>1.353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706.5</v>
      </c>
      <c r="BN91" s="64">
        <f>IFERROR(Y91*I91/H91,"0")</f>
        <v>706.5</v>
      </c>
      <c r="BO91" s="64">
        <f>IFERROR(1/J91*(X91/H91),"0")</f>
        <v>1.1363636363636365</v>
      </c>
      <c r="BP91" s="64">
        <f>IFERROR(1/J91*(Y91/H91),"0")</f>
        <v>1.1363636363636365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159.25925925925927</v>
      </c>
      <c r="Y92" s="565">
        <f>IFERROR(Y89/H89,"0")+IFERROR(Y90/H90,"0")+IFERROR(Y91/H91,"0")</f>
        <v>160</v>
      </c>
      <c r="Z92" s="565">
        <f>IFERROR(IF(Z89="",0,Z89),"0")+IFERROR(IF(Z90="",0,Z90),"0")+IFERROR(IF(Z91="",0,Z91),"0")</f>
        <v>1.5427999999999999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775</v>
      </c>
      <c r="Y93" s="565">
        <f>IFERROR(SUM(Y89:Y91),"0")</f>
        <v>783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450</v>
      </c>
      <c r="Y99" s="56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166.66666666666666</v>
      </c>
      <c r="Y101" s="565">
        <f>IFERROR(Y95/H95,"0")+IFERROR(Y96/H96,"0")+IFERROR(Y97/H97,"0")+IFERROR(Y98/H98,"0")+IFERROR(Y99/H99,"0")+IFERROR(Y100/H100,"0")</f>
        <v>167</v>
      </c>
      <c r="Z101" s="565">
        <f>IFERROR(IF(Z95="",0,Z95),"0")+IFERROR(IF(Z96="",0,Z96),"0")+IFERROR(IF(Z97="",0,Z97),"0")+IFERROR(IF(Z98="",0,Z98),"0")+IFERROR(IF(Z99="",0,Z99),"0")+IFERROR(IF(Z100="",0,Z100),"0")</f>
        <v>1.08717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450</v>
      </c>
      <c r="Y102" s="565">
        <f>IFERROR(SUM(Y95:Y100),"0")</f>
        <v>450.90000000000003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200</v>
      </c>
      <c r="Y105" s="56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225</v>
      </c>
      <c r="Y107" s="56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68.518518518518519</v>
      </c>
      <c r="Y109" s="565">
        <f>IFERROR(Y105/H105,"0")+IFERROR(Y106/H106,"0")+IFERROR(Y107/H107,"0")+IFERROR(Y108/H108,"0")</f>
        <v>69</v>
      </c>
      <c r="Z109" s="565">
        <f>IFERROR(IF(Z105="",0,Z105),"0")+IFERROR(IF(Z106="",0,Z106),"0")+IFERROR(IF(Z107="",0,Z107),"0")+IFERROR(IF(Z108="",0,Z108),"0")</f>
        <v>0.81162000000000001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425</v>
      </c>
      <c r="Y110" s="565">
        <f>IFERROR(SUM(Y105:Y108),"0")</f>
        <v>430.20000000000005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600</v>
      </c>
      <c r="Y118" s="56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495</v>
      </c>
      <c r="Y120" s="564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15</v>
      </c>
      <c r="Y121" s="564">
        <f>IFERROR(IF(X121="",0,CEILING((X121/$H121),1)*$H121),"")</f>
        <v>16.2</v>
      </c>
      <c r="Z121" s="36">
        <f>IFERROR(IF(Y121=0,"",ROUNDUP(Y121/H121,0)*0.00651),"")</f>
        <v>5.8590000000000003E-2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16.5</v>
      </c>
      <c r="BN121" s="64">
        <f>IFERROR(Y121*I121/H121,"0")</f>
        <v>17.82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265.7407407407407</v>
      </c>
      <c r="Y122" s="565">
        <f>IFERROR(Y118/H118,"0")+IFERROR(Y119/H119,"0")+IFERROR(Y120/H120,"0")+IFERROR(Y121/H121,"0")</f>
        <v>268</v>
      </c>
      <c r="Z122" s="565">
        <f>IFERROR(IF(Z118="",0,Z118),"0")+IFERROR(IF(Z119="",0,Z119),"0")+IFERROR(IF(Z120="",0,Z120),"0")+IFERROR(IF(Z121="",0,Z121),"0")</f>
        <v>2.6799300000000001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1110</v>
      </c>
      <c r="Y123" s="565">
        <f>IFERROR(SUM(Y118:Y121),"0")</f>
        <v>1120.5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16.5</v>
      </c>
      <c r="Y126" s="564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8.3333333333333339</v>
      </c>
      <c r="Y127" s="565">
        <f>IFERROR(Y125/H125,"0")+IFERROR(Y126/H126,"0")</f>
        <v>9</v>
      </c>
      <c r="Z127" s="565">
        <f>IFERROR(IF(Z125="",0,Z125),"0")+IFERROR(IF(Z126="",0,Z126),"0")</f>
        <v>5.8590000000000003E-2</v>
      </c>
      <c r="AA127" s="566"/>
      <c r="AB127" s="566"/>
      <c r="AC127" s="566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16.5</v>
      </c>
      <c r="Y128" s="565">
        <f>IFERROR(SUM(Y125:Y126),"0")</f>
        <v>17.82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70</v>
      </c>
      <c r="Y132" s="56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25</v>
      </c>
      <c r="Y133" s="565">
        <f>IFERROR(Y131/H131,"0")+IFERROR(Y132/H132,"0")</f>
        <v>25</v>
      </c>
      <c r="Z133" s="565">
        <f>IFERROR(IF(Z131="",0,Z131),"0")+IFERROR(IF(Z132="",0,Z132),"0")</f>
        <v>0.16275000000000001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70</v>
      </c>
      <c r="Y134" s="565">
        <f>IFERROR(SUM(Y131:Y132),"0")</f>
        <v>70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66</v>
      </c>
      <c r="Y137" s="564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25</v>
      </c>
      <c r="Y138" s="565">
        <f>IFERROR(Y136/H136,"0")+IFERROR(Y137/H137,"0")</f>
        <v>25</v>
      </c>
      <c r="Z138" s="565">
        <f>IFERROR(IF(Z136="",0,Z136),"0")+IFERROR(IF(Z137="",0,Z137),"0")</f>
        <v>0.16275000000000001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66</v>
      </c>
      <c r="Y139" s="565">
        <f>IFERROR(SUM(Y136:Y137),"0")</f>
        <v>66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50</v>
      </c>
      <c r="Y159" s="564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122.5</v>
      </c>
      <c r="Y162" s="564">
        <f t="shared" si="21"/>
        <v>123.9</v>
      </c>
      <c r="Z162" s="36">
        <f>IFERROR(IF(Y162=0,"",ROUNDUP(Y162/H162,0)*0.00502),"")</f>
        <v>0.29618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130.08333333333334</v>
      </c>
      <c r="BN162" s="64">
        <f t="shared" si="23"/>
        <v>131.57</v>
      </c>
      <c r="BO162" s="64">
        <f t="shared" si="24"/>
        <v>0.2492877492877493</v>
      </c>
      <c r="BP162" s="64">
        <f t="shared" si="25"/>
        <v>0.25213675213675218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3</v>
      </c>
      <c r="Y163" s="564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3.2166666666666668</v>
      </c>
      <c r="BN163" s="64">
        <f t="shared" si="23"/>
        <v>3.8599999999999994</v>
      </c>
      <c r="BO163" s="64">
        <f t="shared" si="24"/>
        <v>7.1225071225071226E-3</v>
      </c>
      <c r="BP163" s="64">
        <f t="shared" si="25"/>
        <v>8.5470085470085479E-3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232.61904761904759</v>
      </c>
      <c r="Y167" s="565">
        <f>IFERROR(Y158/H158,"0")+IFERROR(Y159/H159,"0")+IFERROR(Y160/H160,"0")+IFERROR(Y161/H161,"0")+IFERROR(Y162/H162,"0")+IFERROR(Y163/H163,"0")+IFERROR(Y164/H164,"0")+IFERROR(Y165/H165,"0")+IFERROR(Y166/H166,"0")</f>
        <v>235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1.3717000000000001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588</v>
      </c>
      <c r="Y168" s="565">
        <f>IFERROR(SUM(Y158:Y166),"0")</f>
        <v>593.70000000000005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3.5</v>
      </c>
      <c r="Y170" s="564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10.5</v>
      </c>
      <c r="Y171" s="564">
        <f>IFERROR(IF(X171="",0,CEILING((X171/$H171),1)*$H171),"")</f>
        <v>11.34</v>
      </c>
      <c r="Z171" s="36">
        <f>IFERROR(IF(Y171=0,"",ROUNDUP(Y171/H171,0)*0.0059),"")</f>
        <v>5.3100000000000001E-2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12.083333333333332</v>
      </c>
      <c r="BN171" s="64">
        <f>IFERROR(Y171*I171/H171,"0")</f>
        <v>13.049999999999999</v>
      </c>
      <c r="BO171" s="64">
        <f>IFERROR(1/J171*(X171/H171),"0")</f>
        <v>3.8580246913580245E-2</v>
      </c>
      <c r="BP171" s="64">
        <f>IFERROR(1/J171*(Y171/H171),"0")</f>
        <v>4.1666666666666664E-2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7.0000000000000009</v>
      </c>
      <c r="Y172" s="56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16.666666666666668</v>
      </c>
      <c r="Y173" s="565">
        <f>IFERROR(Y170/H170,"0")+IFERROR(Y171/H171,"0")+IFERROR(Y172/H172,"0")</f>
        <v>18</v>
      </c>
      <c r="Z173" s="565">
        <f>IFERROR(IF(Z170="",0,Z170),"0")+IFERROR(IF(Z171="",0,Z171),"0")+IFERROR(IF(Z172="",0,Z172),"0")</f>
        <v>0.1062</v>
      </c>
      <c r="AA173" s="566"/>
      <c r="AB173" s="566"/>
      <c r="AC173" s="566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21</v>
      </c>
      <c r="Y174" s="565">
        <f>IFERROR(SUM(Y170:Y172),"0")</f>
        <v>22.68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7.0000000000000009</v>
      </c>
      <c r="Y176" s="56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5.5555555555555562</v>
      </c>
      <c r="Y177" s="565">
        <f>IFERROR(Y176/H176,"0")</f>
        <v>6</v>
      </c>
      <c r="Z177" s="565">
        <f>IFERROR(IF(Z176="",0,Z176),"0")</f>
        <v>3.5400000000000001E-2</v>
      </c>
      <c r="AA177" s="566"/>
      <c r="AB177" s="566"/>
      <c r="AC177" s="566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7.0000000000000009</v>
      </c>
      <c r="Y178" s="565">
        <f>IFERROR(SUM(Y176:Y176),"0")</f>
        <v>7.5600000000000005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100</v>
      </c>
      <c r="Y191" s="564">
        <f t="shared" ref="Y191:Y198" si="26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103.88888888888889</v>
      </c>
      <c r="BN191" s="64">
        <f t="shared" ref="BN191:BN198" si="28">IFERROR(Y191*I191/H191,"0")</f>
        <v>106.59000000000002</v>
      </c>
      <c r="BO191" s="64">
        <f t="shared" ref="BO191:BO198" si="29">IFERROR(1/J191*(X191/H191),"0")</f>
        <v>0.14029180695847362</v>
      </c>
      <c r="BP191" s="64">
        <f t="shared" ref="BP191:BP198" si="30">IFERROR(1/J191*(Y191/H191),"0")</f>
        <v>0.14393939393939395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hidden="1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60</v>
      </c>
      <c r="Y194" s="564">
        <f t="shared" si="26"/>
        <v>64.800000000000011</v>
      </c>
      <c r="Z194" s="36">
        <f>IFERROR(IF(Y194=0,"",ROUNDUP(Y194/H194,0)*0.00902),"")</f>
        <v>0.10824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62.333333333333336</v>
      </c>
      <c r="BN194" s="64">
        <f t="shared" si="28"/>
        <v>67.320000000000007</v>
      </c>
      <c r="BO194" s="64">
        <f t="shared" si="29"/>
        <v>8.4175084175084181E-2</v>
      </c>
      <c r="BP194" s="64">
        <f t="shared" si="30"/>
        <v>9.0909090909090925E-2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45</v>
      </c>
      <c r="Y195" s="564">
        <f t="shared" si="26"/>
        <v>45</v>
      </c>
      <c r="Z195" s="36">
        <f>IFERROR(IF(Y195=0,"",ROUNDUP(Y195/H195,0)*0.00502),"")</f>
        <v>0.1255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48.249999999999993</v>
      </c>
      <c r="BN195" s="64">
        <f t="shared" si="28"/>
        <v>48.249999999999993</v>
      </c>
      <c r="BO195" s="64">
        <f t="shared" si="29"/>
        <v>0.10683760683760685</v>
      </c>
      <c r="BP195" s="64">
        <f t="shared" si="30"/>
        <v>0.10683760683760685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60</v>
      </c>
      <c r="Y196" s="564">
        <f t="shared" si="26"/>
        <v>61.2</v>
      </c>
      <c r="Z196" s="36">
        <f>IFERROR(IF(Y196=0,"",ROUNDUP(Y196/H196,0)*0.00502),"")</f>
        <v>0.17068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63.333333333333329</v>
      </c>
      <c r="BN196" s="64">
        <f t="shared" si="28"/>
        <v>64.599999999999994</v>
      </c>
      <c r="BO196" s="64">
        <f t="shared" si="29"/>
        <v>0.14245014245014248</v>
      </c>
      <c r="BP196" s="64">
        <f t="shared" si="30"/>
        <v>0.14529914529914531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75</v>
      </c>
      <c r="Y197" s="564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45</v>
      </c>
      <c r="Y198" s="564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163.88888888888889</v>
      </c>
      <c r="Y199" s="565">
        <f>IFERROR(Y191/H191,"0")+IFERROR(Y192/H192,"0")+IFERROR(Y193/H193,"0")+IFERROR(Y194/H194,"0")+IFERROR(Y195/H195,"0")+IFERROR(Y196/H196,"0")+IFERROR(Y197/H197,"0")+IFERROR(Y198/H198,"0")</f>
        <v>167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1.00234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435</v>
      </c>
      <c r="Y200" s="565">
        <f>IFERROR(SUM(Y191:Y198),"0")</f>
        <v>448.20000000000005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320</v>
      </c>
      <c r="Y205" s="564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80</v>
      </c>
      <c r="Y209" s="564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280</v>
      </c>
      <c r="Y210" s="564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401.14942528735634</v>
      </c>
      <c r="Y211" s="565">
        <f>IFERROR(Y202/H202,"0")+IFERROR(Y203/H203,"0")+IFERROR(Y204/H204,"0")+IFERROR(Y205/H205,"0")+IFERROR(Y206/H206,"0")+IFERROR(Y207/H207,"0")+IFERROR(Y208/H208,"0")+IFERROR(Y209/H209,"0")+IFERROR(Y210/H210,"0")</f>
        <v>404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3.0664899999999999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1180</v>
      </c>
      <c r="Y212" s="565">
        <f>IFERROR(SUM(Y202:Y210),"0")</f>
        <v>1190.0999999999999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20</v>
      </c>
      <c r="Y214" s="564">
        <f>IFERROR(IF(X214="",0,CEILING((X214/$H214),1)*$H214),"")</f>
        <v>21.599999999999998</v>
      </c>
      <c r="Z214" s="36">
        <f>IFERROR(IF(Y214=0,"",ROUNDUP(Y214/H214,0)*0.00651),"")</f>
        <v>5.8590000000000003E-2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22.100000000000005</v>
      </c>
      <c r="BN214" s="64">
        <f>IFERROR(Y214*I214/H214,"0")</f>
        <v>23.868000000000002</v>
      </c>
      <c r="BO214" s="64">
        <f>IFERROR(1/J214*(X214/H214),"0")</f>
        <v>4.5787545787545791E-2</v>
      </c>
      <c r="BP214" s="64">
        <f>IFERROR(1/J214*(Y214/H214),"0")</f>
        <v>4.9450549450549455E-2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36</v>
      </c>
      <c r="Y215" s="56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23.333333333333336</v>
      </c>
      <c r="Y216" s="565">
        <f>IFERROR(Y214/H214,"0")+IFERROR(Y215/H215,"0")</f>
        <v>24</v>
      </c>
      <c r="Z216" s="565">
        <f>IFERROR(IF(Z214="",0,Z214),"0")+IFERROR(IF(Z215="",0,Z215),"0")</f>
        <v>0.15623999999999999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56</v>
      </c>
      <c r="Y217" s="565">
        <f>IFERROR(SUM(Y214:Y215),"0")</f>
        <v>57.599999999999994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250</v>
      </c>
      <c r="Y222" s="564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hidden="1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40</v>
      </c>
      <c r="Y226" s="564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34.137931034482762</v>
      </c>
      <c r="Y227" s="565">
        <f>IFERROR(Y220/H220,"0")+IFERROR(Y221/H221,"0")+IFERROR(Y222/H222,"0")+IFERROR(Y223/H223,"0")+IFERROR(Y224/H224,"0")+IFERROR(Y225/H225,"0")+IFERROR(Y226/H226,"0")</f>
        <v>35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0.56469999999999998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320</v>
      </c>
      <c r="Y228" s="565">
        <f>IFERROR(SUM(Y220:Y226),"0")</f>
        <v>330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12</v>
      </c>
      <c r="Y235" s="564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6.6666666666666661</v>
      </c>
      <c r="Y236" s="565">
        <f>IFERROR(Y235/H235,"0")</f>
        <v>7</v>
      </c>
      <c r="Z236" s="565">
        <f>IFERROR(IF(Z235="",0,Z235),"0")</f>
        <v>4.1299999999999996E-2</v>
      </c>
      <c r="AA236" s="566"/>
      <c r="AB236" s="566"/>
      <c r="AC236" s="566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12</v>
      </c>
      <c r="Y237" s="565">
        <f>IFERROR(SUM(Y235:Y235),"0")</f>
        <v>12.6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7.0000000000000009</v>
      </c>
      <c r="Y240" s="56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7.6805555555555571</v>
      </c>
      <c r="BN240" s="64">
        <f>IFERROR(Y240*I240/H240,"0")</f>
        <v>7.9</v>
      </c>
      <c r="BO240" s="64">
        <f>IFERROR(1/J240*(X240/H240),"0")</f>
        <v>1.800411522633745E-2</v>
      </c>
      <c r="BP240" s="64">
        <f>IFERROR(1/J240*(Y240/H240),"0")</f>
        <v>1.8518518518518517E-2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5.5</v>
      </c>
      <c r="Y241" s="564">
        <f>IFERROR(IF(X241="",0,CEILING((X241/$H241),1)*$H241),"")</f>
        <v>6.3</v>
      </c>
      <c r="Z241" s="36">
        <f>IFERROR(IF(Y241=0,"",ROUNDUP(Y241/H241,0)*0.0059),"")</f>
        <v>4.1299999999999996E-2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6.6611111111111114</v>
      </c>
      <c r="BN241" s="64">
        <f>IFERROR(Y241*I241/H241,"0")</f>
        <v>7.63</v>
      </c>
      <c r="BO241" s="64">
        <f>IFERROR(1/J241*(X241/H241),"0")</f>
        <v>2.8292181069958844E-2</v>
      </c>
      <c r="BP241" s="64">
        <f>IFERROR(1/J241*(Y241/H241),"0")</f>
        <v>3.2407407407407406E-2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8.25</v>
      </c>
      <c r="Y242" s="564">
        <f>IFERROR(IF(X242="",0,CEILING((X242/$H242),1)*$H242),"")</f>
        <v>8.91</v>
      </c>
      <c r="Z242" s="36">
        <f>IFERROR(IF(Y242=0,"",ROUNDUP(Y242/H242,0)*0.0059),"")</f>
        <v>5.3100000000000001E-2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9.8333333333333321</v>
      </c>
      <c r="BN242" s="64">
        <f>IFERROR(Y242*I242/H242,"0")</f>
        <v>10.62</v>
      </c>
      <c r="BO242" s="64">
        <f>IFERROR(1/J242*(X242/H242),"0")</f>
        <v>3.8580246913580245E-2</v>
      </c>
      <c r="BP242" s="64">
        <f>IFERROR(1/J242*(Y242/H242),"0")</f>
        <v>4.1666666666666664E-2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18.333333333333336</v>
      </c>
      <c r="Y244" s="565">
        <f>IFERROR(Y239/H239,"0")+IFERROR(Y240/H240,"0")+IFERROR(Y241/H241,"0")+IFERROR(Y242/H242,"0")+IFERROR(Y243/H243,"0")</f>
        <v>20</v>
      </c>
      <c r="Z244" s="565">
        <f>IFERROR(IF(Z239="",0,Z239),"0")+IFERROR(IF(Z240="",0,Z240),"0")+IFERROR(IF(Z241="",0,Z241),"0")+IFERROR(IF(Z242="",0,Z242),"0")+IFERROR(IF(Z243="",0,Z243),"0")</f>
        <v>0.11799999999999999</v>
      </c>
      <c r="AA244" s="566"/>
      <c r="AB244" s="566"/>
      <c r="AC244" s="566"/>
    </row>
    <row r="245" spans="1:68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20.75</v>
      </c>
      <c r="Y245" s="565">
        <f>IFERROR(SUM(Y239:Y243),"0")</f>
        <v>22.41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40</v>
      </c>
      <c r="Y266" s="564">
        <f>IFERROR(IF(X266="",0,CEILING((X266/$H266),1)*$H266),"")</f>
        <v>40.799999999999997</v>
      </c>
      <c r="Z266" s="36">
        <f>IFERROR(IF(Y266=0,"",ROUNDUP(Y266/H266,0)*0.00651),"")</f>
        <v>0.11067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44.20000000000001</v>
      </c>
      <c r="BN266" s="64">
        <f>IFERROR(Y266*I266/H266,"0")</f>
        <v>45.084000000000003</v>
      </c>
      <c r="BO266" s="64">
        <f>IFERROR(1/J266*(X266/H266),"0")</f>
        <v>9.1575091575091583E-2</v>
      </c>
      <c r="BP266" s="64">
        <f>IFERROR(1/J266*(Y266/H266),"0")</f>
        <v>9.3406593406593408E-2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240</v>
      </c>
      <c r="Y267" s="564">
        <f>IFERROR(IF(X267="",0,CEILING((X267/$H267),1)*$H267),"")</f>
        <v>240</v>
      </c>
      <c r="Z267" s="36">
        <f>IFERROR(IF(Y267=0,"",ROUNDUP(Y267/H267,0)*0.00651),"")</f>
        <v>0.65100000000000002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258.00000000000006</v>
      </c>
      <c r="BN267" s="64">
        <f>IFERROR(Y267*I267/H267,"0")</f>
        <v>258.00000000000006</v>
      </c>
      <c r="BO267" s="64">
        <f>IFERROR(1/J267*(X267/H267),"0")</f>
        <v>0.5494505494505495</v>
      </c>
      <c r="BP267" s="64">
        <f>IFERROR(1/J267*(Y267/H267),"0")</f>
        <v>0.5494505494505495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116.66666666666667</v>
      </c>
      <c r="Y268" s="565">
        <f>IFERROR(Y265/H265,"0")+IFERROR(Y266/H266,"0")+IFERROR(Y267/H267,"0")</f>
        <v>117</v>
      </c>
      <c r="Z268" s="565">
        <f>IFERROR(IF(Z265="",0,Z265),"0")+IFERROR(IF(Z266="",0,Z266),"0")+IFERROR(IF(Z267="",0,Z267),"0")</f>
        <v>0.76167000000000007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280</v>
      </c>
      <c r="Y269" s="565">
        <f>IFERROR(SUM(Y265:Y267),"0")</f>
        <v>280.8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175</v>
      </c>
      <c r="Y299" s="564">
        <f t="shared" si="47"/>
        <v>176.4</v>
      </c>
      <c r="Z299" s="36">
        <f>IFERROR(IF(Y299=0,"",ROUNDUP(Y299/H299,0)*0.00502),"")</f>
        <v>0.42168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183.33333333333334</v>
      </c>
      <c r="BN299" s="64">
        <f t="shared" si="49"/>
        <v>184.8</v>
      </c>
      <c r="BO299" s="64">
        <f t="shared" si="50"/>
        <v>0.35612535612535612</v>
      </c>
      <c r="BP299" s="64">
        <f t="shared" si="51"/>
        <v>0.35897435897435903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91.666666666666657</v>
      </c>
      <c r="Y302" s="565">
        <f>IFERROR(Y295/H295,"0")+IFERROR(Y296/H296,"0")+IFERROR(Y297/H297,"0")+IFERROR(Y298/H298,"0")+IFERROR(Y299/H299,"0")+IFERROR(Y300/H300,"0")+IFERROR(Y301/H301,"0")</f>
        <v>93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0.48026999999999997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190</v>
      </c>
      <c r="Y303" s="565">
        <f>IFERROR(SUM(Y295:Y301),"0")</f>
        <v>192.6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20</v>
      </c>
      <c r="Y313" s="564">
        <f>IFERROR(IF(X313="",0,CEILING((X313/$H313),1)*$H313),"")</f>
        <v>25.200000000000003</v>
      </c>
      <c r="Z313" s="36">
        <f>IFERROR(IF(Y313=0,"",ROUNDUP(Y313/H313,0)*0.01898),"")</f>
        <v>5.6940000000000004E-2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21.235714285714284</v>
      </c>
      <c r="BN313" s="64">
        <f>IFERROR(Y313*I313/H313,"0")</f>
        <v>26.757000000000001</v>
      </c>
      <c r="BO313" s="64">
        <f>IFERROR(1/J313*(X313/H313),"0")</f>
        <v>3.7202380952380952E-2</v>
      </c>
      <c r="BP313" s="64">
        <f>IFERROR(1/J313*(Y313/H313),"0")</f>
        <v>4.6875E-2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500</v>
      </c>
      <c r="Y314" s="564">
        <f>IFERROR(IF(X314="",0,CEILING((X314/$H314),1)*$H314),"")</f>
        <v>507</v>
      </c>
      <c r="Z314" s="36">
        <f>IFERROR(IF(Y314=0,"",ROUNDUP(Y314/H314,0)*0.01898),"")</f>
        <v>1.2337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533.26923076923083</v>
      </c>
      <c r="BN314" s="64">
        <f>IFERROR(Y314*I314/H314,"0")</f>
        <v>540.73500000000001</v>
      </c>
      <c r="BO314" s="64">
        <f>IFERROR(1/J314*(X314/H314),"0")</f>
        <v>1.0016025641025641</v>
      </c>
      <c r="BP314" s="64">
        <f>IFERROR(1/J314*(Y314/H314),"0")</f>
        <v>1.015625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66.483516483516482</v>
      </c>
      <c r="Y316" s="565">
        <f>IFERROR(Y313/H313,"0")+IFERROR(Y314/H314,"0")+IFERROR(Y315/H315,"0")</f>
        <v>68</v>
      </c>
      <c r="Z316" s="565">
        <f>IFERROR(IF(Z313="",0,Z313),"0")+IFERROR(IF(Z314="",0,Z314),"0")+IFERROR(IF(Z315="",0,Z315),"0")</f>
        <v>1.29064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520</v>
      </c>
      <c r="Y317" s="565">
        <f>IFERROR(SUM(Y313:Y315),"0")</f>
        <v>532.20000000000005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50</v>
      </c>
      <c r="Y326" s="564">
        <f>IFERROR(IF(X326="",0,CEILING((X326/$H326),1)*$H326),"")</f>
        <v>50</v>
      </c>
      <c r="Z326" s="36">
        <f>IFERROR(IF(Y326=0,"",ROUNDUP(Y326/H326,0)*0.00474),"")</f>
        <v>0.11850000000000001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56.000000000000007</v>
      </c>
      <c r="BN326" s="64">
        <f>IFERROR(Y326*I326/H326,"0")</f>
        <v>56.000000000000007</v>
      </c>
      <c r="BO326" s="64">
        <f>IFERROR(1/J326*(X326/H326),"0")</f>
        <v>0.10504201680672269</v>
      </c>
      <c r="BP326" s="64">
        <f>IFERROR(1/J326*(Y326/H326),"0")</f>
        <v>0.10504201680672269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25</v>
      </c>
      <c r="Y329" s="565">
        <f>IFERROR(Y326/H326,"0")+IFERROR(Y327/H327,"0")+IFERROR(Y328/H328,"0")</f>
        <v>25</v>
      </c>
      <c r="Z329" s="565">
        <f>IFERROR(IF(Z326="",0,Z326),"0")+IFERROR(IF(Z327="",0,Z327),"0")+IFERROR(IF(Z328="",0,Z328),"0")</f>
        <v>0.11850000000000001</v>
      </c>
      <c r="AA329" s="566"/>
      <c r="AB329" s="566"/>
      <c r="AC329" s="566"/>
    </row>
    <row r="330" spans="1:68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50</v>
      </c>
      <c r="Y330" s="565">
        <f>IFERROR(SUM(Y326:Y328),"0")</f>
        <v>50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875</v>
      </c>
      <c r="Y334" s="564">
        <f>IFERROR(IF(X334="",0,CEILING((X334/$H334),1)*$H334),"")</f>
        <v>875.7</v>
      </c>
      <c r="Z334" s="36">
        <f>IFERROR(IF(Y334=0,"",ROUNDUP(Y334/H334,0)*0.00651),"")</f>
        <v>2.7146699999999999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980</v>
      </c>
      <c r="BN334" s="64">
        <f>IFERROR(Y334*I334/H334,"0")</f>
        <v>980.78399999999999</v>
      </c>
      <c r="BO334" s="64">
        <f>IFERROR(1/J334*(X334/H334),"0")</f>
        <v>2.2893772893772892</v>
      </c>
      <c r="BP334" s="64">
        <f>IFERROR(1/J334*(Y334/H334),"0")</f>
        <v>2.2912087912087915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280</v>
      </c>
      <c r="Y335" s="564">
        <f>IFERROR(IF(X335="",0,CEILING((X335/$H335),1)*$H335),"")</f>
        <v>281.40000000000003</v>
      </c>
      <c r="Z335" s="36">
        <f>IFERROR(IF(Y335=0,"",ROUNDUP(Y335/H335,0)*0.00651),"")</f>
        <v>0.87234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311.99999999999994</v>
      </c>
      <c r="BN335" s="64">
        <f>IFERROR(Y335*I335/H335,"0")</f>
        <v>313.56</v>
      </c>
      <c r="BO335" s="64">
        <f>IFERROR(1/J335*(X335/H335),"0")</f>
        <v>0.73260073260073255</v>
      </c>
      <c r="BP335" s="64">
        <f>IFERROR(1/J335*(Y335/H335),"0")</f>
        <v>0.73626373626373631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550</v>
      </c>
      <c r="Y336" s="565">
        <f>IFERROR(Y333/H333,"0")+IFERROR(Y334/H334,"0")+IFERROR(Y335/H335,"0")</f>
        <v>551</v>
      </c>
      <c r="Z336" s="565">
        <f>IFERROR(IF(Z333="",0,Z333),"0")+IFERROR(IF(Z334="",0,Z334),"0")+IFERROR(IF(Z335="",0,Z335),"0")</f>
        <v>3.5870099999999998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1155</v>
      </c>
      <c r="Y337" s="565">
        <f>IFERROR(SUM(Y333:Y335),"0")</f>
        <v>1157.1000000000001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2000</v>
      </c>
      <c r="Y341" s="564">
        <f t="shared" ref="Y341:Y347" si="52">IFERROR(IF(X341="",0,CEILING((X341/$H341),1)*$H341),"")</f>
        <v>2010</v>
      </c>
      <c r="Z341" s="36">
        <f>IFERROR(IF(Y341=0,"",ROUNDUP(Y341/H341,0)*0.02175),"")</f>
        <v>2.9144999999999999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2064</v>
      </c>
      <c r="BN341" s="64">
        <f t="shared" ref="BN341:BN347" si="54">IFERROR(Y341*I341/H341,"0")</f>
        <v>2074.3200000000002</v>
      </c>
      <c r="BO341" s="64">
        <f t="shared" ref="BO341:BO347" si="55">IFERROR(1/J341*(X341/H341),"0")</f>
        <v>2.7777777777777777</v>
      </c>
      <c r="BP341" s="64">
        <f t="shared" ref="BP341:BP347" si="56">IFERROR(1/J341*(Y341/H341),"0")</f>
        <v>2.7916666666666665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300</v>
      </c>
      <c r="Y342" s="564">
        <f t="shared" si="52"/>
        <v>300</v>
      </c>
      <c r="Z342" s="36">
        <f>IFERROR(IF(Y342=0,"",ROUNDUP(Y342/H342,0)*0.02175),"")</f>
        <v>0.43499999999999994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309.60000000000002</v>
      </c>
      <c r="BN342" s="64">
        <f t="shared" si="54"/>
        <v>309.60000000000002</v>
      </c>
      <c r="BO342" s="64">
        <f t="shared" si="55"/>
        <v>0.41666666666666663</v>
      </c>
      <c r="BP342" s="64">
        <f t="shared" si="56"/>
        <v>0.41666666666666663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2000</v>
      </c>
      <c r="Y344" s="564">
        <f t="shared" si="52"/>
        <v>2010</v>
      </c>
      <c r="Z344" s="36">
        <f>IFERROR(IF(Y344=0,"",ROUNDUP(Y344/H344,0)*0.02175),"")</f>
        <v>2.9144999999999999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2064</v>
      </c>
      <c r="BN344" s="64">
        <f t="shared" si="54"/>
        <v>2074.3200000000002</v>
      </c>
      <c r="BO344" s="64">
        <f t="shared" si="55"/>
        <v>2.7777777777777777</v>
      </c>
      <c r="BP344" s="64">
        <f t="shared" si="56"/>
        <v>2.7916666666666665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30</v>
      </c>
      <c r="Y347" s="564">
        <f t="shared" si="52"/>
        <v>30</v>
      </c>
      <c r="Z347" s="36">
        <f>IFERROR(IF(Y347=0,"",ROUNDUP(Y347/H347,0)*0.00902),"")</f>
        <v>5.4120000000000001E-2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31.26</v>
      </c>
      <c r="BN347" s="64">
        <f t="shared" si="54"/>
        <v>31.26</v>
      </c>
      <c r="BO347" s="64">
        <f t="shared" si="55"/>
        <v>4.5454545454545456E-2</v>
      </c>
      <c r="BP347" s="64">
        <f t="shared" si="56"/>
        <v>4.5454545454545456E-2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319.33333333333337</v>
      </c>
      <c r="Y348" s="565">
        <f>IFERROR(Y341/H341,"0")+IFERROR(Y342/H342,"0")+IFERROR(Y343/H343,"0")+IFERROR(Y344/H344,"0")+IFERROR(Y345/H345,"0")+IFERROR(Y346/H346,"0")+IFERROR(Y347/H347,"0")</f>
        <v>321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6.9053700000000005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4730</v>
      </c>
      <c r="Y349" s="565">
        <f>IFERROR(SUM(Y341:Y347),"0")</f>
        <v>4755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1500</v>
      </c>
      <c r="Y351" s="564">
        <f>IFERROR(IF(X351="",0,CEILING((X351/$H351),1)*$H351),"")</f>
        <v>1500</v>
      </c>
      <c r="Z351" s="36">
        <f>IFERROR(IF(Y351=0,"",ROUNDUP(Y351/H351,0)*0.02175),"")</f>
        <v>2.1749999999999998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1548</v>
      </c>
      <c r="BN351" s="64">
        <f>IFERROR(Y351*I351/H351,"0")</f>
        <v>1548</v>
      </c>
      <c r="BO351" s="64">
        <f>IFERROR(1/J351*(X351/H351),"0")</f>
        <v>2.083333333333333</v>
      </c>
      <c r="BP351" s="64">
        <f>IFERROR(1/J351*(Y351/H351),"0")</f>
        <v>2.083333333333333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100</v>
      </c>
      <c r="Y353" s="565">
        <f>IFERROR(Y351/H351,"0")+IFERROR(Y352/H352,"0")</f>
        <v>100</v>
      </c>
      <c r="Z353" s="565">
        <f>IFERROR(IF(Z351="",0,Z351),"0")+IFERROR(IF(Z352="",0,Z352),"0")</f>
        <v>2.1749999999999998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1500</v>
      </c>
      <c r="Y354" s="565">
        <f>IFERROR(SUM(Y351:Y352),"0")</f>
        <v>1500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200</v>
      </c>
      <c r="Y357" s="564">
        <f>IFERROR(IF(X357="",0,CEILING((X357/$H357),1)*$H357),"")</f>
        <v>207</v>
      </c>
      <c r="Z357" s="36">
        <f>IFERROR(IF(Y357=0,"",ROUNDUP(Y357/H357,0)*0.01898),"")</f>
        <v>0.43653999999999998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211.53333333333333</v>
      </c>
      <c r="BN357" s="64">
        <f>IFERROR(Y357*I357/H357,"0")</f>
        <v>218.93700000000001</v>
      </c>
      <c r="BO357" s="64">
        <f>IFERROR(1/J357*(X357/H357),"0")</f>
        <v>0.34722222222222221</v>
      </c>
      <c r="BP357" s="64">
        <f>IFERROR(1/J357*(Y357/H357),"0")</f>
        <v>0.359375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22.222222222222221</v>
      </c>
      <c r="Y358" s="565">
        <f>IFERROR(Y356/H356,"0")+IFERROR(Y357/H357,"0")</f>
        <v>23</v>
      </c>
      <c r="Z358" s="565">
        <f>IFERROR(IF(Z356="",0,Z356),"0")+IFERROR(IF(Z357="",0,Z357),"0")</f>
        <v>0.43653999999999998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200</v>
      </c>
      <c r="Y359" s="565">
        <f>IFERROR(SUM(Y356:Y357),"0")</f>
        <v>207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40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42.306666666666665</v>
      </c>
      <c r="BN361" s="64">
        <f>IFERROR(Y361*I361/H361,"0")</f>
        <v>47.594999999999999</v>
      </c>
      <c r="BO361" s="64">
        <f>IFERROR(1/J361*(X361/H361),"0")</f>
        <v>6.9444444444444448E-2</v>
      </c>
      <c r="BP361" s="64">
        <f>IFERROR(1/J361*(Y361/H361),"0")</f>
        <v>7.8125E-2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4.4444444444444446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40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60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5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60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10.5</v>
      </c>
      <c r="Y394" s="564">
        <f t="shared" si="57"/>
        <v>10.5</v>
      </c>
      <c r="Z394" s="36">
        <f t="shared" si="62"/>
        <v>2.5100000000000001E-2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11.149999999999999</v>
      </c>
      <c r="BN394" s="64">
        <f t="shared" si="59"/>
        <v>11.149999999999999</v>
      </c>
      <c r="BO394" s="64">
        <f t="shared" si="60"/>
        <v>2.1367521367521368E-2</v>
      </c>
      <c r="BP394" s="64">
        <f t="shared" si="61"/>
        <v>2.1367521367521368E-2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46.666666666666664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47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0.23594000000000001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98</v>
      </c>
      <c r="Y399" s="565">
        <f>IFERROR(SUM(Y388:Y397),"0")</f>
        <v>98.7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10</v>
      </c>
      <c r="Y411" s="56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6.8518518518518512</v>
      </c>
      <c r="Y415" s="565">
        <f>IFERROR(Y411/H411,"0")+IFERROR(Y412/H412,"0")+IFERROR(Y413/H413,"0")+IFERROR(Y414/H414,"0")</f>
        <v>7</v>
      </c>
      <c r="Z415" s="565">
        <f>IFERROR(IF(Z411="",0,Z411),"0")+IFERROR(IF(Z412="",0,Z412),"0")+IFERROR(IF(Z413="",0,Z413),"0")+IFERROR(IF(Z414="",0,Z414),"0")</f>
        <v>4.3139999999999998E-2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20.5</v>
      </c>
      <c r="Y416" s="565">
        <f>IFERROR(SUM(Y411:Y414),"0")</f>
        <v>21.3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60</v>
      </c>
      <c r="Y419" s="564">
        <f>IFERROR(IF(X419="",0,CEILING((X419/$H419),1)*$H419),"")</f>
        <v>60</v>
      </c>
      <c r="Z419" s="36">
        <f>IFERROR(IF(Y419=0,"",ROUNDUP(Y419/H419,0)*0.00651),"")</f>
        <v>0.32550000000000001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105</v>
      </c>
      <c r="BN419" s="64">
        <f>IFERROR(Y419*I419/H419,"0")</f>
        <v>105</v>
      </c>
      <c r="BO419" s="64">
        <f>IFERROR(1/J419*(X419/H419),"0")</f>
        <v>0.27472527472527475</v>
      </c>
      <c r="BP419" s="64">
        <f>IFERROR(1/J419*(Y419/H419),"0")</f>
        <v>0.27472527472527475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50</v>
      </c>
      <c r="Y420" s="565">
        <f>IFERROR(Y419/H419,"0")</f>
        <v>50</v>
      </c>
      <c r="Z420" s="565">
        <f>IFERROR(IF(Z419="",0,Z419),"0")</f>
        <v>0.32550000000000001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60</v>
      </c>
      <c r="Y421" s="565">
        <f>IFERROR(SUM(Y419:Y419),"0")</f>
        <v>60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100</v>
      </c>
      <c r="Y430" s="564">
        <f t="shared" ref="Y430:Y444" si="63">IFERROR(IF(X430="",0,CEILING((X430/$H430),1)*$H430),"")</f>
        <v>100.32000000000001</v>
      </c>
      <c r="Z430" s="36">
        <f t="shared" ref="Z430:Z436" si="64">IFERROR(IF(Y430=0,"",ROUNDUP(Y430/H430,0)*0.01196),"")</f>
        <v>0.22724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106.81818181818181</v>
      </c>
      <c r="BN430" s="64">
        <f t="shared" ref="BN430:BN444" si="66">IFERROR(Y430*I430/H430,"0")</f>
        <v>107.16</v>
      </c>
      <c r="BO430" s="64">
        <f t="shared" ref="BO430:BO444" si="67">IFERROR(1/J430*(X430/H430),"0")</f>
        <v>0.18210955710955709</v>
      </c>
      <c r="BP430" s="64">
        <f t="shared" ref="BP430:BP444" si="68">IFERROR(1/J430*(Y430/H430),"0")</f>
        <v>0.18269230769230771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70</v>
      </c>
      <c r="Y432" s="564">
        <f t="shared" si="63"/>
        <v>73.92</v>
      </c>
      <c r="Z432" s="36">
        <f t="shared" si="64"/>
        <v>0.16744000000000001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74.772727272727266</v>
      </c>
      <c r="BN432" s="64">
        <f t="shared" si="66"/>
        <v>78.959999999999994</v>
      </c>
      <c r="BO432" s="64">
        <f t="shared" si="67"/>
        <v>0.12747668997668998</v>
      </c>
      <c r="BP432" s="64">
        <f t="shared" si="68"/>
        <v>0.13461538461538464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50</v>
      </c>
      <c r="Y435" s="564">
        <f t="shared" si="63"/>
        <v>52.800000000000004</v>
      </c>
      <c r="Z435" s="36">
        <f t="shared" si="64"/>
        <v>0.1196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53.409090909090907</v>
      </c>
      <c r="BN435" s="64">
        <f t="shared" si="66"/>
        <v>56.400000000000006</v>
      </c>
      <c r="BO435" s="64">
        <f t="shared" si="67"/>
        <v>9.1054778554778545E-2</v>
      </c>
      <c r="BP435" s="64">
        <f t="shared" si="68"/>
        <v>9.6153846153846159E-2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90</v>
      </c>
      <c r="Y438" s="564">
        <f t="shared" si="63"/>
        <v>90</v>
      </c>
      <c r="Z438" s="36">
        <f>IFERROR(IF(Y438=0,"",ROUNDUP(Y438/H438,0)*0.00902),"")</f>
        <v>0.22550000000000001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95.249999999999986</v>
      </c>
      <c r="BN438" s="64">
        <f t="shared" si="66"/>
        <v>95.249999999999986</v>
      </c>
      <c r="BO438" s="64">
        <f t="shared" si="67"/>
        <v>0.18939393939393939</v>
      </c>
      <c r="BP438" s="64">
        <f t="shared" si="68"/>
        <v>0.18939393939393939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66.666666666666657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68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0.7397800000000001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310</v>
      </c>
      <c r="Y446" s="565">
        <f>IFERROR(SUM(Y430:Y444),"0")</f>
        <v>317.04000000000002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200</v>
      </c>
      <c r="Y456" s="564">
        <f t="shared" si="69"/>
        <v>200.64000000000001</v>
      </c>
      <c r="Z456" s="36">
        <f>IFERROR(IF(Y456=0,"",ROUNDUP(Y456/H456,0)*0.01196),"")</f>
        <v>0.45448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213.63636363636363</v>
      </c>
      <c r="BN456" s="64">
        <f t="shared" si="71"/>
        <v>214.32</v>
      </c>
      <c r="BO456" s="64">
        <f t="shared" si="72"/>
        <v>0.36421911421911418</v>
      </c>
      <c r="BP456" s="64">
        <f t="shared" si="73"/>
        <v>0.36538461538461542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18</v>
      </c>
      <c r="Y459" s="564">
        <f t="shared" si="69"/>
        <v>19.2</v>
      </c>
      <c r="Z459" s="36">
        <f>IFERROR(IF(Y459=0,"",ROUNDUP(Y459/H459,0)*0.00902),"")</f>
        <v>3.6080000000000001E-2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25.087500000000002</v>
      </c>
      <c r="BN459" s="64">
        <f t="shared" si="71"/>
        <v>26.76</v>
      </c>
      <c r="BO459" s="64">
        <f t="shared" si="72"/>
        <v>2.8409090909090912E-2</v>
      </c>
      <c r="BP459" s="64">
        <f t="shared" si="73"/>
        <v>3.0303030303030304E-2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60</v>
      </c>
      <c r="Y460" s="564">
        <f t="shared" si="69"/>
        <v>62.4</v>
      </c>
      <c r="Z460" s="36">
        <f>IFERROR(IF(Y460=0,"",ROUNDUP(Y460/H460,0)*0.00902),"")</f>
        <v>0.11726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83.625000000000014</v>
      </c>
      <c r="BN460" s="64">
        <f t="shared" si="71"/>
        <v>86.970000000000013</v>
      </c>
      <c r="BO460" s="64">
        <f t="shared" si="72"/>
        <v>9.4696969696969696E-2</v>
      </c>
      <c r="BP460" s="64">
        <f t="shared" si="73"/>
        <v>9.8484848484848481E-2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75.530303030303031</v>
      </c>
      <c r="Y461" s="565">
        <f>IFERROR(Y454/H454,"0")+IFERROR(Y455/H455,"0")+IFERROR(Y456/H456,"0")+IFERROR(Y457/H457,"0")+IFERROR(Y458/H458,"0")+IFERROR(Y459/H459,"0")+IFERROR(Y460/H460,"0")</f>
        <v>78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0.86231999999999998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388</v>
      </c>
      <c r="Y462" s="565">
        <f>IFERROR(SUM(Y454:Y460),"0")</f>
        <v>400.32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400</v>
      </c>
      <c r="Y491" s="564">
        <f>IFERROR(IF(X491="",0,CEILING((X491/$H491),1)*$H491),"")</f>
        <v>405</v>
      </c>
      <c r="Z491" s="36">
        <f>IFERROR(IF(Y491=0,"",ROUNDUP(Y491/H491,0)*0.01898),"")</f>
        <v>0.85409999999999997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423.06666666666666</v>
      </c>
      <c r="BN491" s="64">
        <f>IFERROR(Y491*I491/H491,"0")</f>
        <v>428.35500000000002</v>
      </c>
      <c r="BO491" s="64">
        <f>IFERROR(1/J491*(X491/H491),"0")</f>
        <v>0.69444444444444442</v>
      </c>
      <c r="BP491" s="64">
        <f>IFERROR(1/J491*(Y491/H491),"0")</f>
        <v>0.703125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44.444444444444443</v>
      </c>
      <c r="Y493" s="565">
        <f>IFERROR(Y491/H491,"0")+IFERROR(Y492/H492,"0")</f>
        <v>45</v>
      </c>
      <c r="Z493" s="565">
        <f>IFERROR(IF(Z491="",0,Z491),"0")+IFERROR(IF(Z492="",0,Z492),"0")</f>
        <v>0.85409999999999997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400</v>
      </c>
      <c r="Y494" s="565">
        <f>IFERROR(SUM(Y491:Y492),"0")</f>
        <v>405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17493.75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17673.650000000001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18567.306027248615</v>
      </c>
      <c r="Y506" s="565">
        <f>IFERROR(SUM(BN22:BN502),"0")</f>
        <v>18760.074000000004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31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19342.306027248615</v>
      </c>
      <c r="Y508" s="565">
        <f>GrossWeightTotalR+PalletQtyTotalR*25</f>
        <v>19560.074000000004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3626.9963695308516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3660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36.036820000000013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308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1524.0000000000002</v>
      </c>
      <c r="E515" s="46">
        <f>IFERROR(Y89*1,"0")+IFERROR(Y90*1,"0")+IFERROR(Y91*1,"0")+IFERROR(Y95*1,"0")+IFERROR(Y96*1,"0")+IFERROR(Y97*1,"0")+IFERROR(Y98*1,"0")+IFERROR(Y99*1,"0")+IFERROR(Y100*1,"0")</f>
        <v>1233.9000000000001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1568.52</v>
      </c>
      <c r="G515" s="46">
        <f>IFERROR(Y131*1,"0")+IFERROR(Y132*1,"0")+IFERROR(Y136*1,"0")+IFERROR(Y137*1,"0")</f>
        <v>136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623.93999999999994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1695.8999999999996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365.01000000000005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280.8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774.8</v>
      </c>
      <c r="S515" s="46">
        <f>IFERROR(Y333*1,"0")+IFERROR(Y334*1,"0")+IFERROR(Y335*1,"0")</f>
        <v>1157.1000000000001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6507</v>
      </c>
      <c r="U515" s="46">
        <f>IFERROR(Y366*1,"0")+IFERROR(Y367*1,"0")+IFERROR(Y368*1,"0")+IFERROR(Y369*1,"0")+IFERROR(Y373*1,"0")+IFERROR(Y377*1,"0")+IFERROR(Y378*1,"0")+IFERROR(Y382*1,"0")</f>
        <v>96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98.7</v>
      </c>
      <c r="W515" s="46">
        <f>IFERROR(Y407*1,"0")+IFERROR(Y411*1,"0")+IFERROR(Y412*1,"0")+IFERROR(Y413*1,"0")+IFERROR(Y414*1,"0")</f>
        <v>21.3</v>
      </c>
      <c r="X515" s="46">
        <f>IFERROR(Y419*1,"0")</f>
        <v>60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817.68000000000006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405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10,00"/>
        <filter val="1 155,00"/>
        <filter val="1 180,00"/>
        <filter val="1 500,00"/>
        <filter val="10,00"/>
        <filter val="10,50"/>
        <filter val="100,00"/>
        <filter val="107,41"/>
        <filter val="116,67"/>
        <filter val="12,00"/>
        <filter val="122,50"/>
        <filter val="15,00"/>
        <filter val="150,00"/>
        <filter val="159,26"/>
        <filter val="16,50"/>
        <filter val="16,67"/>
        <filter val="163,89"/>
        <filter val="166,67"/>
        <filter val="17 493,75"/>
        <filter val="175,00"/>
        <filter val="18 567,31"/>
        <filter val="18,00"/>
        <filter val="18,33"/>
        <filter val="18,94"/>
        <filter val="19 342,31"/>
        <filter val="190,00"/>
        <filter val="2 000,00"/>
        <filter val="20,00"/>
        <filter val="20,50"/>
        <filter val="20,75"/>
        <filter val="200,00"/>
        <filter val="21,00"/>
        <filter val="218,52"/>
        <filter val="22,22"/>
        <filter val="225,00"/>
        <filter val="23,33"/>
        <filter val="232,62"/>
        <filter val="240,00"/>
        <filter val="25,00"/>
        <filter val="250,00"/>
        <filter val="265,74"/>
        <filter val="270,00"/>
        <filter val="280,00"/>
        <filter val="3 627,00"/>
        <filter val="3,00"/>
        <filter val="3,33"/>
        <filter val="3,50"/>
        <filter val="30,00"/>
        <filter val="300,00"/>
        <filter val="31"/>
        <filter val="310,00"/>
        <filter val="319,33"/>
        <filter val="320,00"/>
        <filter val="34,14"/>
        <filter val="35,00"/>
        <filter val="350,00"/>
        <filter val="36,00"/>
        <filter val="388,00"/>
        <filter val="4 730,00"/>
        <filter val="4,44"/>
        <filter val="40,00"/>
        <filter val="400,00"/>
        <filter val="401,15"/>
        <filter val="425,00"/>
        <filter val="435,00"/>
        <filter val="44,44"/>
        <filter val="45,00"/>
        <filter val="450,00"/>
        <filter val="46,67"/>
        <filter val="495,00"/>
        <filter val="5,00"/>
        <filter val="5,50"/>
        <filter val="5,56"/>
        <filter val="50,00"/>
        <filter val="500,00"/>
        <filter val="52,50"/>
        <filter val="520,00"/>
        <filter val="550,00"/>
        <filter val="56,00"/>
        <filter val="588,00"/>
        <filter val="59,26"/>
        <filter val="6,67"/>
        <filter val="6,85"/>
        <filter val="60,00"/>
        <filter val="600,00"/>
        <filter val="66,00"/>
        <filter val="66,48"/>
        <filter val="66,67"/>
        <filter val="675,00"/>
        <filter val="68,52"/>
        <filter val="7,00"/>
        <filter val="7,69"/>
        <filter val="70,00"/>
        <filter val="75,00"/>
        <filter val="75,53"/>
        <filter val="775,00"/>
        <filter val="8,25"/>
        <filter val="8,33"/>
        <filter val="80,00"/>
        <filter val="87,50"/>
        <filter val="875,00"/>
        <filter val="90,00"/>
        <filter val="900,00"/>
        <filter val="91,67"/>
        <filter val="98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