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ЗПФ Сочи\"/>
    </mc:Choice>
  </mc:AlternateContent>
  <xr:revisionPtr revIDLastSave="0" documentId="13_ncr:1_{AA0A932E-6A62-425E-A63E-BE91B2ECD3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Sheet!$A$3:$AM$64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M52" i="1" s="1"/>
  <c r="AI44" i="1"/>
  <c r="AM44" i="1" s="1"/>
  <c r="AI25" i="1"/>
  <c r="AG12" i="1"/>
  <c r="W64" i="1"/>
  <c r="P64" i="1"/>
  <c r="L64" i="1"/>
  <c r="W63" i="1"/>
  <c r="P63" i="1"/>
  <c r="V63" i="1" s="1"/>
  <c r="L63" i="1"/>
  <c r="W62" i="1"/>
  <c r="P62" i="1"/>
  <c r="V62" i="1" s="1"/>
  <c r="L62" i="1"/>
  <c r="W61" i="1"/>
  <c r="P61" i="1"/>
  <c r="V61" i="1" s="1"/>
  <c r="L61" i="1"/>
  <c r="W60" i="1"/>
  <c r="P60" i="1"/>
  <c r="V60" i="1" s="1"/>
  <c r="L60" i="1"/>
  <c r="W59" i="1"/>
  <c r="P59" i="1"/>
  <c r="V59" i="1" s="1"/>
  <c r="L59" i="1"/>
  <c r="W58" i="1"/>
  <c r="P58" i="1"/>
  <c r="V58" i="1" s="1"/>
  <c r="L58" i="1"/>
  <c r="W57" i="1"/>
  <c r="P57" i="1"/>
  <c r="V57" i="1" s="1"/>
  <c r="L57" i="1"/>
  <c r="W56" i="1"/>
  <c r="P56" i="1"/>
  <c r="V56" i="1" s="1"/>
  <c r="L56" i="1"/>
  <c r="W55" i="1"/>
  <c r="P55" i="1"/>
  <c r="V55" i="1" s="1"/>
  <c r="L55" i="1"/>
  <c r="W54" i="1"/>
  <c r="P54" i="1"/>
  <c r="V54" i="1" s="1"/>
  <c r="L54" i="1"/>
  <c r="W53" i="1"/>
  <c r="P53" i="1"/>
  <c r="V53" i="1" s="1"/>
  <c r="L53" i="1"/>
  <c r="AG52" i="1"/>
  <c r="W52" i="1"/>
  <c r="P52" i="1"/>
  <c r="V52" i="1" s="1"/>
  <c r="L52" i="1"/>
  <c r="W51" i="1"/>
  <c r="P51" i="1"/>
  <c r="V51" i="1" s="1"/>
  <c r="L51" i="1"/>
  <c r="W50" i="1"/>
  <c r="P50" i="1"/>
  <c r="V50" i="1" s="1"/>
  <c r="L50" i="1"/>
  <c r="W49" i="1"/>
  <c r="P49" i="1"/>
  <c r="V49" i="1" s="1"/>
  <c r="L49" i="1"/>
  <c r="W48" i="1"/>
  <c r="P48" i="1"/>
  <c r="V48" i="1" s="1"/>
  <c r="L48" i="1"/>
  <c r="W47" i="1"/>
  <c r="P47" i="1"/>
  <c r="V47" i="1" s="1"/>
  <c r="L47" i="1"/>
  <c r="W46" i="1"/>
  <c r="P46" i="1"/>
  <c r="V46" i="1" s="1"/>
  <c r="L46" i="1"/>
  <c r="W45" i="1"/>
  <c r="P45" i="1"/>
  <c r="V45" i="1" s="1"/>
  <c r="L45" i="1"/>
  <c r="AG44" i="1"/>
  <c r="W44" i="1"/>
  <c r="P44" i="1"/>
  <c r="V44" i="1" s="1"/>
  <c r="L44" i="1"/>
  <c r="W43" i="1"/>
  <c r="P43" i="1"/>
  <c r="V43" i="1" s="1"/>
  <c r="L43" i="1"/>
  <c r="W42" i="1"/>
  <c r="P42" i="1"/>
  <c r="V42" i="1" s="1"/>
  <c r="L42" i="1"/>
  <c r="W41" i="1"/>
  <c r="P41" i="1"/>
  <c r="V41" i="1" s="1"/>
  <c r="L41" i="1"/>
  <c r="W40" i="1"/>
  <c r="P40" i="1"/>
  <c r="V40" i="1" s="1"/>
  <c r="L40" i="1"/>
  <c r="W39" i="1"/>
  <c r="F39" i="1"/>
  <c r="E39" i="1"/>
  <c r="L39" i="1" s="1"/>
  <c r="W38" i="1"/>
  <c r="P38" i="1"/>
  <c r="V38" i="1" s="1"/>
  <c r="L38" i="1"/>
  <c r="W37" i="1"/>
  <c r="P37" i="1"/>
  <c r="V37" i="1" s="1"/>
  <c r="L37" i="1"/>
  <c r="W36" i="1"/>
  <c r="P36" i="1"/>
  <c r="V36" i="1" s="1"/>
  <c r="L36" i="1"/>
  <c r="W35" i="1"/>
  <c r="P35" i="1"/>
  <c r="V35" i="1" s="1"/>
  <c r="L35" i="1"/>
  <c r="W34" i="1"/>
  <c r="P34" i="1"/>
  <c r="V34" i="1" s="1"/>
  <c r="L34" i="1"/>
  <c r="W33" i="1"/>
  <c r="P33" i="1"/>
  <c r="V33" i="1" s="1"/>
  <c r="L33" i="1"/>
  <c r="W32" i="1"/>
  <c r="P32" i="1"/>
  <c r="V32" i="1" s="1"/>
  <c r="L32" i="1"/>
  <c r="W31" i="1"/>
  <c r="F31" i="1"/>
  <c r="E31" i="1"/>
  <c r="L31" i="1" s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AG25" i="1"/>
  <c r="W25" i="1"/>
  <c r="P25" i="1"/>
  <c r="V25" i="1" s="1"/>
  <c r="L25" i="1"/>
  <c r="W24" i="1"/>
  <c r="P24" i="1"/>
  <c r="V24" i="1" s="1"/>
  <c r="L24" i="1"/>
  <c r="W23" i="1"/>
  <c r="P23" i="1"/>
  <c r="V23" i="1" s="1"/>
  <c r="L23" i="1"/>
  <c r="W22" i="1"/>
  <c r="P22" i="1"/>
  <c r="V22" i="1" s="1"/>
  <c r="L22" i="1"/>
  <c r="W21" i="1"/>
  <c r="P21" i="1"/>
  <c r="V21" i="1" s="1"/>
  <c r="L21" i="1"/>
  <c r="W20" i="1"/>
  <c r="P20" i="1"/>
  <c r="V20" i="1" s="1"/>
  <c r="L20" i="1"/>
  <c r="W19" i="1"/>
  <c r="P19" i="1"/>
  <c r="U19" i="1" s="1"/>
  <c r="L19" i="1"/>
  <c r="W18" i="1"/>
  <c r="P18" i="1"/>
  <c r="V18" i="1" s="1"/>
  <c r="L18" i="1"/>
  <c r="W17" i="1"/>
  <c r="P17" i="1"/>
  <c r="V17" i="1" s="1"/>
  <c r="L17" i="1"/>
  <c r="W16" i="1"/>
  <c r="P16" i="1"/>
  <c r="V16" i="1" s="1"/>
  <c r="L16" i="1"/>
  <c r="W15" i="1"/>
  <c r="P15" i="1"/>
  <c r="V15" i="1" s="1"/>
  <c r="L15" i="1"/>
  <c r="W14" i="1"/>
  <c r="F14" i="1"/>
  <c r="E14" i="1"/>
  <c r="P14" i="1" s="1"/>
  <c r="W13" i="1"/>
  <c r="P13" i="1"/>
  <c r="Q13" i="1" s="1"/>
  <c r="L13" i="1"/>
  <c r="AI12" i="1"/>
  <c r="AJ12" i="1" s="1"/>
  <c r="W12" i="1"/>
  <c r="P12" i="1"/>
  <c r="V12" i="1" s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V8" i="1" s="1"/>
  <c r="L8" i="1"/>
  <c r="W7" i="1"/>
  <c r="P7" i="1"/>
  <c r="U7" i="1" s="1"/>
  <c r="L7" i="1"/>
  <c r="W6" i="1"/>
  <c r="P6" i="1"/>
  <c r="V6" i="1" s="1"/>
  <c r="L6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Q14" i="1" l="1"/>
  <c r="Q62" i="1"/>
  <c r="Q22" i="1"/>
  <c r="Q36" i="1"/>
  <c r="AG13" i="1"/>
  <c r="AI13" i="1"/>
  <c r="AM13" i="1" s="1"/>
  <c r="AG14" i="1"/>
  <c r="AI14" i="1"/>
  <c r="AM14" i="1" s="1"/>
  <c r="AI64" i="1"/>
  <c r="AM64" i="1" s="1"/>
  <c r="AG64" i="1"/>
  <c r="U26" i="1"/>
  <c r="Q28" i="1"/>
  <c r="Q30" i="1"/>
  <c r="Q34" i="1"/>
  <c r="Q40" i="1"/>
  <c r="Q46" i="1"/>
  <c r="Q56" i="1"/>
  <c r="Q60" i="1"/>
  <c r="Q27" i="1"/>
  <c r="Q29" i="1"/>
  <c r="Q33" i="1"/>
  <c r="Q41" i="1"/>
  <c r="Q45" i="1"/>
  <c r="Q47" i="1"/>
  <c r="Q49" i="1"/>
  <c r="Q55" i="1"/>
  <c r="Q61" i="1"/>
  <c r="AM25" i="1"/>
  <c r="R25" i="1"/>
  <c r="U25" i="1" s="1"/>
  <c r="F5" i="1"/>
  <c r="U6" i="1"/>
  <c r="R13" i="1"/>
  <c r="U13" i="1" s="1"/>
  <c r="V14" i="1"/>
  <c r="AJ14" i="1"/>
  <c r="R52" i="1"/>
  <c r="U52" i="1" s="1"/>
  <c r="AJ52" i="1"/>
  <c r="U21" i="1"/>
  <c r="AJ25" i="1"/>
  <c r="P31" i="1"/>
  <c r="E5" i="1"/>
  <c r="W5" i="1"/>
  <c r="U11" i="1"/>
  <c r="U18" i="1"/>
  <c r="P39" i="1"/>
  <c r="U63" i="1"/>
  <c r="V7" i="1"/>
  <c r="V10" i="1"/>
  <c r="AM12" i="1"/>
  <c r="V13" i="1"/>
  <c r="L14" i="1"/>
  <c r="L5" i="1" s="1"/>
  <c r="V19" i="1"/>
  <c r="R12" i="1"/>
  <c r="U12" i="1" s="1"/>
  <c r="AJ44" i="1"/>
  <c r="R44" i="1"/>
  <c r="U44" i="1" s="1"/>
  <c r="V64" i="1"/>
  <c r="AJ13" i="1" l="1"/>
  <c r="R14" i="1"/>
  <c r="U14" i="1" s="1"/>
  <c r="R64" i="1"/>
  <c r="U64" i="1" s="1"/>
  <c r="V39" i="1"/>
  <c r="Q39" i="1"/>
  <c r="AG59" i="1"/>
  <c r="AI59" i="1"/>
  <c r="AG55" i="1"/>
  <c r="AI55" i="1"/>
  <c r="AG51" i="1"/>
  <c r="AI51" i="1"/>
  <c r="AG47" i="1"/>
  <c r="AI47" i="1"/>
  <c r="AG43" i="1"/>
  <c r="AI43" i="1"/>
  <c r="AI37" i="1"/>
  <c r="AG37" i="1"/>
  <c r="AG33" i="1"/>
  <c r="AI33" i="1"/>
  <c r="AI27" i="1"/>
  <c r="AG27" i="1"/>
  <c r="AG22" i="1"/>
  <c r="AI22" i="1"/>
  <c r="AI15" i="1"/>
  <c r="AG15" i="1"/>
  <c r="AI62" i="1"/>
  <c r="AG62" i="1"/>
  <c r="AI58" i="1"/>
  <c r="AG58" i="1"/>
  <c r="AI54" i="1"/>
  <c r="AG54" i="1"/>
  <c r="AI48" i="1"/>
  <c r="AG48" i="1"/>
  <c r="AI42" i="1"/>
  <c r="AG42" i="1"/>
  <c r="AI38" i="1"/>
  <c r="AG38" i="1"/>
  <c r="AI34" i="1"/>
  <c r="AG34" i="1"/>
  <c r="AI30" i="1"/>
  <c r="AG30" i="1"/>
  <c r="AI23" i="1"/>
  <c r="AG23" i="1"/>
  <c r="AG16" i="1"/>
  <c r="AI16" i="1"/>
  <c r="AJ64" i="1"/>
  <c r="V31" i="1"/>
  <c r="Q31" i="1"/>
  <c r="AI61" i="1"/>
  <c r="AG61" i="1"/>
  <c r="AI57" i="1"/>
  <c r="AG57" i="1"/>
  <c r="AI53" i="1"/>
  <c r="AG53" i="1"/>
  <c r="AI49" i="1"/>
  <c r="AG49" i="1"/>
  <c r="AI45" i="1"/>
  <c r="AG45" i="1"/>
  <c r="AI41" i="1"/>
  <c r="AG41" i="1"/>
  <c r="AI35" i="1"/>
  <c r="AG35" i="1"/>
  <c r="AG29" i="1"/>
  <c r="AI29" i="1"/>
  <c r="AG24" i="1"/>
  <c r="AI24" i="1"/>
  <c r="AG17" i="1"/>
  <c r="AI17" i="1"/>
  <c r="AI9" i="1"/>
  <c r="AG9" i="1"/>
  <c r="AI60" i="1"/>
  <c r="AG60" i="1"/>
  <c r="AI56" i="1"/>
  <c r="AG56" i="1"/>
  <c r="AI50" i="1"/>
  <c r="AG50" i="1"/>
  <c r="AI46" i="1"/>
  <c r="AG46" i="1"/>
  <c r="AI40" i="1"/>
  <c r="AG40" i="1"/>
  <c r="AI36" i="1"/>
  <c r="AG36" i="1"/>
  <c r="AI32" i="1"/>
  <c r="AG32" i="1"/>
  <c r="AI28" i="1"/>
  <c r="AG28" i="1"/>
  <c r="AG20" i="1"/>
  <c r="AI20" i="1"/>
  <c r="AG8" i="1"/>
  <c r="AI8" i="1"/>
  <c r="P5" i="1"/>
  <c r="R28" i="1" l="1"/>
  <c r="U28" i="1" s="1"/>
  <c r="AM28" i="1"/>
  <c r="AJ28" i="1"/>
  <c r="R32" i="1"/>
  <c r="U32" i="1" s="1"/>
  <c r="AM32" i="1"/>
  <c r="AJ32" i="1"/>
  <c r="R36" i="1"/>
  <c r="U36" i="1" s="1"/>
  <c r="AM36" i="1"/>
  <c r="AJ36" i="1"/>
  <c r="AM40" i="1"/>
  <c r="R40" i="1"/>
  <c r="U40" i="1" s="1"/>
  <c r="AJ40" i="1"/>
  <c r="AM46" i="1"/>
  <c r="AJ46" i="1"/>
  <c r="R46" i="1"/>
  <c r="U46" i="1" s="1"/>
  <c r="AM50" i="1"/>
  <c r="R50" i="1"/>
  <c r="U50" i="1" s="1"/>
  <c r="AJ50" i="1"/>
  <c r="AM56" i="1"/>
  <c r="R56" i="1"/>
  <c r="U56" i="1" s="1"/>
  <c r="AJ56" i="1"/>
  <c r="AM60" i="1"/>
  <c r="R60" i="1"/>
  <c r="U60" i="1" s="1"/>
  <c r="AJ60" i="1"/>
  <c r="AJ9" i="1"/>
  <c r="R9" i="1"/>
  <c r="U9" i="1" s="1"/>
  <c r="AM9" i="1"/>
  <c r="AM35" i="1"/>
  <c r="AJ35" i="1"/>
  <c r="R35" i="1"/>
  <c r="U35" i="1" s="1"/>
  <c r="R41" i="1"/>
  <c r="U41" i="1" s="1"/>
  <c r="AJ41" i="1"/>
  <c r="AM41" i="1"/>
  <c r="R45" i="1"/>
  <c r="U45" i="1" s="1"/>
  <c r="AJ45" i="1"/>
  <c r="AM45" i="1"/>
  <c r="AM49" i="1"/>
  <c r="R49" i="1"/>
  <c r="U49" i="1" s="1"/>
  <c r="AJ49" i="1"/>
  <c r="AM53" i="1"/>
  <c r="AJ53" i="1"/>
  <c r="R53" i="1"/>
  <c r="U53" i="1" s="1"/>
  <c r="AM57" i="1"/>
  <c r="AJ57" i="1"/>
  <c r="R57" i="1"/>
  <c r="U57" i="1" s="1"/>
  <c r="AM61" i="1"/>
  <c r="AJ61" i="1"/>
  <c r="R61" i="1"/>
  <c r="U61" i="1" s="1"/>
  <c r="AM16" i="1"/>
  <c r="R16" i="1"/>
  <c r="U16" i="1" s="1"/>
  <c r="AJ16" i="1"/>
  <c r="AM22" i="1"/>
  <c r="R22" i="1"/>
  <c r="U22" i="1" s="1"/>
  <c r="AJ22" i="1"/>
  <c r="AM33" i="1"/>
  <c r="R33" i="1"/>
  <c r="U33" i="1" s="1"/>
  <c r="AJ33" i="1"/>
  <c r="R43" i="1"/>
  <c r="U43" i="1" s="1"/>
  <c r="AM43" i="1"/>
  <c r="AJ43" i="1"/>
  <c r="R47" i="1"/>
  <c r="U47" i="1" s="1"/>
  <c r="AM47" i="1"/>
  <c r="AJ47" i="1"/>
  <c r="AM51" i="1"/>
  <c r="AJ51" i="1"/>
  <c r="R51" i="1"/>
  <c r="U51" i="1" s="1"/>
  <c r="AM55" i="1"/>
  <c r="AJ55" i="1"/>
  <c r="R55" i="1"/>
  <c r="U55" i="1" s="1"/>
  <c r="AM59" i="1"/>
  <c r="AJ59" i="1"/>
  <c r="R59" i="1"/>
  <c r="U59" i="1" s="1"/>
  <c r="AG39" i="1"/>
  <c r="AI39" i="1"/>
  <c r="AJ8" i="1"/>
  <c r="AM8" i="1"/>
  <c r="R8" i="1"/>
  <c r="AM20" i="1"/>
  <c r="R20" i="1"/>
  <c r="U20" i="1" s="1"/>
  <c r="AJ20" i="1"/>
  <c r="AM17" i="1"/>
  <c r="AJ17" i="1"/>
  <c r="R17" i="1"/>
  <c r="U17" i="1" s="1"/>
  <c r="AM24" i="1"/>
  <c r="R24" i="1"/>
  <c r="U24" i="1" s="1"/>
  <c r="AJ24" i="1"/>
  <c r="AM29" i="1"/>
  <c r="R29" i="1"/>
  <c r="U29" i="1" s="1"/>
  <c r="AJ29" i="1"/>
  <c r="AI31" i="1"/>
  <c r="AI5" i="1" s="1"/>
  <c r="AG31" i="1"/>
  <c r="Q5" i="1"/>
  <c r="AM23" i="1"/>
  <c r="R23" i="1"/>
  <c r="U23" i="1" s="1"/>
  <c r="AJ23" i="1"/>
  <c r="AM30" i="1"/>
  <c r="AJ30" i="1"/>
  <c r="R30" i="1"/>
  <c r="U30" i="1" s="1"/>
  <c r="R34" i="1"/>
  <c r="U34" i="1" s="1"/>
  <c r="AM34" i="1"/>
  <c r="AJ34" i="1"/>
  <c r="R38" i="1"/>
  <c r="U38" i="1" s="1"/>
  <c r="AJ38" i="1"/>
  <c r="AM38" i="1"/>
  <c r="AM42" i="1"/>
  <c r="AJ42" i="1"/>
  <c r="R42" i="1"/>
  <c r="U42" i="1" s="1"/>
  <c r="AM48" i="1"/>
  <c r="R48" i="1"/>
  <c r="U48" i="1" s="1"/>
  <c r="AJ48" i="1"/>
  <c r="AM54" i="1"/>
  <c r="R54" i="1"/>
  <c r="U54" i="1" s="1"/>
  <c r="AJ54" i="1"/>
  <c r="AM58" i="1"/>
  <c r="R58" i="1"/>
  <c r="U58" i="1" s="1"/>
  <c r="AJ58" i="1"/>
  <c r="AM62" i="1"/>
  <c r="R62" i="1"/>
  <c r="U62" i="1" s="1"/>
  <c r="AJ62" i="1"/>
  <c r="AM15" i="1"/>
  <c r="AJ15" i="1"/>
  <c r="R15" i="1"/>
  <c r="U15" i="1" s="1"/>
  <c r="AM27" i="1"/>
  <c r="AJ27" i="1"/>
  <c r="R27" i="1"/>
  <c r="U27" i="1" s="1"/>
  <c r="AM37" i="1"/>
  <c r="R37" i="1"/>
  <c r="U37" i="1" s="1"/>
  <c r="AJ37" i="1"/>
  <c r="AG5" i="1" l="1"/>
  <c r="AM31" i="1"/>
  <c r="AJ31" i="1"/>
  <c r="R31" i="1"/>
  <c r="U31" i="1" s="1"/>
  <c r="U8" i="1"/>
  <c r="R39" i="1"/>
  <c r="U39" i="1" s="1"/>
  <c r="AM39" i="1"/>
  <c r="AJ39" i="1"/>
  <c r="R5" i="1" l="1"/>
  <c r="AM5" i="1"/>
  <c r="AJ5" i="1"/>
</calcChain>
</file>

<file path=xl/sharedStrings.xml><?xml version="1.0" encoding="utf-8"?>
<sst xmlns="http://schemas.openxmlformats.org/spreadsheetml/2006/main" count="266" uniqueCount="122">
  <si>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</si>
  <si>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</si>
  <si>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</si>
  <si>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</si>
  <si>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</si>
  <si>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</si>
  <si>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</si>
  <si>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</si>
  <si>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</si>
  <si>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</si>
  <si>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</si>
  <si>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</si>
  <si>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</si>
  <si>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</si>
  <si>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</si>
  <si>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</si>
  <si>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</si>
  <si>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</si>
  <si>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</si>
  <si>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</si>
  <si>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</si>
  <si>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</si>
  <si>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</si>
  <si>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</si>
  <si>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</si>
  <si>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</si>
  <si>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</si>
  <si>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</si>
  <si>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</si>
  <si>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</si>
  <si>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</si>
  <si>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</si>
  <si>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</si>
  <si>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</si>
  <si>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</si>
  <si>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</si>
  <si>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</si>
  <si>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</si>
  <si>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</si>
  <si>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</si>
  <si>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</si>
  <si>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27,03,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</si>
  <si>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</si>
  <si>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</si>
  <si>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</si>
  <si>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</si>
  <si>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</si>
  <si>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</si>
  <si>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</si>
  <si>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</si>
  <si>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</si>
  <si>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</si>
  <si>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</si>
  <si>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</si>
  <si>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</si>
  <si>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</si>
  <si>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</si>
  <si>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</si>
  <si>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</si>
  <si>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</si>
  <si>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</si>
  <si>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 (согласовал Химич)</t>
  </si>
  <si>
    <t>ЖАР-мени ВЕС ТМ Зареченские  ПОКОМ</t>
  </si>
  <si>
    <t>кг</t>
  </si>
  <si>
    <t>нужно увеличить продажи!!! / вывод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</si>
  <si>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</si>
  <si>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</si>
  <si>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</si>
  <si>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</si>
  <si>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</si>
  <si>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</si>
  <si>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</si>
  <si>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</si>
  <si>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</si>
  <si>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</si>
  <si>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</si>
  <si>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</si>
  <si>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</si>
  <si>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</si>
  <si>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</si>
  <si>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</si>
  <si>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есть дубль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</si>
  <si>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</si>
  <si>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</si>
  <si>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</si>
  <si>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нужно увеличить продажи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</si>
  <si>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</si>
  <si>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</si>
  <si>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</si>
  <si>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</si>
  <si>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</si>
  <si>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</si>
  <si>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</si>
  <si>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</si>
  <si>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</si>
  <si>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Мясные с говядиной ТМ Стародворье сфера флоу-пак 1 кг  ПОКОМ</t>
  </si>
  <si>
    <t>19,06,25 завод не отгрузил / новинка (согласовал Химич)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</si>
  <si>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</si>
  <si>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</si>
  <si>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</si>
  <si>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</si>
  <si>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</si>
  <si>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</si>
  <si>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</si>
  <si>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</si>
  <si>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</si>
  <si>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</si>
  <si>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</si>
  <si>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</si>
  <si>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</si>
  <si>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</si>
  <si>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</si>
  <si>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</si>
  <si>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</si>
  <si>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</si>
  <si>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</si>
  <si>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</si>
  <si>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</si>
  <si>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созвон с Петровым 08,07 (заказ под Продвижение) / нет в бланке</t>
    </r>
  </si>
  <si>
    <t>ув продаж</t>
  </si>
  <si>
    <t>Продвижение</t>
  </si>
  <si>
    <t>Синдикат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</si>
</sst>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0" borderId="1" xfId="1" applyNumberFormat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1" xfId="1" applyNumberFormat="1" applyFill="1"/>
    <xf numFmtId="164" fontId="6" fillId="9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6;&#1095;&#1080;/&#1087;&#1088;&#1086;&#1076;&#1072;&#1078;&#1080;%20&#1057;&#1086;&#1095;&#1080;%2009,07,25-15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09.07.2025 - 15.07.2025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25.606000000000002</v>
          </cell>
          <cell r="F7">
            <v>25.606000000000002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65.061999999999998</v>
          </cell>
          <cell r="F8">
            <v>65.061999999999998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146</v>
          </cell>
          <cell r="F9">
            <v>365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133.65</v>
          </cell>
          <cell r="F10">
            <v>297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150.75</v>
          </cell>
          <cell r="F11">
            <v>335</v>
          </cell>
        </row>
        <row r="12">
          <cell r="A12" t="str">
            <v xml:space="preserve"> 043  Ветчина Нежная ТМ Особый рецепт, п/а, 0,4кг    ПОКОМ</v>
          </cell>
          <cell r="D12">
            <v>1.2</v>
          </cell>
          <cell r="F12">
            <v>3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5.78</v>
          </cell>
          <cell r="F13">
            <v>34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3</v>
          </cell>
          <cell r="F14">
            <v>10</v>
          </cell>
        </row>
        <row r="15">
          <cell r="A15" t="str">
            <v xml:space="preserve"> 064  Колбаса Молочная Дугушка, вектор 0,4 кг, ТМ Стародворье  ПОКОМ</v>
          </cell>
          <cell r="D15">
            <v>1.6</v>
          </cell>
          <cell r="F15">
            <v>4</v>
          </cell>
        </row>
        <row r="16">
          <cell r="A16" t="str">
            <v xml:space="preserve"> 079  Колбаса Сервелат Кремлевский,  0.35 кг, ПОКОМ</v>
          </cell>
          <cell r="D16">
            <v>16.100000000000001</v>
          </cell>
          <cell r="F16">
            <v>46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7.65</v>
          </cell>
          <cell r="F17">
            <v>45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0.7</v>
          </cell>
          <cell r="F18">
            <v>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2.1</v>
          </cell>
          <cell r="F19">
            <v>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2.4500000000000002</v>
          </cell>
          <cell r="F20">
            <v>7</v>
          </cell>
        </row>
        <row r="21">
          <cell r="A21" t="str">
            <v xml:space="preserve"> 201  Ветчина Нежная ТМ Особый рецепт, (2,5кг), ПОКОМ</v>
          </cell>
          <cell r="D21">
            <v>326.50400000000002</v>
          </cell>
          <cell r="F21">
            <v>326.50400000000002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69.537999999999997</v>
          </cell>
          <cell r="F22">
            <v>69.537999999999997</v>
          </cell>
        </row>
        <row r="23">
          <cell r="A23" t="str">
            <v xml:space="preserve"> 240  Колбаса Салями охотничья, ВЕС. ПОКОМ</v>
          </cell>
          <cell r="D23">
            <v>0.36199999999999999</v>
          </cell>
          <cell r="F23">
            <v>0.36199999999999999</v>
          </cell>
        </row>
        <row r="24">
          <cell r="A24" t="str">
            <v xml:space="preserve"> 244  Колбаса Сервелат Кремлевский, ВЕС. ПОКОМ</v>
          </cell>
          <cell r="D24">
            <v>181.65799999999999</v>
          </cell>
          <cell r="F24">
            <v>181.65799999999999</v>
          </cell>
        </row>
        <row r="25">
          <cell r="A25" t="str">
            <v xml:space="preserve"> 250  Сардельки стародворские с говядиной в обол. NDX, ВЕС. ПОКОМ</v>
          </cell>
          <cell r="D25">
            <v>30.2</v>
          </cell>
          <cell r="F25">
            <v>30.2</v>
          </cell>
        </row>
        <row r="26">
          <cell r="A26" t="str">
            <v xml:space="preserve"> 253  Сосиски Ганноверские   ПОКОМ</v>
          </cell>
          <cell r="D26">
            <v>484.58600000000001</v>
          </cell>
          <cell r="F26">
            <v>484.58600000000001</v>
          </cell>
        </row>
        <row r="27">
          <cell r="A27" t="str">
            <v xml:space="preserve"> 272  Колбаса Сервелат Филедворский, фиброуз, в/у 0,35 кг срез,  ПОКОМ</v>
          </cell>
          <cell r="D27">
            <v>5.95</v>
          </cell>
          <cell r="F27">
            <v>17</v>
          </cell>
        </row>
        <row r="28">
          <cell r="A28" t="str">
            <v xml:space="preserve"> 273  Сосиски Сочинки с сочной грудинкой, МГС 0.4кг,   ПОКОМ</v>
          </cell>
          <cell r="D28">
            <v>104.8</v>
          </cell>
          <cell r="F28">
            <v>262</v>
          </cell>
        </row>
        <row r="29">
          <cell r="A29" t="str">
            <v xml:space="preserve"> 276  Колбаса Сливушка ТМ Вязанка в оболочке полиамид 0,45 кг  ПОКОМ</v>
          </cell>
          <cell r="D29">
            <v>122.85</v>
          </cell>
          <cell r="F29">
            <v>273</v>
          </cell>
        </row>
        <row r="30">
          <cell r="A30" t="str">
            <v xml:space="preserve"> 278  Сосиски Сочинки с сочным окороком, МГС 0.4кг,   ПОКОМ</v>
          </cell>
          <cell r="D30">
            <v>101.6</v>
          </cell>
          <cell r="F30">
            <v>254</v>
          </cell>
        </row>
        <row r="31">
          <cell r="A31" t="str">
            <v xml:space="preserve"> 279  Колбаса Докторский гарант, Вязанка вектор, 0,4 кг.  ПОКОМ</v>
          </cell>
          <cell r="D31">
            <v>104</v>
          </cell>
          <cell r="F31">
            <v>260</v>
          </cell>
        </row>
        <row r="32">
          <cell r="A32" t="str">
            <v xml:space="preserve"> 285  Паштет печеночный со слив.маслом ТМ Стародворье ламистер 0,1 кг  ПОКОМ</v>
          </cell>
          <cell r="D32">
            <v>10.4</v>
          </cell>
          <cell r="F32">
            <v>104</v>
          </cell>
        </row>
        <row r="33">
          <cell r="A33" t="str">
            <v xml:space="preserve"> 296  Колбаса Мясорубская с рубленой грудинкой 0,35кг срез ТМ Стародворье  ПОКОМ</v>
          </cell>
          <cell r="D33">
            <v>32.549999999999997</v>
          </cell>
          <cell r="F33">
            <v>93</v>
          </cell>
        </row>
        <row r="34">
          <cell r="A34" t="str">
            <v xml:space="preserve"> 301  Сосиски Сочинки по-баварски с сыром,  0.4кг, ТМ Стародворье  ПОКОМ</v>
          </cell>
          <cell r="D34">
            <v>6.8</v>
          </cell>
          <cell r="F34">
            <v>17</v>
          </cell>
        </row>
        <row r="35">
          <cell r="A35" t="str">
            <v xml:space="preserve"> 302  Сосиски Сочинки по-баварски,  0.4кг, ТМ Стародворье  ПОКОМ</v>
          </cell>
          <cell r="D35">
            <v>12</v>
          </cell>
          <cell r="F35">
            <v>30</v>
          </cell>
        </row>
        <row r="36">
          <cell r="A36" t="str">
            <v xml:space="preserve"> 307  Колбаса Сервелат Мясорубский с мелкорубленным окороком 0,35 кг срез ТМ Стародворье   Поком</v>
          </cell>
          <cell r="D36">
            <v>43.05</v>
          </cell>
          <cell r="F36">
            <v>123</v>
          </cell>
        </row>
        <row r="37">
          <cell r="A37" t="str">
            <v xml:space="preserve"> 312  Ветчина Филейская ВЕС ТМ  Вязанка ТС Столичная  ПОКОМ</v>
          </cell>
          <cell r="D37">
            <v>157.40100000000001</v>
          </cell>
          <cell r="F37">
            <v>157.40100000000001</v>
          </cell>
        </row>
        <row r="38">
          <cell r="A38" t="str">
            <v xml:space="preserve"> 315  Колбаса вареная Молокуша ТМ Вязанка ВЕС, ПОКОМ</v>
          </cell>
          <cell r="D38">
            <v>9.4550000000000001</v>
          </cell>
          <cell r="F38">
            <v>9.4550000000000001</v>
          </cell>
        </row>
        <row r="39">
          <cell r="A39" t="str">
            <v xml:space="preserve"> 317 Колбаса Сервелат Рижский ТМ Зареченские, ВЕС  ПОКОМ</v>
          </cell>
          <cell r="D39">
            <v>102.477</v>
          </cell>
          <cell r="F39">
            <v>102.477</v>
          </cell>
        </row>
        <row r="40">
          <cell r="A40" t="str">
            <v xml:space="preserve"> 319  Колбаса вареная Филейская ТМ Вязанка ТС Классическая, 0,45 кг. ПОКОМ</v>
          </cell>
          <cell r="D40">
            <v>81.45</v>
          </cell>
          <cell r="F40">
            <v>181</v>
          </cell>
        </row>
        <row r="41">
          <cell r="A41" t="str">
            <v xml:space="preserve"> 322  Колбаса вареная Молокуша 0,45кг ТМ Вязанка  ПОКОМ</v>
          </cell>
          <cell r="D41">
            <v>164.25</v>
          </cell>
          <cell r="F41">
            <v>365</v>
          </cell>
        </row>
        <row r="42">
          <cell r="A42" t="str">
            <v xml:space="preserve"> 324  Ветчина Филейская ТМ Вязанка Столичная 0,45 кг ПОКОМ</v>
          </cell>
          <cell r="D42">
            <v>71.099999999999994</v>
          </cell>
          <cell r="F42">
            <v>158</v>
          </cell>
        </row>
        <row r="43">
          <cell r="A43" t="str">
            <v xml:space="preserve"> 328  Сардельки Сочинки Стародворье ТМ  0,4 кг ПОКОМ</v>
          </cell>
          <cell r="D43">
            <v>13.2</v>
          </cell>
          <cell r="F43">
            <v>33</v>
          </cell>
        </row>
        <row r="44">
          <cell r="A44" t="str">
            <v xml:space="preserve"> 330  Колбаса вареная Филейская ТМ Вязанка ТС Классическая ВЕС  ПОКОМ</v>
          </cell>
          <cell r="D44">
            <v>28.024000000000001</v>
          </cell>
          <cell r="F44">
            <v>28.024000000000001</v>
          </cell>
        </row>
        <row r="45">
          <cell r="A45" t="str">
            <v xml:space="preserve"> 334  Паштет Любительский ТМ Стародворье ламистер 0,1 кг  ПОКОМ</v>
          </cell>
          <cell r="D45">
            <v>7.1</v>
          </cell>
          <cell r="F45">
            <v>71</v>
          </cell>
        </row>
        <row r="46">
          <cell r="A46" t="str">
            <v xml:space="preserve"> 344  Колбаса Сочинка по-европейски с сочной грудинкой ТМ Стародворье, ВЕС ПОКОМ</v>
          </cell>
          <cell r="D46">
            <v>65.397999999999996</v>
          </cell>
          <cell r="F46">
            <v>65.397999999999996</v>
          </cell>
        </row>
        <row r="47">
          <cell r="A47" t="str">
            <v xml:space="preserve"> 345  Колбаса Сочинка по-фински с сочным окроком ТМ Стародворье ВЕС ПОКОМ</v>
          </cell>
          <cell r="D47">
            <v>9.19</v>
          </cell>
          <cell r="F47">
            <v>9.19</v>
          </cell>
        </row>
        <row r="48">
          <cell r="A48" t="str">
            <v xml:space="preserve"> 353  Колбаса Салями запеченная ТМ Стародворье ТС Дугушка. 0,6 кг ПОКОМ</v>
          </cell>
          <cell r="D48">
            <v>1.2</v>
          </cell>
          <cell r="F48">
            <v>2</v>
          </cell>
        </row>
        <row r="49">
          <cell r="A49" t="str">
            <v xml:space="preserve"> 354  Колбаса Рубленая запеченная ТМ Стародворье,ТС Дугушка  0,6 кг ПОКОМ</v>
          </cell>
          <cell r="D49">
            <v>8.4</v>
          </cell>
          <cell r="F49">
            <v>14</v>
          </cell>
        </row>
        <row r="50">
          <cell r="A50" t="str">
            <v xml:space="preserve"> 355  Колбаса Сервелат запеченный ТМ Стародворье ТС Дугушка. 0,6 кг. ПОКОМ</v>
          </cell>
          <cell r="D50">
            <v>6.6</v>
          </cell>
          <cell r="F50">
            <v>11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D51">
            <v>3</v>
          </cell>
          <cell r="F51">
            <v>5</v>
          </cell>
        </row>
        <row r="52">
          <cell r="A52" t="str">
            <v xml:space="preserve"> 387  Колбаса вареная Мусульманская Халяль ТМ Вязанка, 0,4 кг ПОКОМ</v>
          </cell>
          <cell r="D52">
            <v>48.4</v>
          </cell>
          <cell r="F52">
            <v>121</v>
          </cell>
        </row>
        <row r="53">
          <cell r="A53" t="str">
            <v xml:space="preserve"> 388  Сосиски Восточные Халяль ТМ Вязанка 0,33 кг АК. ПОКОМ</v>
          </cell>
          <cell r="D53">
            <v>20.79</v>
          </cell>
          <cell r="F53">
            <v>63</v>
          </cell>
        </row>
        <row r="54">
          <cell r="A54" t="str">
            <v xml:space="preserve"> 394 Колбаса полукопченая Аль-Ислами халяль ТМ Вязанка оболочка фиброуз в в/у 0,35 кг  ПОКОМ</v>
          </cell>
          <cell r="D54">
            <v>24.85</v>
          </cell>
          <cell r="F54">
            <v>71</v>
          </cell>
        </row>
        <row r="55">
          <cell r="A55" t="str">
            <v xml:space="preserve"> 410  Сосиски Баварские с сыром ТМ Стародворье 0,35 кг. ПОКОМ</v>
          </cell>
          <cell r="D55">
            <v>10.15</v>
          </cell>
          <cell r="F55">
            <v>29</v>
          </cell>
        </row>
        <row r="56">
          <cell r="A56" t="str">
            <v xml:space="preserve"> 412  Сосиски Баварские ТМ Стародворье 0,35 кг ПОКОМ</v>
          </cell>
          <cell r="D56">
            <v>43.4</v>
          </cell>
          <cell r="F56">
            <v>124</v>
          </cell>
        </row>
        <row r="57">
          <cell r="A57" t="str">
            <v xml:space="preserve"> 413  Ветчина Сливушка с индейкой ТМ Вязанка  0,3 кг. ПОКОМ</v>
          </cell>
          <cell r="D57">
            <v>5.7</v>
          </cell>
          <cell r="F57">
            <v>19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D58">
            <v>32.886000000000003</v>
          </cell>
          <cell r="F58">
            <v>32.886000000000003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D59">
            <v>633.78</v>
          </cell>
          <cell r="F59">
            <v>633.78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D60">
            <v>27.030999999999999</v>
          </cell>
          <cell r="F60">
            <v>27.030999999999999</v>
          </cell>
        </row>
        <row r="61">
          <cell r="A61" t="str">
            <v xml:space="preserve"> 462  Колбаса Со шпиком ТМ Особый рецепт в оболочке полиамид 0,5 кг. ПОКОМ</v>
          </cell>
          <cell r="D61">
            <v>2.5</v>
          </cell>
          <cell r="F61">
            <v>5</v>
          </cell>
        </row>
        <row r="62">
          <cell r="A62" t="str">
            <v xml:space="preserve"> 466  Сосиски Ганноверские в оболочке амицел в модиф. газовой среде 0,5 кг ТМ Стародворье. ПОКОМ</v>
          </cell>
          <cell r="D62">
            <v>48</v>
          </cell>
          <cell r="F62">
            <v>96</v>
          </cell>
        </row>
        <row r="63">
          <cell r="A63" t="str">
            <v xml:space="preserve"> 467  Колбаса Филейная 0,5кг ТМ Особый рецепт  ПОКОМ</v>
          </cell>
          <cell r="D63">
            <v>3.5</v>
          </cell>
          <cell r="F63">
            <v>7</v>
          </cell>
        </row>
        <row r="64">
          <cell r="A64" t="str">
            <v xml:space="preserve"> 495  Колбаса Сочинка по-европейски с сочной грудинкой 0,3кг ТМ Стародворье  ПОКОМ</v>
          </cell>
          <cell r="D64">
            <v>5.7</v>
          </cell>
          <cell r="F64">
            <v>19</v>
          </cell>
        </row>
        <row r="65">
          <cell r="A65" t="str">
            <v xml:space="preserve"> 496  Колбаса Сочинка по-фински с сочным окроком 0,3кг ТМ Стародворье  ПОКОМ</v>
          </cell>
          <cell r="D65">
            <v>19.5</v>
          </cell>
          <cell r="F65">
            <v>65</v>
          </cell>
        </row>
        <row r="66">
          <cell r="A66" t="str">
            <v xml:space="preserve"> 519  Грудинка 0,12 кг нарезка ТМ Стародворье  ПОКОМ</v>
          </cell>
          <cell r="D66">
            <v>0.36</v>
          </cell>
          <cell r="F66">
            <v>3</v>
          </cell>
        </row>
        <row r="67">
          <cell r="A67" t="str">
            <v xml:space="preserve"> 520  Колбаса Мраморная ТМ Стародворье в вакуумной упаковке 0,07 кг нарезка  ПОКОМ</v>
          </cell>
          <cell r="D67">
            <v>7.49</v>
          </cell>
          <cell r="F67">
            <v>107</v>
          </cell>
        </row>
        <row r="68">
          <cell r="A68" t="str">
            <v xml:space="preserve"> 521  Бекон ТМ Стародворье в вакуумной упаковке 0,12кг нарезка  ПОКОМ</v>
          </cell>
          <cell r="D68">
            <v>2.04</v>
          </cell>
          <cell r="F68">
            <v>17</v>
          </cell>
        </row>
        <row r="69">
          <cell r="A69" t="str">
            <v xml:space="preserve"> 525  Колбаса Фуэт нарезка 0,07кг ТМ Стародворье  ПОКОМ</v>
          </cell>
          <cell r="D69">
            <v>3.29</v>
          </cell>
          <cell r="F69">
            <v>47</v>
          </cell>
        </row>
        <row r="70">
          <cell r="A70" t="str">
            <v xml:space="preserve"> 526  Корейка вяленая выдержанная нарезка 0,05кг ТМ Стародворье  ПОКОМ</v>
          </cell>
          <cell r="D70">
            <v>2.2999999999999998</v>
          </cell>
          <cell r="F70">
            <v>46</v>
          </cell>
        </row>
        <row r="71">
          <cell r="A71" t="str">
            <v xml:space="preserve"> 527  Окорок Прошутто выдержанный нарезка 0,055кг ТМ Стародворье  ПОКОМ</v>
          </cell>
          <cell r="D71">
            <v>6.6550000000000002</v>
          </cell>
          <cell r="F71">
            <v>121</v>
          </cell>
        </row>
        <row r="72">
          <cell r="A72" t="str">
            <v xml:space="preserve"> 529  Бекон выдержанный нарезка 0,055кг ТМ Стародворье  ПОКОМ</v>
          </cell>
          <cell r="D72">
            <v>3.355</v>
          </cell>
          <cell r="F72">
            <v>61</v>
          </cell>
        </row>
        <row r="73">
          <cell r="A73" t="str">
            <v xml:space="preserve"> 530  Окорок Хамон выдержанный нарезка 0,055кг ТМ Стародворье  ПОКОМ</v>
          </cell>
          <cell r="D73">
            <v>4.18</v>
          </cell>
          <cell r="F73">
            <v>76</v>
          </cell>
        </row>
        <row r="74">
          <cell r="A74" t="str">
            <v>523  Колбаса Сальчичон нарезка 0,07кг ТМ Стародворье  ПОКОМ</v>
          </cell>
          <cell r="D74">
            <v>7.63</v>
          </cell>
          <cell r="F74">
            <v>109</v>
          </cell>
        </row>
        <row r="75">
          <cell r="A75" t="str">
            <v>524  Колбаса Сервелат Ореховый нарезка 0,07кг ТМ Стародворье  ПОКОМ</v>
          </cell>
          <cell r="D75">
            <v>6.93</v>
          </cell>
          <cell r="F75">
            <v>99</v>
          </cell>
        </row>
        <row r="76">
          <cell r="A76" t="str">
            <v>БОНУС_ 307  Колбаса Сервелат Мясорубский с мелкорубленным окороком 0,35 кг срез ТМ Стародворье</v>
          </cell>
          <cell r="D76">
            <v>14</v>
          </cell>
          <cell r="F76">
            <v>40</v>
          </cell>
        </row>
        <row r="77">
          <cell r="A77" t="str">
            <v>БОНУС_ 319  Колбаса вареная Филейская ТМ Вязанка ТС Классическая, 0,45 кг. ПОКОМ</v>
          </cell>
          <cell r="D77">
            <v>140.4</v>
          </cell>
          <cell r="F77">
            <v>312</v>
          </cell>
        </row>
        <row r="78">
          <cell r="A78" t="str">
            <v>БОНУС_ 412  Сосиски Баварские ТМ Стародворье 0,35 кг ПОКОМ</v>
          </cell>
          <cell r="D78">
            <v>100.45</v>
          </cell>
          <cell r="F78">
            <v>287</v>
          </cell>
        </row>
        <row r="79">
          <cell r="A79" t="str">
            <v>БОНУС_Готовые чебупели сочные с мясом ТМ Горячая штучка  0,3кг зам    ПОКОМ</v>
          </cell>
          <cell r="D79">
            <v>48</v>
          </cell>
          <cell r="F79">
            <v>160</v>
          </cell>
        </row>
        <row r="80">
          <cell r="A80" t="str">
            <v>БОНУС_Колбаса Докторская Особая ТМ Особый рецепт, ВЕС  ПОКОМ</v>
          </cell>
          <cell r="D80">
            <v>72.191999999999993</v>
          </cell>
          <cell r="F80">
            <v>72.191999999999993</v>
          </cell>
        </row>
        <row r="81">
          <cell r="A81" t="str">
            <v>БОНУС_Колбаса Сервелат Мясорубский с мелкорубленным окороком в/у  ТМ Стародворье ВЕС   ПОКОМ</v>
          </cell>
          <cell r="D81">
            <v>4.3369999999999997</v>
          </cell>
          <cell r="F81">
            <v>4.3369999999999997</v>
          </cell>
        </row>
        <row r="82">
          <cell r="A82" t="str">
            <v>БОНУС_Пельмени Бульмени с говядиной и свининой ТМ Горячая штучка. флоу-пак сфера 0,7 кг ПОКОМ</v>
          </cell>
          <cell r="D82">
            <v>46.2</v>
          </cell>
          <cell r="F82">
            <v>66</v>
          </cell>
        </row>
        <row r="83">
          <cell r="A83" t="str">
            <v>Готовые бельмеши сочные с мясом ТМ Горячая штучка 0,3кг зам  ПОКОМ</v>
          </cell>
          <cell r="D83">
            <v>11.7</v>
          </cell>
          <cell r="F83">
            <v>39</v>
          </cell>
        </row>
        <row r="84">
          <cell r="A84" t="str">
            <v>Готовые чебупели острые с мясом Горячая штучка 0,3 кг зам  ПОКОМ</v>
          </cell>
          <cell r="D84">
            <v>17.7</v>
          </cell>
          <cell r="F84">
            <v>59</v>
          </cell>
        </row>
        <row r="85">
          <cell r="A85" t="str">
            <v>Готовые чебупели с ветчиной и сыром Горячая штучка 0,3кг зам  ПОКОМ</v>
          </cell>
          <cell r="D85">
            <v>33</v>
          </cell>
          <cell r="F85">
            <v>110</v>
          </cell>
        </row>
        <row r="86">
          <cell r="A86" t="str">
            <v>Готовые чебупели с ветчиной и сыром ТМ Горячая штучка флоу-пак 0,24 кг.  ПОКОМ</v>
          </cell>
          <cell r="D86">
            <v>0.96</v>
          </cell>
          <cell r="F86">
            <v>4</v>
          </cell>
        </row>
        <row r="87">
          <cell r="A87" t="str">
            <v>Готовые чебупели сочные с мясом ТМ Горячая штучка  0,3кг зам  ПОКОМ</v>
          </cell>
          <cell r="D87">
            <v>1.5</v>
          </cell>
          <cell r="F87">
            <v>5</v>
          </cell>
        </row>
        <row r="88">
          <cell r="A88" t="str">
            <v>Готовые чебупели сочные с мясом ТМ Горячая штучка флоу-пак 0,24 кг  ПОКОМ</v>
          </cell>
          <cell r="D88">
            <v>20.399999999999999</v>
          </cell>
          <cell r="F88">
            <v>85</v>
          </cell>
        </row>
        <row r="89">
          <cell r="A89" t="str">
            <v>ЖАР-ладушки с мясом 0,2кг ТМ Стародворье  ПОКОМ</v>
          </cell>
          <cell r="D89">
            <v>1.2</v>
          </cell>
          <cell r="F89">
            <v>6</v>
          </cell>
        </row>
        <row r="90">
          <cell r="A90" t="str">
            <v>Круггетсы с сырным соусом ТМ Горячая штучка 0,25 кг зам  ПОКОМ</v>
          </cell>
          <cell r="D90">
            <v>0.5</v>
          </cell>
          <cell r="F90">
            <v>2</v>
          </cell>
        </row>
        <row r="91">
          <cell r="A91" t="str">
            <v>Круггетсы с сырным соусом ТМ Горячая штучка ТС Круггетсы флоу-пак 0,2 кг  ПОКОМ</v>
          </cell>
          <cell r="D91">
            <v>15.6</v>
          </cell>
          <cell r="F91">
            <v>78</v>
          </cell>
        </row>
        <row r="92">
          <cell r="A92" t="str">
            <v>Круггетсы сочные ТМ Горячая штучка ТС Круггетсы 0,25 кг зам  ПОКОМ</v>
          </cell>
          <cell r="D92">
            <v>3</v>
          </cell>
          <cell r="F92">
            <v>12</v>
          </cell>
        </row>
        <row r="93">
          <cell r="A93" t="str">
            <v>Круггетсы сочные ТМ Горячая штучка ТС Круггетсы флоу-пак 0,2 кг.  ПОКОМ</v>
          </cell>
          <cell r="D93">
            <v>14.6</v>
          </cell>
          <cell r="F93">
            <v>73</v>
          </cell>
        </row>
        <row r="94">
          <cell r="A94" t="str">
            <v>Мини-сосиски в тесте 3,7кг ВЕС заморож. ТМ Зареченские  ПОКОМ</v>
          </cell>
          <cell r="D94">
            <v>3.7</v>
          </cell>
          <cell r="F94">
            <v>3.7</v>
          </cell>
        </row>
        <row r="95">
          <cell r="A95" t="str">
            <v>Наггетсы Нагетосы Сочная курочка в хрустящей панировке ТМ Горячая штучка 0,25 кг зам  ПОКОМ</v>
          </cell>
          <cell r="D95">
            <v>3.5</v>
          </cell>
          <cell r="F95">
            <v>14</v>
          </cell>
        </row>
        <row r="96">
          <cell r="A96" t="str">
            <v>Наггетсы Нагетосы Сочная курочка ТМ Горячая штучка 0,25 кг зам  ПОКОМ</v>
          </cell>
          <cell r="D96">
            <v>33.75</v>
          </cell>
          <cell r="F96">
            <v>135</v>
          </cell>
        </row>
        <row r="97">
          <cell r="A97" t="str">
            <v>Наггетсы с индейкой 0,25кг ТМ Вязанка ТС Няняггетсы Сливушки НД2 замор.  ПОКОМ</v>
          </cell>
          <cell r="D97">
            <v>10.5</v>
          </cell>
          <cell r="F97">
            <v>42</v>
          </cell>
        </row>
        <row r="98">
          <cell r="A98" t="str">
            <v>Наггетсы с куриным филе и сыром ТМ Вязанка 0,25 кг ПОКОМ</v>
          </cell>
          <cell r="D98">
            <v>25</v>
          </cell>
          <cell r="F98">
            <v>100</v>
          </cell>
        </row>
        <row r="99">
          <cell r="A99" t="str">
            <v>Наггетсы Хрустящие ТМ Зареченские. ВЕС ПОКОМ</v>
          </cell>
          <cell r="D99">
            <v>18</v>
          </cell>
          <cell r="F99">
            <v>18</v>
          </cell>
        </row>
        <row r="100">
          <cell r="A100" t="str">
            <v>Наггетсы Хрустящие ТМ Стародворье с сочной курочкой 0,23 кг  ПОКОМ</v>
          </cell>
          <cell r="D100">
            <v>8.0500000000000007</v>
          </cell>
          <cell r="F100">
            <v>35</v>
          </cell>
        </row>
        <row r="101">
          <cell r="A101" t="str">
            <v>Пекерсы с индейкой в сливочном соусе ТМ Горячая штучка 0,25 кг зам  ПОКОМ</v>
          </cell>
          <cell r="D101">
            <v>3.75</v>
          </cell>
          <cell r="F101">
            <v>15</v>
          </cell>
        </row>
        <row r="102">
          <cell r="A102" t="str">
            <v>Пельмени Бигбули #МЕГАВКУСИЩЕ с сочной грудинкой ТМ Горячая штучка 0,4 кг. ПОКОМ</v>
          </cell>
          <cell r="D102">
            <v>13.6</v>
          </cell>
          <cell r="F102">
            <v>34</v>
          </cell>
        </row>
        <row r="103">
          <cell r="A103" t="str">
            <v>Пельмени Бигбули #МЕГАВКУСИЩЕ с сочной грудинкой ТМ Горячая штучка 0,7 кг. ПОКОМ</v>
          </cell>
          <cell r="D103">
            <v>25.2</v>
          </cell>
          <cell r="F103">
            <v>36</v>
          </cell>
        </row>
        <row r="104">
          <cell r="A104" t="str">
            <v>Пельмени Бигбули с мясом ТМ Горячая штучка. флоу-пак сфера 0,4 кг. ПОКОМ</v>
          </cell>
          <cell r="D104">
            <v>8.4</v>
          </cell>
          <cell r="F104">
            <v>21</v>
          </cell>
        </row>
        <row r="105">
          <cell r="A105" t="str">
            <v>Пельмени Бигбули с мясом ТМ Горячая штучка. флоу-пак сфера 0,7 кг ПОКОМ</v>
          </cell>
          <cell r="D105">
            <v>0.7</v>
          </cell>
          <cell r="F105">
            <v>1</v>
          </cell>
        </row>
        <row r="106">
          <cell r="A106" t="str">
            <v>Пельмени Бульмени с говядиной и свининой ТМ Горячая штучка. флоу-пак сфера 0,4 кг ПОКОМ</v>
          </cell>
          <cell r="D106">
            <v>4</v>
          </cell>
          <cell r="F106">
            <v>10</v>
          </cell>
        </row>
        <row r="107">
          <cell r="A107" t="str">
            <v>Пельмени Бульмени с говядиной и свининой ТМ Горячая штучка. флоу-пак сфера 0,7 кг ПОКОМ</v>
          </cell>
          <cell r="D107">
            <v>108.5</v>
          </cell>
          <cell r="F107">
            <v>155</v>
          </cell>
        </row>
        <row r="108">
          <cell r="A108" t="str">
            <v>Пельмени Бульмени хрустящие с мясом 0,22 кг ТМ Горячая штучка  ПОКОМ</v>
          </cell>
          <cell r="D108">
            <v>3.52</v>
          </cell>
          <cell r="F108">
            <v>16</v>
          </cell>
        </row>
        <row r="109">
          <cell r="A109" t="str">
            <v>Пельмени Медвежьи ушки с фермерскими сливками 0,4 кг. ТМ Стародворье ПОКОМ</v>
          </cell>
          <cell r="D109">
            <v>2.4</v>
          </cell>
          <cell r="F109">
            <v>6</v>
          </cell>
        </row>
        <row r="110">
          <cell r="A110" t="str">
            <v>Пельмени Медвежьи ушки с фермерскими сливками 0,7кг  ПОКОМ</v>
          </cell>
          <cell r="D110">
            <v>11.9</v>
          </cell>
          <cell r="F110">
            <v>17</v>
          </cell>
        </row>
        <row r="111">
          <cell r="A111" t="str">
            <v>Пельмени Отборные с говядиной 0,43 кг ТМ Стародворье ТС Медвежье ушко</v>
          </cell>
          <cell r="D111">
            <v>0.86</v>
          </cell>
          <cell r="F111">
            <v>2</v>
          </cell>
        </row>
        <row r="112">
          <cell r="A112" t="str">
            <v>Пельмени Отборные с говядиной и свининой 0,43 кг ТМ Стародворье ТС Медвежье ушко</v>
          </cell>
          <cell r="D112">
            <v>8.17</v>
          </cell>
          <cell r="F112">
            <v>19</v>
          </cell>
        </row>
        <row r="113">
          <cell r="A113" t="str">
            <v>Пельмени Со свининой и говядиной ТМ Особый рецепт Любимая ложка 1,0 кг  ПОКОМ</v>
          </cell>
          <cell r="D113">
            <v>15</v>
          </cell>
          <cell r="F113">
            <v>15</v>
          </cell>
        </row>
        <row r="114">
          <cell r="A114" t="str">
            <v>Хот-догстер ТМ Горячая штучка ТС Хот-Догстер флоу-пак 0,09 кг. ПОКОМ</v>
          </cell>
          <cell r="D114">
            <v>4.5</v>
          </cell>
          <cell r="F114">
            <v>50</v>
          </cell>
        </row>
        <row r="115">
          <cell r="A115" t="str">
            <v>Хотстеры ТМ Горячая штучка ТС Хотстеры 0,25 кг зам  ПОКОМ</v>
          </cell>
          <cell r="D115">
            <v>34.75</v>
          </cell>
          <cell r="F115">
            <v>139</v>
          </cell>
        </row>
        <row r="116">
          <cell r="A116" t="str">
            <v>Хрустящие крылышки острые к пиву ТМ Горячая штучка 0,3кг зам  ПОКОМ</v>
          </cell>
          <cell r="D116">
            <v>23.7</v>
          </cell>
          <cell r="F116">
            <v>79</v>
          </cell>
        </row>
        <row r="117">
          <cell r="A117" t="str">
            <v>Хрустящие крылышки ТМ Горячая штучка 0,3 кг зам  ПОКОМ</v>
          </cell>
          <cell r="D117">
            <v>23.7</v>
          </cell>
          <cell r="F117">
            <v>79</v>
          </cell>
        </row>
        <row r="118">
          <cell r="A118" t="str">
            <v>Хрустящие крылышки ТМ Зареченские ТС Зареченские продукты. ВЕС ПОКОМ</v>
          </cell>
          <cell r="D118">
            <v>9</v>
          </cell>
          <cell r="F118">
            <v>9</v>
          </cell>
        </row>
        <row r="119">
          <cell r="A119" t="str">
            <v>Чебупели Курочка гриль ТМ Горячая штучка, 0,3 кг зам  ПОКОМ</v>
          </cell>
          <cell r="D119">
            <v>6</v>
          </cell>
          <cell r="F119">
            <v>20</v>
          </cell>
        </row>
        <row r="120">
          <cell r="A120" t="str">
            <v>Чебупицца курочка по-итальянски Горячая штучка 0,25 кг зам  ПОКОМ</v>
          </cell>
          <cell r="D120">
            <v>45.75</v>
          </cell>
          <cell r="F120">
            <v>183</v>
          </cell>
        </row>
        <row r="121">
          <cell r="A121" t="str">
            <v>Чебупицца Пепперони ТМ Горячая штучка ТС Чебупицца 0.25кг зам  ПОКОМ</v>
          </cell>
          <cell r="D121">
            <v>42.75</v>
          </cell>
          <cell r="F121">
            <v>171</v>
          </cell>
        </row>
        <row r="122">
          <cell r="A122" t="str">
            <v>Итого</v>
          </cell>
          <cell r="D122">
            <v>4941.5469999999996</v>
          </cell>
          <cell r="F122">
            <v>9820.3870000000006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2" sqref="T12"/>
    </sheetView>
  </sheetViews>
  <sheetFormatPr defaultRowHeight="15" x14ac:dyDescent="0.25"/>
  <cols>
    <col min="1" max="1" width="58.285156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85546875" customWidth="1"/>
    <col min="16" max="16" width="6" customWidth="1"/>
    <col min="17" max="19" width="7" customWidth="1"/>
    <col min="20" max="20" width="15" customWidth="1"/>
    <col min="21" max="22" width="5" customWidth="1"/>
    <col min="23" max="31" width="6" customWidth="1"/>
    <col min="32" max="32" width="39.7109375" customWidth="1"/>
    <col min="33" max="33" width="6" customWidth="1"/>
    <col min="34" max="34" width="6" style="5" customWidth="1"/>
    <col min="35" max="35" width="7" style="12" customWidth="1"/>
    <col min="36" max="36" width="6" customWidth="1"/>
    <col min="37" max="38" width="5" customWidth="1"/>
    <col min="39" max="39" width="6" style="12" customWidth="1"/>
    <col min="40" max="49" width="3" customWidth="1"/>
  </cols>
  <sheetData>
    <row r="1" spans="1:49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7"/>
      <c r="AI1" s="9"/>
      <c r="AJ1" s="14"/>
      <c r="AK1" s="14"/>
      <c r="AL1" s="14"/>
      <c r="AM1" s="9"/>
      <c r="AN1" s="14"/>
      <c r="AO1" s="14"/>
      <c r="AP1" s="14"/>
      <c r="AQ1" s="14"/>
      <c r="AR1" s="14"/>
      <c r="AS1" s="14"/>
      <c r="AT1" s="14"/>
      <c r="AU1" s="14"/>
      <c r="AV1" s="14"/>
      <c r="AW1" s="14"/>
    </row>
    <row r="2" spans="1:49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7"/>
      <c r="AI2" s="9"/>
      <c r="AJ2" s="14"/>
      <c r="AK2" s="14"/>
      <c r="AL2" s="14"/>
      <c r="AM2" s="9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23</v>
      </c>
      <c r="AG3" s="1" t="s">
        <v>24</v>
      </c>
      <c r="AH3" s="8" t="s">
        <v>25</v>
      </c>
      <c r="AI3" s="10" t="s">
        <v>26</v>
      </c>
      <c r="AJ3" s="1" t="s">
        <v>27</v>
      </c>
      <c r="AK3" s="1" t="s">
        <v>28</v>
      </c>
      <c r="AL3" s="1" t="s">
        <v>29</v>
      </c>
      <c r="AM3" s="10" t="s">
        <v>30</v>
      </c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31</v>
      </c>
      <c r="P4" s="14" t="s">
        <v>32</v>
      </c>
      <c r="Q4" s="14"/>
      <c r="R4" s="14"/>
      <c r="S4" s="14"/>
      <c r="T4" s="14"/>
      <c r="U4" s="14"/>
      <c r="V4" s="14"/>
      <c r="W4" s="13" t="s">
        <v>33</v>
      </c>
      <c r="X4" s="14" t="s">
        <v>34</v>
      </c>
      <c r="Y4" s="14" t="s">
        <v>35</v>
      </c>
      <c r="Z4" s="14" t="s">
        <v>36</v>
      </c>
      <c r="AA4" s="14" t="s">
        <v>37</v>
      </c>
      <c r="AB4" s="14" t="s">
        <v>38</v>
      </c>
      <c r="AC4" s="14" t="s">
        <v>39</v>
      </c>
      <c r="AD4" s="14" t="s">
        <v>40</v>
      </c>
      <c r="AE4" s="14" t="s">
        <v>41</v>
      </c>
      <c r="AF4" s="14"/>
      <c r="AG4" s="14"/>
      <c r="AH4" s="7"/>
      <c r="AI4" s="9"/>
      <c r="AJ4" s="14"/>
      <c r="AK4" s="14"/>
      <c r="AL4" s="14"/>
      <c r="AM4" s="9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 s="14"/>
      <c r="B5" s="14"/>
      <c r="C5" s="14"/>
      <c r="D5" s="14"/>
      <c r="E5" s="3">
        <f>SUM(E6:E489)</f>
        <v>5599.7</v>
      </c>
      <c r="F5" s="3">
        <f>SUM(F6:F489)</f>
        <v>19603.2</v>
      </c>
      <c r="G5" s="7"/>
      <c r="H5" s="14"/>
      <c r="I5" s="14"/>
      <c r="J5" s="14"/>
      <c r="K5" s="3">
        <f t="shared" ref="K5:S5" si="0">SUM(K6:K489)</f>
        <v>5324.3</v>
      </c>
      <c r="L5" s="3">
        <f t="shared" si="0"/>
        <v>275.39999999999998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1119.9400000000003</v>
      </c>
      <c r="Q5" s="3">
        <f t="shared" si="0"/>
        <v>7284.1</v>
      </c>
      <c r="R5" s="3">
        <f t="shared" si="0"/>
        <v>7983.6</v>
      </c>
      <c r="S5" s="3">
        <f t="shared" si="0"/>
        <v>10530.4</v>
      </c>
      <c r="T5" s="14"/>
      <c r="U5" s="14"/>
      <c r="V5" s="14"/>
      <c r="W5" s="3">
        <f t="shared" ref="W5:AE5" si="1">SUM(W6:W489)</f>
        <v>423.74</v>
      </c>
      <c r="X5" s="3">
        <f t="shared" si="1"/>
        <v>878.22</v>
      </c>
      <c r="Y5" s="3">
        <f t="shared" si="1"/>
        <v>869.12000000000012</v>
      </c>
      <c r="Z5" s="3">
        <f t="shared" si="1"/>
        <v>762.07999999999993</v>
      </c>
      <c r="AA5" s="3">
        <f t="shared" si="1"/>
        <v>548.42000000000007</v>
      </c>
      <c r="AB5" s="3">
        <f t="shared" si="1"/>
        <v>175.32000000000002</v>
      </c>
      <c r="AC5" s="3">
        <f t="shared" si="1"/>
        <v>131.54399999999998</v>
      </c>
      <c r="AD5" s="3">
        <f t="shared" si="1"/>
        <v>639.14</v>
      </c>
      <c r="AE5" s="3">
        <f t="shared" si="1"/>
        <v>502.15999999999997</v>
      </c>
      <c r="AF5" s="14"/>
      <c r="AG5" s="3">
        <f>SUM(AG6:AG489)</f>
        <v>3374.2659999999996</v>
      </c>
      <c r="AH5" s="7"/>
      <c r="AI5" s="11">
        <f>SUM(AI6:AI489)</f>
        <v>804</v>
      </c>
      <c r="AJ5" s="3">
        <f>SUM(AJ6:AJ489)</f>
        <v>3640.9200000000005</v>
      </c>
      <c r="AK5" s="14"/>
      <c r="AL5" s="14"/>
      <c r="AM5" s="11">
        <f>SUM(AM6:AM489)</f>
        <v>10.293650793650794</v>
      </c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49" x14ac:dyDescent="0.25">
      <c r="A6" s="23" t="s">
        <v>42</v>
      </c>
      <c r="B6" s="23" t="s">
        <v>43</v>
      </c>
      <c r="C6" s="23">
        <v>-87</v>
      </c>
      <c r="D6" s="23"/>
      <c r="E6" s="28">
        <v>310</v>
      </c>
      <c r="F6" s="28">
        <v>-414</v>
      </c>
      <c r="G6" s="24">
        <v>0</v>
      </c>
      <c r="H6" s="23">
        <v>180</v>
      </c>
      <c r="I6" s="23" t="s">
        <v>44</v>
      </c>
      <c r="J6" s="23" t="s">
        <v>45</v>
      </c>
      <c r="K6" s="23">
        <v>310</v>
      </c>
      <c r="L6" s="23">
        <f t="shared" ref="L6:L37" si="2">E6-K6</f>
        <v>0</v>
      </c>
      <c r="M6" s="23"/>
      <c r="N6" s="23"/>
      <c r="O6" s="23"/>
      <c r="P6" s="23">
        <f t="shared" ref="P6:P37" si="3">E6/5</f>
        <v>62</v>
      </c>
      <c r="Q6" s="25"/>
      <c r="R6" s="25"/>
      <c r="S6" s="25"/>
      <c r="T6" s="23"/>
      <c r="U6" s="23">
        <f t="shared" ref="U6:U37" si="4">(F6+R6)/P6</f>
        <v>-6.67741935483871</v>
      </c>
      <c r="V6" s="23">
        <f t="shared" ref="V6:V37" si="5">F6/P6</f>
        <v>-6.67741935483871</v>
      </c>
      <c r="W6" s="23">
        <f>IFERROR(VLOOKUP(A6,[1]TDSheet!$A:$L,6,0),0)/5</f>
        <v>32</v>
      </c>
      <c r="X6" s="23">
        <v>40.200000000000003</v>
      </c>
      <c r="Y6" s="23">
        <v>51.8</v>
      </c>
      <c r="Z6" s="23">
        <v>0</v>
      </c>
      <c r="AA6" s="23">
        <v>8.6</v>
      </c>
      <c r="AB6" s="23">
        <v>4.92</v>
      </c>
      <c r="AC6" s="23">
        <v>5.4</v>
      </c>
      <c r="AD6" s="23">
        <v>13</v>
      </c>
      <c r="AE6" s="23">
        <v>0</v>
      </c>
      <c r="AF6" s="23" t="s">
        <v>44</v>
      </c>
      <c r="AG6" s="23"/>
      <c r="AH6" s="24"/>
      <c r="AI6" s="26"/>
      <c r="AJ6" s="23"/>
      <c r="AK6" s="23"/>
      <c r="AL6" s="23"/>
      <c r="AM6" s="26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49" x14ac:dyDescent="0.25">
      <c r="A7" s="23" t="s">
        <v>46</v>
      </c>
      <c r="B7" s="23" t="s">
        <v>43</v>
      </c>
      <c r="C7" s="23">
        <v>-35</v>
      </c>
      <c r="D7" s="23">
        <v>3</v>
      </c>
      <c r="E7" s="28">
        <v>242</v>
      </c>
      <c r="F7" s="28">
        <v>-283</v>
      </c>
      <c r="G7" s="24">
        <v>0</v>
      </c>
      <c r="H7" s="23">
        <v>180</v>
      </c>
      <c r="I7" s="23" t="s">
        <v>44</v>
      </c>
      <c r="J7" s="23" t="s">
        <v>47</v>
      </c>
      <c r="K7" s="23">
        <v>244</v>
      </c>
      <c r="L7" s="23">
        <f t="shared" si="2"/>
        <v>-2</v>
      </c>
      <c r="M7" s="23"/>
      <c r="N7" s="23"/>
      <c r="O7" s="23"/>
      <c r="P7" s="23">
        <f t="shared" si="3"/>
        <v>48.4</v>
      </c>
      <c r="Q7" s="25"/>
      <c r="R7" s="25"/>
      <c r="S7" s="25"/>
      <c r="T7" s="23"/>
      <c r="U7" s="23">
        <f t="shared" si="4"/>
        <v>-5.8471074380165291</v>
      </c>
      <c r="V7" s="23">
        <f t="shared" si="5"/>
        <v>-5.8471074380165291</v>
      </c>
      <c r="W7" s="23">
        <f>IFERROR(VLOOKUP(A7,[1]TDSheet!$A:$L,6,0),0)/5</f>
        <v>13.2</v>
      </c>
      <c r="X7" s="23">
        <v>17.2</v>
      </c>
      <c r="Y7" s="23">
        <v>36.6</v>
      </c>
      <c r="Z7" s="23">
        <v>2.4</v>
      </c>
      <c r="AA7" s="23">
        <v>13</v>
      </c>
      <c r="AB7" s="23">
        <v>8.26</v>
      </c>
      <c r="AC7" s="23">
        <v>8.68</v>
      </c>
      <c r="AD7" s="23">
        <v>5.4</v>
      </c>
      <c r="AE7" s="23">
        <v>0</v>
      </c>
      <c r="AF7" s="23" t="s">
        <v>44</v>
      </c>
      <c r="AG7" s="23"/>
      <c r="AH7" s="24"/>
      <c r="AI7" s="26"/>
      <c r="AJ7" s="23"/>
      <c r="AK7" s="23"/>
      <c r="AL7" s="23"/>
      <c r="AM7" s="26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x14ac:dyDescent="0.25">
      <c r="A8" s="14" t="s">
        <v>48</v>
      </c>
      <c r="B8" s="14" t="s">
        <v>43</v>
      </c>
      <c r="C8" s="14">
        <v>928</v>
      </c>
      <c r="D8" s="14">
        <v>2</v>
      </c>
      <c r="E8" s="14">
        <v>58</v>
      </c>
      <c r="F8" s="14">
        <v>864</v>
      </c>
      <c r="G8" s="7">
        <v>0.3</v>
      </c>
      <c r="H8" s="14">
        <v>180</v>
      </c>
      <c r="I8" s="14" t="s">
        <v>49</v>
      </c>
      <c r="J8" s="14"/>
      <c r="K8" s="14">
        <v>62</v>
      </c>
      <c r="L8" s="14">
        <f t="shared" si="2"/>
        <v>-4</v>
      </c>
      <c r="M8" s="14"/>
      <c r="N8" s="14"/>
      <c r="O8" s="14"/>
      <c r="P8" s="14">
        <f t="shared" si="3"/>
        <v>11.6</v>
      </c>
      <c r="Q8" s="4"/>
      <c r="R8" s="4">
        <f>AH8*AI8</f>
        <v>0</v>
      </c>
      <c r="S8" s="4"/>
      <c r="T8" s="14"/>
      <c r="U8" s="14">
        <f t="shared" si="4"/>
        <v>74.482758620689651</v>
      </c>
      <c r="V8" s="14">
        <f t="shared" si="5"/>
        <v>74.482758620689651</v>
      </c>
      <c r="W8" s="14">
        <f>IFERROR(VLOOKUP(A8,[1]TDSheet!$A:$L,6,0),0)/5</f>
        <v>7.8</v>
      </c>
      <c r="X8" s="14">
        <v>11</v>
      </c>
      <c r="Y8" s="14">
        <v>17.2</v>
      </c>
      <c r="Z8" s="14">
        <v>18.600000000000001</v>
      </c>
      <c r="AA8" s="14">
        <v>8.4</v>
      </c>
      <c r="AB8" s="14">
        <v>0.9</v>
      </c>
      <c r="AC8" s="14">
        <v>2.64</v>
      </c>
      <c r="AD8" s="14">
        <v>15</v>
      </c>
      <c r="AE8" s="14">
        <v>9.1999999999999993</v>
      </c>
      <c r="AF8" s="21" t="s">
        <v>50</v>
      </c>
      <c r="AG8" s="14">
        <f>G8*Q8</f>
        <v>0</v>
      </c>
      <c r="AH8" s="7">
        <v>12</v>
      </c>
      <c r="AI8" s="9">
        <f>MROUND(Q8, AH8*AK8)/AH8</f>
        <v>0</v>
      </c>
      <c r="AJ8" s="14">
        <f>AI8*AH8*G8</f>
        <v>0</v>
      </c>
      <c r="AK8" s="14">
        <v>14</v>
      </c>
      <c r="AL8" s="14">
        <v>70</v>
      </c>
      <c r="AM8" s="9">
        <f>AI8/AL8</f>
        <v>0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</row>
    <row r="9" spans="1:49" x14ac:dyDescent="0.25">
      <c r="A9" s="14" t="s">
        <v>51</v>
      </c>
      <c r="B9" s="14" t="s">
        <v>43</v>
      </c>
      <c r="C9" s="14"/>
      <c r="D9" s="14">
        <v>168</v>
      </c>
      <c r="E9" s="14">
        <v>7</v>
      </c>
      <c r="F9" s="14">
        <v>161</v>
      </c>
      <c r="G9" s="7">
        <v>0.24</v>
      </c>
      <c r="H9" s="14">
        <v>180</v>
      </c>
      <c r="I9" s="14" t="s">
        <v>49</v>
      </c>
      <c r="J9" s="14"/>
      <c r="K9" s="14">
        <v>7</v>
      </c>
      <c r="L9" s="14">
        <f t="shared" si="2"/>
        <v>0</v>
      </c>
      <c r="M9" s="14"/>
      <c r="N9" s="14"/>
      <c r="O9" s="14"/>
      <c r="P9" s="14">
        <f t="shared" si="3"/>
        <v>1.4</v>
      </c>
      <c r="Q9" s="4"/>
      <c r="R9" s="4">
        <f>AH9*AI9</f>
        <v>0</v>
      </c>
      <c r="S9" s="4">
        <v>504</v>
      </c>
      <c r="T9" s="14" t="s">
        <v>120</v>
      </c>
      <c r="U9" s="14">
        <f t="shared" si="4"/>
        <v>115.00000000000001</v>
      </c>
      <c r="V9" s="14">
        <f t="shared" si="5"/>
        <v>115.00000000000001</v>
      </c>
      <c r="W9" s="14">
        <f>IFERROR(VLOOKUP(A9,[1]TDSheet!$A:$L,6,0),0)/5</f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/>
      <c r="AG9" s="14">
        <f>G9*Q9</f>
        <v>0</v>
      </c>
      <c r="AH9" s="7">
        <v>12</v>
      </c>
      <c r="AI9" s="9">
        <f>MROUND(Q9, AH9*AK9)/AH9</f>
        <v>0</v>
      </c>
      <c r="AJ9" s="14">
        <f>AI9*AH9*G9</f>
        <v>0</v>
      </c>
      <c r="AK9" s="14">
        <v>14</v>
      </c>
      <c r="AL9" s="14">
        <v>70</v>
      </c>
      <c r="AM9" s="9">
        <f>AI9/AL9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</row>
    <row r="10" spans="1:49" x14ac:dyDescent="0.25">
      <c r="A10" s="16" t="s">
        <v>52</v>
      </c>
      <c r="B10" s="16" t="s">
        <v>43</v>
      </c>
      <c r="C10" s="16">
        <v>229</v>
      </c>
      <c r="D10" s="16">
        <v>2</v>
      </c>
      <c r="E10" s="16">
        <v>72</v>
      </c>
      <c r="F10" s="16">
        <v>152</v>
      </c>
      <c r="G10" s="17">
        <v>0</v>
      </c>
      <c r="H10" s="16">
        <v>180</v>
      </c>
      <c r="I10" s="18" t="s">
        <v>53</v>
      </c>
      <c r="J10" s="16"/>
      <c r="K10" s="16">
        <v>74</v>
      </c>
      <c r="L10" s="16">
        <f t="shared" si="2"/>
        <v>-2</v>
      </c>
      <c r="M10" s="16"/>
      <c r="N10" s="16"/>
      <c r="O10" s="16"/>
      <c r="P10" s="16">
        <f t="shared" si="3"/>
        <v>14.4</v>
      </c>
      <c r="Q10" s="19"/>
      <c r="R10" s="19"/>
      <c r="S10" s="19"/>
      <c r="T10" s="16"/>
      <c r="U10" s="16">
        <f t="shared" si="4"/>
        <v>10.555555555555555</v>
      </c>
      <c r="V10" s="16">
        <f t="shared" si="5"/>
        <v>10.555555555555555</v>
      </c>
      <c r="W10" s="16">
        <f>IFERROR(VLOOKUP(A10,[1]TDSheet!$A:$L,6,0),0)/5</f>
        <v>11.8</v>
      </c>
      <c r="X10" s="16">
        <v>13.4</v>
      </c>
      <c r="Y10" s="16">
        <v>11.2</v>
      </c>
      <c r="Z10" s="16">
        <v>30.8</v>
      </c>
      <c r="AA10" s="16">
        <v>33</v>
      </c>
      <c r="AB10" s="16">
        <v>4.1399999999999997</v>
      </c>
      <c r="AC10" s="16">
        <v>1.74</v>
      </c>
      <c r="AD10" s="16">
        <v>9.6</v>
      </c>
      <c r="AE10" s="16">
        <v>10.4</v>
      </c>
      <c r="AF10" s="18" t="s">
        <v>54</v>
      </c>
      <c r="AG10" s="16"/>
      <c r="AH10" s="17"/>
      <c r="AI10" s="20"/>
      <c r="AJ10" s="16"/>
      <c r="AK10" s="16"/>
      <c r="AL10" s="16"/>
      <c r="AM10" s="20"/>
      <c r="AN10" s="14"/>
      <c r="AO10" s="14"/>
      <c r="AP10" s="14"/>
      <c r="AQ10" s="14"/>
      <c r="AR10" s="14"/>
      <c r="AS10" s="14"/>
      <c r="AT10" s="14"/>
      <c r="AU10" s="14"/>
      <c r="AV10" s="14"/>
      <c r="AW10" s="14"/>
    </row>
    <row r="11" spans="1:49" x14ac:dyDescent="0.25">
      <c r="A11" s="16" t="s">
        <v>55</v>
      </c>
      <c r="B11" s="16" t="s">
        <v>43</v>
      </c>
      <c r="C11" s="16">
        <v>822</v>
      </c>
      <c r="D11" s="16">
        <v>6</v>
      </c>
      <c r="E11" s="16">
        <v>158</v>
      </c>
      <c r="F11" s="16">
        <v>646</v>
      </c>
      <c r="G11" s="17">
        <v>0</v>
      </c>
      <c r="H11" s="16">
        <v>180</v>
      </c>
      <c r="I11" s="18" t="s">
        <v>53</v>
      </c>
      <c r="J11" s="16"/>
      <c r="K11" s="16">
        <v>164</v>
      </c>
      <c r="L11" s="16">
        <f t="shared" si="2"/>
        <v>-6</v>
      </c>
      <c r="M11" s="16"/>
      <c r="N11" s="16"/>
      <c r="O11" s="16"/>
      <c r="P11" s="16">
        <f t="shared" si="3"/>
        <v>31.6</v>
      </c>
      <c r="Q11" s="19"/>
      <c r="R11" s="19"/>
      <c r="S11" s="19"/>
      <c r="T11" s="16"/>
      <c r="U11" s="16">
        <f t="shared" si="4"/>
        <v>20.443037974683545</v>
      </c>
      <c r="V11" s="16">
        <f t="shared" si="5"/>
        <v>20.443037974683545</v>
      </c>
      <c r="W11" s="16">
        <f>IFERROR(VLOOKUP(A11,[1]TDSheet!$A:$L,6,0),0)/5</f>
        <v>22</v>
      </c>
      <c r="X11" s="16">
        <v>26.4</v>
      </c>
      <c r="Y11" s="16">
        <v>28.4</v>
      </c>
      <c r="Z11" s="16">
        <v>23.8</v>
      </c>
      <c r="AA11" s="16">
        <v>37</v>
      </c>
      <c r="AB11" s="16">
        <v>6</v>
      </c>
      <c r="AC11" s="16">
        <v>3.66</v>
      </c>
      <c r="AD11" s="16">
        <v>9.8000000000000007</v>
      </c>
      <c r="AE11" s="16">
        <v>34</v>
      </c>
      <c r="AF11" s="21" t="s">
        <v>50</v>
      </c>
      <c r="AG11" s="16"/>
      <c r="AH11" s="17"/>
      <c r="AI11" s="20"/>
      <c r="AJ11" s="16"/>
      <c r="AK11" s="16"/>
      <c r="AL11" s="16"/>
      <c r="AM11" s="20"/>
      <c r="AN11" s="14"/>
      <c r="AO11" s="14"/>
      <c r="AP11" s="14"/>
      <c r="AQ11" s="14"/>
      <c r="AR11" s="14"/>
      <c r="AS11" s="14"/>
      <c r="AT11" s="14"/>
      <c r="AU11" s="14"/>
      <c r="AV11" s="14"/>
      <c r="AW11" s="14"/>
    </row>
    <row r="12" spans="1:49" x14ac:dyDescent="0.25">
      <c r="A12" s="14" t="s">
        <v>56</v>
      </c>
      <c r="B12" s="14" t="s">
        <v>43</v>
      </c>
      <c r="C12" s="14">
        <v>-4</v>
      </c>
      <c r="D12" s="14"/>
      <c r="E12" s="14"/>
      <c r="F12" s="14">
        <v>-4</v>
      </c>
      <c r="G12" s="7">
        <v>0.24</v>
      </c>
      <c r="H12" s="14">
        <v>180</v>
      </c>
      <c r="I12" s="14" t="s">
        <v>49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3"/>
        <v>0</v>
      </c>
      <c r="Q12" s="4"/>
      <c r="R12" s="4">
        <f t="shared" ref="R12:R17" si="6">AH12*AI12</f>
        <v>0</v>
      </c>
      <c r="S12" s="4"/>
      <c r="T12" s="14"/>
      <c r="U12" s="14" t="e">
        <f t="shared" si="4"/>
        <v>#DIV/0!</v>
      </c>
      <c r="V12" s="14" t="e">
        <f t="shared" si="5"/>
        <v>#DIV/0!</v>
      </c>
      <c r="W12" s="14">
        <f>IFERROR(VLOOKUP(A12,[1]TDSheet!$A:$L,6,0),0)/5</f>
        <v>0.8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/>
      <c r="AG12" s="14">
        <f t="shared" ref="AG12:AG17" si="7">G12*Q12</f>
        <v>0</v>
      </c>
      <c r="AH12" s="7">
        <v>12</v>
      </c>
      <c r="AI12" s="9">
        <f t="shared" ref="AI12:AI17" si="8">MROUND(Q12, AH12*AK12)/AH12</f>
        <v>0</v>
      </c>
      <c r="AJ12" s="14">
        <f t="shared" ref="AJ12:AJ17" si="9">AI12*AH12*G12</f>
        <v>0</v>
      </c>
      <c r="AK12" s="14">
        <v>14</v>
      </c>
      <c r="AL12" s="14">
        <v>70</v>
      </c>
      <c r="AM12" s="9">
        <f t="shared" ref="AM12:AM17" si="10">AI12/AL12</f>
        <v>0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</row>
    <row r="13" spans="1:49" x14ac:dyDescent="0.25">
      <c r="A13" s="14" t="s">
        <v>57</v>
      </c>
      <c r="B13" s="14" t="s">
        <v>43</v>
      </c>
      <c r="C13" s="14"/>
      <c r="D13" s="14">
        <v>168</v>
      </c>
      <c r="E13" s="14">
        <v>61</v>
      </c>
      <c r="F13" s="14">
        <v>102</v>
      </c>
      <c r="G13" s="7">
        <v>0.24</v>
      </c>
      <c r="H13" s="14">
        <v>180</v>
      </c>
      <c r="I13" s="14" t="s">
        <v>49</v>
      </c>
      <c r="J13" s="14"/>
      <c r="K13" s="14">
        <v>58</v>
      </c>
      <c r="L13" s="14">
        <f t="shared" si="2"/>
        <v>3</v>
      </c>
      <c r="M13" s="14"/>
      <c r="N13" s="14"/>
      <c r="O13" s="14"/>
      <c r="P13" s="14">
        <f t="shared" si="3"/>
        <v>12.2</v>
      </c>
      <c r="Q13" s="4">
        <f t="shared" ref="Q13" si="11">20*P13-F13</f>
        <v>142</v>
      </c>
      <c r="R13" s="4">
        <f t="shared" si="6"/>
        <v>168</v>
      </c>
      <c r="S13" s="4">
        <v>168</v>
      </c>
      <c r="T13" s="14"/>
      <c r="U13" s="14">
        <f t="shared" si="4"/>
        <v>22.131147540983608</v>
      </c>
      <c r="V13" s="14">
        <f t="shared" si="5"/>
        <v>8.3606557377049189</v>
      </c>
      <c r="W13" s="14">
        <f>IFERROR(VLOOKUP(A13,[1]TDSheet!$A:$L,6,0),0)/5</f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/>
      <c r="AG13" s="14">
        <f t="shared" si="7"/>
        <v>34.08</v>
      </c>
      <c r="AH13" s="7">
        <v>12</v>
      </c>
      <c r="AI13" s="9">
        <f t="shared" si="8"/>
        <v>14</v>
      </c>
      <c r="AJ13" s="14">
        <f t="shared" si="9"/>
        <v>40.32</v>
      </c>
      <c r="AK13" s="14">
        <v>14</v>
      </c>
      <c r="AL13" s="14">
        <v>70</v>
      </c>
      <c r="AM13" s="9">
        <f t="shared" si="10"/>
        <v>0.2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</row>
    <row r="14" spans="1:49" x14ac:dyDescent="0.25">
      <c r="A14" s="14" t="s">
        <v>45</v>
      </c>
      <c r="B14" s="14" t="s">
        <v>43</v>
      </c>
      <c r="C14" s="14">
        <v>665</v>
      </c>
      <c r="D14" s="14"/>
      <c r="E14" s="28">
        <f>116+E6</f>
        <v>426</v>
      </c>
      <c r="F14" s="28">
        <f>532+F6</f>
        <v>118</v>
      </c>
      <c r="G14" s="7">
        <v>0.24</v>
      </c>
      <c r="H14" s="14">
        <v>180</v>
      </c>
      <c r="I14" s="14" t="s">
        <v>49</v>
      </c>
      <c r="J14" s="14"/>
      <c r="K14" s="14">
        <v>116</v>
      </c>
      <c r="L14" s="14">
        <f t="shared" si="2"/>
        <v>310</v>
      </c>
      <c r="M14" s="14"/>
      <c r="N14" s="14"/>
      <c r="O14" s="14"/>
      <c r="P14" s="14">
        <f t="shared" si="3"/>
        <v>85.2</v>
      </c>
      <c r="Q14" s="4">
        <f>17*P14-F14</f>
        <v>1330.4</v>
      </c>
      <c r="R14" s="4">
        <f t="shared" si="6"/>
        <v>1344</v>
      </c>
      <c r="S14" s="4">
        <v>1344</v>
      </c>
      <c r="T14" s="14"/>
      <c r="U14" s="14">
        <f t="shared" si="4"/>
        <v>17.15962441314554</v>
      </c>
      <c r="V14" s="14">
        <f t="shared" si="5"/>
        <v>1.3849765258215962</v>
      </c>
      <c r="W14" s="14">
        <f>IFERROR(VLOOKUP(A14,[1]TDSheet!$A:$L,6,0),0)/5</f>
        <v>17</v>
      </c>
      <c r="X14" s="14">
        <v>13.6</v>
      </c>
      <c r="Y14" s="14">
        <v>6.8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/>
      <c r="AG14" s="14">
        <f t="shared" si="7"/>
        <v>319.29599999999999</v>
      </c>
      <c r="AH14" s="7">
        <v>12</v>
      </c>
      <c r="AI14" s="9">
        <f t="shared" si="8"/>
        <v>112</v>
      </c>
      <c r="AJ14" s="14">
        <f t="shared" si="9"/>
        <v>322.56</v>
      </c>
      <c r="AK14" s="14">
        <v>14</v>
      </c>
      <c r="AL14" s="14">
        <v>70</v>
      </c>
      <c r="AM14" s="9">
        <f t="shared" si="10"/>
        <v>1.6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</row>
    <row r="15" spans="1:49" x14ac:dyDescent="0.25">
      <c r="A15" s="14" t="s">
        <v>58</v>
      </c>
      <c r="B15" s="14" t="s">
        <v>43</v>
      </c>
      <c r="C15" s="14">
        <v>839</v>
      </c>
      <c r="D15" s="14"/>
      <c r="E15" s="14">
        <v>25</v>
      </c>
      <c r="F15" s="14">
        <v>814</v>
      </c>
      <c r="G15" s="7">
        <v>0.09</v>
      </c>
      <c r="H15" s="14">
        <v>180</v>
      </c>
      <c r="I15" s="14" t="s">
        <v>49</v>
      </c>
      <c r="J15" s="14"/>
      <c r="K15" s="14">
        <v>29</v>
      </c>
      <c r="L15" s="14">
        <f t="shared" si="2"/>
        <v>-4</v>
      </c>
      <c r="M15" s="14"/>
      <c r="N15" s="14"/>
      <c r="O15" s="14"/>
      <c r="P15" s="14">
        <f t="shared" si="3"/>
        <v>5</v>
      </c>
      <c r="Q15" s="4"/>
      <c r="R15" s="4">
        <f t="shared" si="6"/>
        <v>0</v>
      </c>
      <c r="S15" s="4"/>
      <c r="T15" s="14"/>
      <c r="U15" s="14">
        <f t="shared" si="4"/>
        <v>162.80000000000001</v>
      </c>
      <c r="V15" s="14">
        <f t="shared" si="5"/>
        <v>162.80000000000001</v>
      </c>
      <c r="W15" s="14">
        <f>IFERROR(VLOOKUP(A15,[1]TDSheet!$A:$L,6,0),0)/5</f>
        <v>0</v>
      </c>
      <c r="X15" s="14">
        <v>17</v>
      </c>
      <c r="Y15" s="14">
        <v>10.8</v>
      </c>
      <c r="Z15" s="14">
        <v>1.4</v>
      </c>
      <c r="AA15" s="14">
        <v>0</v>
      </c>
      <c r="AB15" s="14">
        <v>2.8620000000000001</v>
      </c>
      <c r="AC15" s="14">
        <v>0.09</v>
      </c>
      <c r="AD15" s="14">
        <v>39</v>
      </c>
      <c r="AE15" s="14">
        <v>13.2</v>
      </c>
      <c r="AF15" s="21" t="s">
        <v>50</v>
      </c>
      <c r="AG15" s="14">
        <f t="shared" si="7"/>
        <v>0</v>
      </c>
      <c r="AH15" s="7">
        <v>24</v>
      </c>
      <c r="AI15" s="9">
        <f t="shared" si="8"/>
        <v>0</v>
      </c>
      <c r="AJ15" s="14">
        <f t="shared" si="9"/>
        <v>0</v>
      </c>
      <c r="AK15" s="14">
        <v>14</v>
      </c>
      <c r="AL15" s="14">
        <v>126</v>
      </c>
      <c r="AM15" s="9">
        <f t="shared" si="10"/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</row>
    <row r="16" spans="1:49" x14ac:dyDescent="0.25">
      <c r="A16" s="14" t="s">
        <v>59</v>
      </c>
      <c r="B16" s="14" t="s">
        <v>43</v>
      </c>
      <c r="C16" s="14">
        <v>101</v>
      </c>
      <c r="D16" s="14">
        <v>3</v>
      </c>
      <c r="E16" s="14"/>
      <c r="F16" s="14">
        <v>101</v>
      </c>
      <c r="G16" s="7">
        <v>0.36</v>
      </c>
      <c r="H16" s="14">
        <v>180</v>
      </c>
      <c r="I16" s="14" t="s">
        <v>49</v>
      </c>
      <c r="J16" s="14"/>
      <c r="K16" s="14">
        <v>62</v>
      </c>
      <c r="L16" s="14">
        <f t="shared" si="2"/>
        <v>-62</v>
      </c>
      <c r="M16" s="14"/>
      <c r="N16" s="14"/>
      <c r="O16" s="14"/>
      <c r="P16" s="14">
        <f t="shared" si="3"/>
        <v>0</v>
      </c>
      <c r="Q16" s="4"/>
      <c r="R16" s="4">
        <f t="shared" si="6"/>
        <v>0</v>
      </c>
      <c r="S16" s="4">
        <v>420</v>
      </c>
      <c r="T16" s="14" t="s">
        <v>120</v>
      </c>
      <c r="U16" s="14" t="e">
        <f t="shared" si="4"/>
        <v>#DIV/0!</v>
      </c>
      <c r="V16" s="14" t="e">
        <f t="shared" si="5"/>
        <v>#DIV/0!</v>
      </c>
      <c r="W16" s="14">
        <f>IFERROR(VLOOKUP(A16,[1]TDSheet!$A:$L,6,0),0)/5</f>
        <v>0</v>
      </c>
      <c r="X16" s="14">
        <v>16.600000000000001</v>
      </c>
      <c r="Y16" s="14">
        <v>9.1999999999999993</v>
      </c>
      <c r="Z16" s="14">
        <v>11.2</v>
      </c>
      <c r="AA16" s="14">
        <v>12</v>
      </c>
      <c r="AB16" s="14">
        <v>3.3119999999999998</v>
      </c>
      <c r="AC16" s="14">
        <v>1.512</v>
      </c>
      <c r="AD16" s="14">
        <v>5.8</v>
      </c>
      <c r="AE16" s="14">
        <v>4.2</v>
      </c>
      <c r="AF16" s="21" t="s">
        <v>50</v>
      </c>
      <c r="AG16" s="14">
        <f t="shared" si="7"/>
        <v>0</v>
      </c>
      <c r="AH16" s="7">
        <v>10</v>
      </c>
      <c r="AI16" s="9">
        <f t="shared" si="8"/>
        <v>0</v>
      </c>
      <c r="AJ16" s="14">
        <f t="shared" si="9"/>
        <v>0</v>
      </c>
      <c r="AK16" s="14">
        <v>14</v>
      </c>
      <c r="AL16" s="14">
        <v>70</v>
      </c>
      <c r="AM16" s="9">
        <f t="shared" si="10"/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</row>
    <row r="17" spans="1:49" x14ac:dyDescent="0.25">
      <c r="A17" s="14" t="s">
        <v>60</v>
      </c>
      <c r="B17" s="14" t="s">
        <v>43</v>
      </c>
      <c r="C17" s="14">
        <v>3</v>
      </c>
      <c r="D17" s="14">
        <v>504</v>
      </c>
      <c r="E17" s="14">
        <v>76</v>
      </c>
      <c r="F17" s="14">
        <v>393</v>
      </c>
      <c r="G17" s="7">
        <v>0.2</v>
      </c>
      <c r="H17" s="14">
        <v>180</v>
      </c>
      <c r="I17" s="14" t="s">
        <v>49</v>
      </c>
      <c r="J17" s="14"/>
      <c r="K17" s="14">
        <v>100</v>
      </c>
      <c r="L17" s="14">
        <f t="shared" si="2"/>
        <v>-24</v>
      </c>
      <c r="M17" s="14"/>
      <c r="N17" s="14"/>
      <c r="O17" s="14"/>
      <c r="P17" s="14">
        <f t="shared" si="3"/>
        <v>15.2</v>
      </c>
      <c r="Q17" s="4"/>
      <c r="R17" s="4">
        <f t="shared" si="6"/>
        <v>0</v>
      </c>
      <c r="S17" s="4"/>
      <c r="T17" s="14"/>
      <c r="U17" s="14">
        <f t="shared" si="4"/>
        <v>25.855263157894736</v>
      </c>
      <c r="V17" s="14">
        <f t="shared" si="5"/>
        <v>25.855263157894736</v>
      </c>
      <c r="W17" s="14">
        <f>IFERROR(VLOOKUP(A17,[1]TDSheet!$A:$L,6,0),0)/5</f>
        <v>1.2</v>
      </c>
      <c r="X17" s="14">
        <v>13.6</v>
      </c>
      <c r="Y17" s="14">
        <v>17.8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61</v>
      </c>
      <c r="AG17" s="14">
        <f t="shared" si="7"/>
        <v>0</v>
      </c>
      <c r="AH17" s="7">
        <v>12</v>
      </c>
      <c r="AI17" s="9">
        <f t="shared" si="8"/>
        <v>0</v>
      </c>
      <c r="AJ17" s="14">
        <f t="shared" si="9"/>
        <v>0</v>
      </c>
      <c r="AK17" s="14">
        <v>14</v>
      </c>
      <c r="AL17" s="14">
        <v>70</v>
      </c>
      <c r="AM17" s="9">
        <f t="shared" si="10"/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</row>
    <row r="18" spans="1:49" x14ac:dyDescent="0.25">
      <c r="A18" s="16" t="s">
        <v>62</v>
      </c>
      <c r="B18" s="16" t="s">
        <v>63</v>
      </c>
      <c r="C18" s="16">
        <v>74</v>
      </c>
      <c r="D18" s="16"/>
      <c r="E18" s="16"/>
      <c r="F18" s="16">
        <v>74</v>
      </c>
      <c r="G18" s="17">
        <v>0</v>
      </c>
      <c r="H18" s="16">
        <v>180</v>
      </c>
      <c r="I18" s="16" t="s">
        <v>53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19"/>
      <c r="R18" s="19"/>
      <c r="S18" s="19"/>
      <c r="T18" s="16"/>
      <c r="U18" s="16" t="e">
        <f t="shared" si="4"/>
        <v>#DIV/0!</v>
      </c>
      <c r="V18" s="16" t="e">
        <f t="shared" si="5"/>
        <v>#DIV/0!</v>
      </c>
      <c r="W18" s="16">
        <f>IFERROR(VLOOKUP(A18,[1]TDSheet!$A:$L,6,0),0)/5</f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22" t="s">
        <v>64</v>
      </c>
      <c r="AG18" s="16"/>
      <c r="AH18" s="17"/>
      <c r="AI18" s="20"/>
      <c r="AJ18" s="16"/>
      <c r="AK18" s="16"/>
      <c r="AL18" s="16"/>
      <c r="AM18" s="20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x14ac:dyDescent="0.25">
      <c r="A19" s="16" t="s">
        <v>65</v>
      </c>
      <c r="B19" s="16" t="s">
        <v>43</v>
      </c>
      <c r="C19" s="16">
        <v>-2</v>
      </c>
      <c r="D19" s="16"/>
      <c r="E19" s="16"/>
      <c r="F19" s="16">
        <v>-2</v>
      </c>
      <c r="G19" s="17">
        <v>0</v>
      </c>
      <c r="H19" s="16">
        <v>180</v>
      </c>
      <c r="I19" s="16" t="s">
        <v>53</v>
      </c>
      <c r="J19" s="16"/>
      <c r="K19" s="16"/>
      <c r="L19" s="16">
        <f t="shared" si="2"/>
        <v>0</v>
      </c>
      <c r="M19" s="16"/>
      <c r="N19" s="16"/>
      <c r="O19" s="16"/>
      <c r="P19" s="16">
        <f t="shared" si="3"/>
        <v>0</v>
      </c>
      <c r="Q19" s="19"/>
      <c r="R19" s="19"/>
      <c r="S19" s="19"/>
      <c r="T19" s="16"/>
      <c r="U19" s="16" t="e">
        <f t="shared" si="4"/>
        <v>#DIV/0!</v>
      </c>
      <c r="V19" s="16" t="e">
        <f t="shared" si="5"/>
        <v>#DIV/0!</v>
      </c>
      <c r="W19" s="16">
        <f>IFERROR(VLOOKUP(A19,[1]TDSheet!$A:$L,6,0),0)/5</f>
        <v>0.4</v>
      </c>
      <c r="X19" s="16">
        <v>1.2</v>
      </c>
      <c r="Y19" s="16">
        <v>0</v>
      </c>
      <c r="Z19" s="16">
        <v>1</v>
      </c>
      <c r="AA19" s="16">
        <v>9</v>
      </c>
      <c r="AB19" s="16">
        <v>2.65</v>
      </c>
      <c r="AC19" s="16">
        <v>0.9</v>
      </c>
      <c r="AD19" s="16">
        <v>8.6</v>
      </c>
      <c r="AE19" s="16">
        <v>7.2</v>
      </c>
      <c r="AF19" s="16" t="s">
        <v>66</v>
      </c>
      <c r="AG19" s="16"/>
      <c r="AH19" s="17"/>
      <c r="AI19" s="20"/>
      <c r="AJ19" s="16"/>
      <c r="AK19" s="16"/>
      <c r="AL19" s="16"/>
      <c r="AM19" s="20"/>
      <c r="AN19" s="14"/>
      <c r="AO19" s="14"/>
      <c r="AP19" s="14"/>
      <c r="AQ19" s="14"/>
      <c r="AR19" s="14"/>
      <c r="AS19" s="14"/>
      <c r="AT19" s="14"/>
      <c r="AU19" s="14"/>
      <c r="AV19" s="14"/>
      <c r="AW19" s="14"/>
    </row>
    <row r="20" spans="1:49" x14ac:dyDescent="0.25">
      <c r="A20" s="14" t="s">
        <v>67</v>
      </c>
      <c r="B20" s="14" t="s">
        <v>43</v>
      </c>
      <c r="C20" s="14">
        <v>95</v>
      </c>
      <c r="D20" s="14">
        <v>504</v>
      </c>
      <c r="E20" s="14">
        <v>100</v>
      </c>
      <c r="F20" s="14">
        <v>496</v>
      </c>
      <c r="G20" s="7">
        <v>0.2</v>
      </c>
      <c r="H20" s="14">
        <v>180</v>
      </c>
      <c r="I20" s="14" t="s">
        <v>49</v>
      </c>
      <c r="J20" s="14"/>
      <c r="K20" s="14">
        <v>100</v>
      </c>
      <c r="L20" s="14">
        <f t="shared" si="2"/>
        <v>0</v>
      </c>
      <c r="M20" s="14"/>
      <c r="N20" s="14"/>
      <c r="O20" s="14"/>
      <c r="P20" s="14">
        <f t="shared" si="3"/>
        <v>20</v>
      </c>
      <c r="Q20" s="4"/>
      <c r="R20" s="4">
        <f>AH20*AI20</f>
        <v>0</v>
      </c>
      <c r="S20" s="4"/>
      <c r="T20" s="14"/>
      <c r="U20" s="14">
        <f t="shared" si="4"/>
        <v>24.8</v>
      </c>
      <c r="V20" s="14">
        <f t="shared" si="5"/>
        <v>24.8</v>
      </c>
      <c r="W20" s="14">
        <f>IFERROR(VLOOKUP(A20,[1]TDSheet!$A:$L,6,0),0)/5</f>
        <v>15.6</v>
      </c>
      <c r="X20" s="14">
        <v>13</v>
      </c>
      <c r="Y20" s="14">
        <v>17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/>
      <c r="AG20" s="14">
        <f>G20*Q20</f>
        <v>0</v>
      </c>
      <c r="AH20" s="7">
        <v>12</v>
      </c>
      <c r="AI20" s="9">
        <f>MROUND(Q20, AH20*AK20)/AH20</f>
        <v>0</v>
      </c>
      <c r="AJ20" s="14">
        <f>AI20*AH20*G20</f>
        <v>0</v>
      </c>
      <c r="AK20" s="14">
        <v>14</v>
      </c>
      <c r="AL20" s="14">
        <v>70</v>
      </c>
      <c r="AM20" s="9">
        <f>AI20/AL20</f>
        <v>0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</row>
    <row r="21" spans="1:49" x14ac:dyDescent="0.25">
      <c r="A21" s="16" t="s">
        <v>68</v>
      </c>
      <c r="B21" s="16" t="s">
        <v>43</v>
      </c>
      <c r="C21" s="16">
        <v>56</v>
      </c>
      <c r="D21" s="16">
        <v>2</v>
      </c>
      <c r="E21" s="16">
        <v>8</v>
      </c>
      <c r="F21" s="16">
        <v>46</v>
      </c>
      <c r="G21" s="17">
        <v>0</v>
      </c>
      <c r="H21" s="16">
        <v>180</v>
      </c>
      <c r="I21" s="16" t="s">
        <v>53</v>
      </c>
      <c r="J21" s="16"/>
      <c r="K21" s="16">
        <v>10</v>
      </c>
      <c r="L21" s="16">
        <f t="shared" si="2"/>
        <v>-2</v>
      </c>
      <c r="M21" s="16"/>
      <c r="N21" s="16"/>
      <c r="O21" s="16"/>
      <c r="P21" s="16">
        <f t="shared" si="3"/>
        <v>1.6</v>
      </c>
      <c r="Q21" s="19"/>
      <c r="R21" s="19"/>
      <c r="S21" s="19"/>
      <c r="T21" s="16"/>
      <c r="U21" s="16">
        <f t="shared" si="4"/>
        <v>28.75</v>
      </c>
      <c r="V21" s="16">
        <f t="shared" si="5"/>
        <v>28.75</v>
      </c>
      <c r="W21" s="16">
        <f>IFERROR(VLOOKUP(A21,[1]TDSheet!$A:$L,6,0),0)/5</f>
        <v>2.4</v>
      </c>
      <c r="X21" s="16">
        <v>7</v>
      </c>
      <c r="Y21" s="16">
        <v>10.4</v>
      </c>
      <c r="Z21" s="16">
        <v>19</v>
      </c>
      <c r="AA21" s="16">
        <v>17.2</v>
      </c>
      <c r="AB21" s="16">
        <v>1.75</v>
      </c>
      <c r="AC21" s="16">
        <v>2.2999999999999998</v>
      </c>
      <c r="AD21" s="16">
        <v>19.8</v>
      </c>
      <c r="AE21" s="16">
        <v>10</v>
      </c>
      <c r="AF21" s="16" t="s">
        <v>66</v>
      </c>
      <c r="AG21" s="16"/>
      <c r="AH21" s="17"/>
      <c r="AI21" s="20"/>
      <c r="AJ21" s="16"/>
      <c r="AK21" s="16"/>
      <c r="AL21" s="16"/>
      <c r="AM21" s="20"/>
      <c r="AN21" s="14"/>
      <c r="AO21" s="14"/>
      <c r="AP21" s="14"/>
      <c r="AQ21" s="14"/>
      <c r="AR21" s="14"/>
      <c r="AS21" s="14"/>
      <c r="AT21" s="14"/>
      <c r="AU21" s="14"/>
      <c r="AV21" s="14"/>
      <c r="AW21" s="14"/>
    </row>
    <row r="22" spans="1:49" x14ac:dyDescent="0.25">
      <c r="A22" s="14" t="s">
        <v>69</v>
      </c>
      <c r="B22" s="14" t="s">
        <v>43</v>
      </c>
      <c r="C22" s="14">
        <v>60</v>
      </c>
      <c r="D22" s="14">
        <v>506</v>
      </c>
      <c r="E22" s="14">
        <v>118</v>
      </c>
      <c r="F22" s="14">
        <v>429</v>
      </c>
      <c r="G22" s="7">
        <v>0.2</v>
      </c>
      <c r="H22" s="14">
        <v>180</v>
      </c>
      <c r="I22" s="14" t="s">
        <v>49</v>
      </c>
      <c r="J22" s="14"/>
      <c r="K22" s="14">
        <v>132</v>
      </c>
      <c r="L22" s="14">
        <f t="shared" si="2"/>
        <v>-14</v>
      </c>
      <c r="M22" s="14"/>
      <c r="N22" s="14"/>
      <c r="O22" s="14"/>
      <c r="P22" s="14">
        <f t="shared" si="3"/>
        <v>23.6</v>
      </c>
      <c r="Q22" s="4">
        <f>22*P22-F22</f>
        <v>90.200000000000045</v>
      </c>
      <c r="R22" s="4">
        <f>AH22*AI22</f>
        <v>168</v>
      </c>
      <c r="S22" s="4">
        <v>366</v>
      </c>
      <c r="T22" s="14"/>
      <c r="U22" s="14">
        <f t="shared" si="4"/>
        <v>25.296610169491522</v>
      </c>
      <c r="V22" s="14">
        <f t="shared" si="5"/>
        <v>18.177966101694913</v>
      </c>
      <c r="W22" s="14">
        <f>IFERROR(VLOOKUP(A22,[1]TDSheet!$A:$L,6,0),0)/5</f>
        <v>14.6</v>
      </c>
      <c r="X22" s="14">
        <v>14.8</v>
      </c>
      <c r="Y22" s="14">
        <v>4.4000000000000004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/>
      <c r="AG22" s="14">
        <f>G22*Q22</f>
        <v>18.04000000000001</v>
      </c>
      <c r="AH22" s="7">
        <v>12</v>
      </c>
      <c r="AI22" s="9">
        <f>MROUND(Q22, AH22*AK22)/AH22</f>
        <v>14</v>
      </c>
      <c r="AJ22" s="14">
        <f>AI22*AH22*G22</f>
        <v>33.6</v>
      </c>
      <c r="AK22" s="14">
        <v>14</v>
      </c>
      <c r="AL22" s="14">
        <v>70</v>
      </c>
      <c r="AM22" s="9">
        <f>AI22/AL22</f>
        <v>0.2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</row>
    <row r="23" spans="1:49" x14ac:dyDescent="0.25">
      <c r="A23" s="14" t="s">
        <v>70</v>
      </c>
      <c r="B23" s="14" t="s">
        <v>63</v>
      </c>
      <c r="C23" s="14">
        <v>48.1</v>
      </c>
      <c r="D23" s="14"/>
      <c r="E23" s="14"/>
      <c r="F23" s="14">
        <v>48.1</v>
      </c>
      <c r="G23" s="7">
        <v>1</v>
      </c>
      <c r="H23" s="14">
        <v>180</v>
      </c>
      <c r="I23" s="14" t="s">
        <v>49</v>
      </c>
      <c r="J23" s="14"/>
      <c r="K23" s="14"/>
      <c r="L23" s="14">
        <f t="shared" si="2"/>
        <v>0</v>
      </c>
      <c r="M23" s="14"/>
      <c r="N23" s="14"/>
      <c r="O23" s="14"/>
      <c r="P23" s="14">
        <f t="shared" si="3"/>
        <v>0</v>
      </c>
      <c r="Q23" s="4"/>
      <c r="R23" s="4">
        <f>AH23*AI23</f>
        <v>0</v>
      </c>
      <c r="S23" s="4"/>
      <c r="T23" s="14"/>
      <c r="U23" s="14" t="e">
        <f t="shared" si="4"/>
        <v>#DIV/0!</v>
      </c>
      <c r="V23" s="14" t="e">
        <f t="shared" si="5"/>
        <v>#DIV/0!</v>
      </c>
      <c r="W23" s="14">
        <f>IFERROR(VLOOKUP(A23,[1]TDSheet!$A:$L,6,0),0)/5</f>
        <v>0.74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0.74</v>
      </c>
      <c r="AE23" s="14">
        <v>0.74</v>
      </c>
      <c r="AF23" s="21" t="s">
        <v>50</v>
      </c>
      <c r="AG23" s="14">
        <f>G23*Q23</f>
        <v>0</v>
      </c>
      <c r="AH23" s="7">
        <v>3.7</v>
      </c>
      <c r="AI23" s="9">
        <f>MROUND(Q23, AH23*AK23)/AH23</f>
        <v>0</v>
      </c>
      <c r="AJ23" s="14">
        <f>AI23*AH23*G23</f>
        <v>0</v>
      </c>
      <c r="AK23" s="14">
        <v>14</v>
      </c>
      <c r="AL23" s="14">
        <v>126</v>
      </c>
      <c r="AM23" s="9">
        <f>AI23/AL23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</row>
    <row r="24" spans="1:49" x14ac:dyDescent="0.25">
      <c r="A24" s="14" t="s">
        <v>71</v>
      </c>
      <c r="B24" s="14" t="s">
        <v>43</v>
      </c>
      <c r="C24" s="14">
        <v>68</v>
      </c>
      <c r="D24" s="14">
        <v>336</v>
      </c>
      <c r="E24" s="14">
        <v>61</v>
      </c>
      <c r="F24" s="14">
        <v>338</v>
      </c>
      <c r="G24" s="7">
        <v>0.25</v>
      </c>
      <c r="H24" s="14">
        <v>180</v>
      </c>
      <c r="I24" s="14" t="s">
        <v>49</v>
      </c>
      <c r="J24" s="14"/>
      <c r="K24" s="14">
        <v>61</v>
      </c>
      <c r="L24" s="14">
        <f t="shared" si="2"/>
        <v>0</v>
      </c>
      <c r="M24" s="14"/>
      <c r="N24" s="14"/>
      <c r="O24" s="14"/>
      <c r="P24" s="14">
        <f t="shared" si="3"/>
        <v>12.2</v>
      </c>
      <c r="Q24" s="4"/>
      <c r="R24" s="4">
        <f>AH24*AI24</f>
        <v>0</v>
      </c>
      <c r="S24" s="4"/>
      <c r="T24" s="14"/>
      <c r="U24" s="14">
        <f t="shared" si="4"/>
        <v>27.704918032786885</v>
      </c>
      <c r="V24" s="14">
        <f t="shared" si="5"/>
        <v>27.704918032786885</v>
      </c>
      <c r="W24" s="14">
        <f>IFERROR(VLOOKUP(A24,[1]TDSheet!$A:$L,6,0),0)/5</f>
        <v>27</v>
      </c>
      <c r="X24" s="14">
        <v>19.399999999999999</v>
      </c>
      <c r="Y24" s="14">
        <v>17.2</v>
      </c>
      <c r="Z24" s="14">
        <v>14.4</v>
      </c>
      <c r="AA24" s="14">
        <v>23</v>
      </c>
      <c r="AB24" s="14">
        <v>4.55</v>
      </c>
      <c r="AC24" s="14">
        <v>1.25</v>
      </c>
      <c r="AD24" s="14">
        <v>24.2</v>
      </c>
      <c r="AE24" s="14">
        <v>4.5999999999999996</v>
      </c>
      <c r="AF24" s="14"/>
      <c r="AG24" s="14">
        <f>G24*Q24</f>
        <v>0</v>
      </c>
      <c r="AH24" s="7">
        <v>6</v>
      </c>
      <c r="AI24" s="9">
        <f>MROUND(Q24, AH24*AK24)/AH24</f>
        <v>0</v>
      </c>
      <c r="AJ24" s="14">
        <f>AI24*AH24*G24</f>
        <v>0</v>
      </c>
      <c r="AK24" s="14">
        <v>14</v>
      </c>
      <c r="AL24" s="14">
        <v>140</v>
      </c>
      <c r="AM24" s="9">
        <f>AI24/AL24</f>
        <v>0</v>
      </c>
      <c r="AN24" s="14"/>
      <c r="AO24" s="14"/>
      <c r="AP24" s="14"/>
      <c r="AQ24" s="14"/>
      <c r="AR24" s="14"/>
      <c r="AS24" s="14"/>
      <c r="AT24" s="14"/>
      <c r="AU24" s="14"/>
      <c r="AV24" s="14"/>
      <c r="AW24" s="14"/>
    </row>
    <row r="25" spans="1:49" x14ac:dyDescent="0.25">
      <c r="A25" s="27" t="s">
        <v>72</v>
      </c>
      <c r="B25" s="14" t="s">
        <v>43</v>
      </c>
      <c r="C25" s="14">
        <v>12</v>
      </c>
      <c r="D25" s="14"/>
      <c r="E25" s="14">
        <v>15</v>
      </c>
      <c r="F25" s="14">
        <v>-3</v>
      </c>
      <c r="G25" s="7">
        <v>0.25</v>
      </c>
      <c r="H25" s="14">
        <v>180</v>
      </c>
      <c r="I25" s="14" t="s">
        <v>49</v>
      </c>
      <c r="J25" s="14"/>
      <c r="K25" s="14">
        <v>31</v>
      </c>
      <c r="L25" s="14">
        <f t="shared" si="2"/>
        <v>-16</v>
      </c>
      <c r="M25" s="14"/>
      <c r="N25" s="14"/>
      <c r="O25" s="14"/>
      <c r="P25" s="14">
        <f t="shared" si="3"/>
        <v>3</v>
      </c>
      <c r="Q25" s="15">
        <v>84</v>
      </c>
      <c r="R25" s="4">
        <f>AH25*AI25</f>
        <v>84</v>
      </c>
      <c r="S25" s="4">
        <v>336</v>
      </c>
      <c r="T25" s="14" t="s">
        <v>119</v>
      </c>
      <c r="U25" s="14">
        <f t="shared" si="4"/>
        <v>27</v>
      </c>
      <c r="V25" s="14">
        <f t="shared" si="5"/>
        <v>-1</v>
      </c>
      <c r="W25" s="14">
        <f>IFERROR(VLOOKUP(A25,[1]TDSheet!$A:$L,6,0),0)/5</f>
        <v>2.8</v>
      </c>
      <c r="X25" s="14">
        <v>18.600000000000001</v>
      </c>
      <c r="Y25" s="14">
        <v>13.4</v>
      </c>
      <c r="Z25" s="14">
        <v>15.4</v>
      </c>
      <c r="AA25" s="14">
        <v>11.8</v>
      </c>
      <c r="AB25" s="14">
        <v>2.5</v>
      </c>
      <c r="AC25" s="14">
        <v>2.25</v>
      </c>
      <c r="AD25" s="14">
        <v>5.2</v>
      </c>
      <c r="AE25" s="14">
        <v>2.4</v>
      </c>
      <c r="AF25" s="27" t="s">
        <v>73</v>
      </c>
      <c r="AG25" s="14">
        <f>G25*Q25</f>
        <v>21</v>
      </c>
      <c r="AH25" s="7">
        <v>6</v>
      </c>
      <c r="AI25" s="9">
        <f>MROUND(Q25, AH25*AK25)/AH25</f>
        <v>14</v>
      </c>
      <c r="AJ25" s="14">
        <f>AI25*AH25*G25</f>
        <v>21</v>
      </c>
      <c r="AK25" s="14">
        <v>14</v>
      </c>
      <c r="AL25" s="14">
        <v>140</v>
      </c>
      <c r="AM25" s="9">
        <f>AI25/AL25</f>
        <v>0.1</v>
      </c>
      <c r="AN25" s="14"/>
      <c r="AO25" s="14"/>
      <c r="AP25" s="14"/>
      <c r="AQ25" s="14"/>
      <c r="AR25" s="14"/>
      <c r="AS25" s="14"/>
      <c r="AT25" s="14"/>
      <c r="AU25" s="14"/>
      <c r="AV25" s="14"/>
      <c r="AW25" s="14"/>
    </row>
    <row r="26" spans="1:49" x14ac:dyDescent="0.25">
      <c r="A26" s="16" t="s">
        <v>74</v>
      </c>
      <c r="B26" s="16" t="s">
        <v>63</v>
      </c>
      <c r="C26" s="16">
        <v>6</v>
      </c>
      <c r="D26" s="16">
        <v>84</v>
      </c>
      <c r="E26" s="28">
        <v>24</v>
      </c>
      <c r="F26" s="28">
        <v>60</v>
      </c>
      <c r="G26" s="17">
        <v>0</v>
      </c>
      <c r="H26" s="16">
        <v>180</v>
      </c>
      <c r="I26" s="16" t="s">
        <v>53</v>
      </c>
      <c r="J26" s="16" t="s">
        <v>75</v>
      </c>
      <c r="K26" s="16">
        <v>30</v>
      </c>
      <c r="L26" s="16">
        <f t="shared" si="2"/>
        <v>-6</v>
      </c>
      <c r="M26" s="16"/>
      <c r="N26" s="16"/>
      <c r="O26" s="16"/>
      <c r="P26" s="16">
        <f t="shared" si="3"/>
        <v>4.8</v>
      </c>
      <c r="Q26" s="19"/>
      <c r="R26" s="19"/>
      <c r="S26" s="19"/>
      <c r="T26" s="16"/>
      <c r="U26" s="16">
        <f t="shared" si="4"/>
        <v>12.5</v>
      </c>
      <c r="V26" s="16">
        <f t="shared" si="5"/>
        <v>12.5</v>
      </c>
      <c r="W26" s="16">
        <f>IFERROR(VLOOKUP(A26,[1]TDSheet!$A:$L,6,0),0)/5</f>
        <v>3.6</v>
      </c>
      <c r="X26" s="16">
        <v>3.6</v>
      </c>
      <c r="Y26" s="16">
        <v>2.4</v>
      </c>
      <c r="Z26" s="16">
        <v>1.2</v>
      </c>
      <c r="AA26" s="16">
        <v>0</v>
      </c>
      <c r="AB26" s="16">
        <v>1.2</v>
      </c>
      <c r="AC26" s="16">
        <v>0</v>
      </c>
      <c r="AD26" s="16">
        <v>0</v>
      </c>
      <c r="AE26" s="16">
        <v>0</v>
      </c>
      <c r="AF26" s="16" t="s">
        <v>76</v>
      </c>
      <c r="AG26" s="16"/>
      <c r="AH26" s="17"/>
      <c r="AI26" s="20"/>
      <c r="AJ26" s="16"/>
      <c r="AK26" s="16"/>
      <c r="AL26" s="16"/>
      <c r="AM26" s="20"/>
      <c r="AN26" s="14"/>
      <c r="AO26" s="14"/>
      <c r="AP26" s="14"/>
      <c r="AQ26" s="14"/>
      <c r="AR26" s="14"/>
      <c r="AS26" s="14"/>
      <c r="AT26" s="14"/>
      <c r="AU26" s="14"/>
      <c r="AV26" s="14"/>
      <c r="AW26" s="14"/>
    </row>
    <row r="27" spans="1:49" x14ac:dyDescent="0.25">
      <c r="A27" s="14" t="s">
        <v>77</v>
      </c>
      <c r="B27" s="14" t="s">
        <v>43</v>
      </c>
      <c r="C27" s="14">
        <v>39</v>
      </c>
      <c r="D27" s="14">
        <v>168</v>
      </c>
      <c r="E27" s="14">
        <v>71</v>
      </c>
      <c r="F27" s="14">
        <v>130</v>
      </c>
      <c r="G27" s="7">
        <v>0.23</v>
      </c>
      <c r="H27" s="14">
        <v>180</v>
      </c>
      <c r="I27" s="14" t="s">
        <v>49</v>
      </c>
      <c r="J27" s="14"/>
      <c r="K27" s="14">
        <v>71</v>
      </c>
      <c r="L27" s="14">
        <f t="shared" si="2"/>
        <v>0</v>
      </c>
      <c r="M27" s="14"/>
      <c r="N27" s="14"/>
      <c r="O27" s="14"/>
      <c r="P27" s="14">
        <f t="shared" si="3"/>
        <v>14.2</v>
      </c>
      <c r="Q27" s="4">
        <f t="shared" ref="Q27:Q61" si="12">20*P27-F27</f>
        <v>154</v>
      </c>
      <c r="R27" s="4">
        <f t="shared" ref="R27:R62" si="13">AH27*AI27</f>
        <v>168</v>
      </c>
      <c r="S27" s="4">
        <v>336</v>
      </c>
      <c r="T27" s="14"/>
      <c r="U27" s="14">
        <f t="shared" si="4"/>
        <v>20.985915492957748</v>
      </c>
      <c r="V27" s="14">
        <f t="shared" si="5"/>
        <v>9.1549295774647899</v>
      </c>
      <c r="W27" s="14">
        <f>IFERROR(VLOOKUP(A27,[1]TDSheet!$A:$L,6,0),0)/5</f>
        <v>7</v>
      </c>
      <c r="X27" s="14">
        <v>9.4</v>
      </c>
      <c r="Y27" s="14">
        <v>8.6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61</v>
      </c>
      <c r="AG27" s="14">
        <f t="shared" ref="AG27:AG62" si="14">G27*Q27</f>
        <v>35.42</v>
      </c>
      <c r="AH27" s="7">
        <v>12</v>
      </c>
      <c r="AI27" s="9">
        <f t="shared" ref="AI27:AI62" si="15">MROUND(Q27, AH27*AK27)/AH27</f>
        <v>14</v>
      </c>
      <c r="AJ27" s="14">
        <f t="shared" ref="AJ27:AJ62" si="16">AI27*AH27*G27</f>
        <v>38.64</v>
      </c>
      <c r="AK27" s="14">
        <v>14</v>
      </c>
      <c r="AL27" s="14">
        <v>70</v>
      </c>
      <c r="AM27" s="9">
        <f t="shared" ref="AM27:AM62" si="17">AI27/AL27</f>
        <v>0.2</v>
      </c>
      <c r="AN27" s="14"/>
      <c r="AO27" s="14"/>
      <c r="AP27" s="14"/>
      <c r="AQ27" s="14"/>
      <c r="AR27" s="14"/>
      <c r="AS27" s="14"/>
      <c r="AT27" s="14"/>
      <c r="AU27" s="14"/>
      <c r="AV27" s="14"/>
      <c r="AW27" s="14"/>
    </row>
    <row r="28" spans="1:49" x14ac:dyDescent="0.25">
      <c r="A28" s="14" t="s">
        <v>78</v>
      </c>
      <c r="B28" s="14" t="s">
        <v>43</v>
      </c>
      <c r="C28" s="14"/>
      <c r="D28" s="14">
        <v>507</v>
      </c>
      <c r="E28" s="14">
        <v>228</v>
      </c>
      <c r="F28" s="14">
        <v>266</v>
      </c>
      <c r="G28" s="7">
        <v>0.25</v>
      </c>
      <c r="H28" s="14">
        <v>180</v>
      </c>
      <c r="I28" s="14" t="s">
        <v>49</v>
      </c>
      <c r="J28" s="14"/>
      <c r="K28" s="14">
        <v>231</v>
      </c>
      <c r="L28" s="14">
        <f t="shared" si="2"/>
        <v>-3</v>
      </c>
      <c r="M28" s="14"/>
      <c r="N28" s="14"/>
      <c r="O28" s="14"/>
      <c r="P28" s="14">
        <f t="shared" si="3"/>
        <v>45.6</v>
      </c>
      <c r="Q28" s="4">
        <f t="shared" si="12"/>
        <v>646</v>
      </c>
      <c r="R28" s="4">
        <f t="shared" si="13"/>
        <v>672</v>
      </c>
      <c r="S28" s="4">
        <v>672</v>
      </c>
      <c r="T28" s="14"/>
      <c r="U28" s="14">
        <f t="shared" si="4"/>
        <v>20.57017543859649</v>
      </c>
      <c r="V28" s="14">
        <f t="shared" si="5"/>
        <v>5.833333333333333</v>
      </c>
      <c r="W28" s="14">
        <f>IFERROR(VLOOKUP(A28,[1]TDSheet!$A:$L,6,0),0)/5</f>
        <v>0</v>
      </c>
      <c r="X28" s="14">
        <v>34.799999999999997</v>
      </c>
      <c r="Y28" s="14">
        <v>31.8</v>
      </c>
      <c r="Z28" s="14">
        <v>22.4</v>
      </c>
      <c r="AA28" s="14">
        <v>16.8</v>
      </c>
      <c r="AB28" s="14">
        <v>2.5</v>
      </c>
      <c r="AC28" s="14">
        <v>3.15</v>
      </c>
      <c r="AD28" s="14">
        <v>6.6</v>
      </c>
      <c r="AE28" s="14">
        <v>14</v>
      </c>
      <c r="AF28" s="14"/>
      <c r="AG28" s="14">
        <f t="shared" si="14"/>
        <v>161.5</v>
      </c>
      <c r="AH28" s="7">
        <v>12</v>
      </c>
      <c r="AI28" s="9">
        <f t="shared" si="15"/>
        <v>56</v>
      </c>
      <c r="AJ28" s="14">
        <f t="shared" si="16"/>
        <v>168</v>
      </c>
      <c r="AK28" s="14">
        <v>14</v>
      </c>
      <c r="AL28" s="14">
        <v>70</v>
      </c>
      <c r="AM28" s="9">
        <f t="shared" si="17"/>
        <v>0.8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</row>
    <row r="29" spans="1:49" x14ac:dyDescent="0.25">
      <c r="A29" s="14" t="s">
        <v>79</v>
      </c>
      <c r="B29" s="14" t="s">
        <v>43</v>
      </c>
      <c r="C29" s="14"/>
      <c r="D29" s="14">
        <v>504</v>
      </c>
      <c r="E29" s="14">
        <v>120</v>
      </c>
      <c r="F29" s="14">
        <v>381</v>
      </c>
      <c r="G29" s="7">
        <v>0.25</v>
      </c>
      <c r="H29" s="14">
        <v>180</v>
      </c>
      <c r="I29" s="14" t="s">
        <v>49</v>
      </c>
      <c r="J29" s="14"/>
      <c r="K29" s="14">
        <v>120</v>
      </c>
      <c r="L29" s="14">
        <f t="shared" si="2"/>
        <v>0</v>
      </c>
      <c r="M29" s="14"/>
      <c r="N29" s="14"/>
      <c r="O29" s="14"/>
      <c r="P29" s="14">
        <f t="shared" si="3"/>
        <v>24</v>
      </c>
      <c r="Q29" s="4">
        <f t="shared" si="12"/>
        <v>99</v>
      </c>
      <c r="R29" s="4">
        <f t="shared" si="13"/>
        <v>168</v>
      </c>
      <c r="S29" s="4">
        <v>168</v>
      </c>
      <c r="T29" s="14"/>
      <c r="U29" s="14">
        <f t="shared" si="4"/>
        <v>22.875</v>
      </c>
      <c r="V29" s="14">
        <f t="shared" si="5"/>
        <v>15.875</v>
      </c>
      <c r="W29" s="14">
        <f>IFERROR(VLOOKUP(A29,[1]TDSheet!$A:$L,6,0),0)/5</f>
        <v>8.4</v>
      </c>
      <c r="X29" s="14">
        <v>16.2</v>
      </c>
      <c r="Y29" s="14">
        <v>11.8</v>
      </c>
      <c r="Z29" s="14">
        <v>14.6</v>
      </c>
      <c r="AA29" s="14">
        <v>8.8000000000000007</v>
      </c>
      <c r="AB29" s="14">
        <v>1.45</v>
      </c>
      <c r="AC29" s="14">
        <v>1.6</v>
      </c>
      <c r="AD29" s="14">
        <v>5.6</v>
      </c>
      <c r="AE29" s="14">
        <v>5.8</v>
      </c>
      <c r="AF29" s="14"/>
      <c r="AG29" s="14">
        <f t="shared" si="14"/>
        <v>24.75</v>
      </c>
      <c r="AH29" s="7">
        <v>12</v>
      </c>
      <c r="AI29" s="9">
        <f t="shared" si="15"/>
        <v>14</v>
      </c>
      <c r="AJ29" s="14">
        <f t="shared" si="16"/>
        <v>42</v>
      </c>
      <c r="AK29" s="14">
        <v>14</v>
      </c>
      <c r="AL29" s="14">
        <v>70</v>
      </c>
      <c r="AM29" s="9">
        <f t="shared" si="17"/>
        <v>0.2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</row>
    <row r="30" spans="1:49" x14ac:dyDescent="0.25">
      <c r="A30" s="14" t="s">
        <v>80</v>
      </c>
      <c r="B30" s="14" t="s">
        <v>43</v>
      </c>
      <c r="C30" s="14">
        <v>97</v>
      </c>
      <c r="D30" s="14">
        <v>342</v>
      </c>
      <c r="E30" s="14">
        <v>110</v>
      </c>
      <c r="F30" s="14">
        <v>327</v>
      </c>
      <c r="G30" s="7">
        <v>0.25</v>
      </c>
      <c r="H30" s="14">
        <v>180</v>
      </c>
      <c r="I30" s="14" t="s">
        <v>49</v>
      </c>
      <c r="J30" s="14"/>
      <c r="K30" s="14">
        <v>110</v>
      </c>
      <c r="L30" s="14">
        <f t="shared" si="2"/>
        <v>0</v>
      </c>
      <c r="M30" s="14"/>
      <c r="N30" s="14"/>
      <c r="O30" s="14"/>
      <c r="P30" s="14">
        <f t="shared" si="3"/>
        <v>22</v>
      </c>
      <c r="Q30" s="4">
        <f t="shared" si="12"/>
        <v>113</v>
      </c>
      <c r="R30" s="4">
        <f t="shared" si="13"/>
        <v>168</v>
      </c>
      <c r="S30" s="4">
        <v>168</v>
      </c>
      <c r="T30" s="14"/>
      <c r="U30" s="14">
        <f t="shared" si="4"/>
        <v>22.5</v>
      </c>
      <c r="V30" s="14">
        <f t="shared" si="5"/>
        <v>14.863636363636363</v>
      </c>
      <c r="W30" s="14">
        <f>IFERROR(VLOOKUP(A30,[1]TDSheet!$A:$L,6,0),0)/5</f>
        <v>20</v>
      </c>
      <c r="X30" s="14">
        <v>17.8</v>
      </c>
      <c r="Y30" s="14">
        <v>11.2</v>
      </c>
      <c r="Z30" s="14">
        <v>8.6</v>
      </c>
      <c r="AA30" s="14">
        <v>11.8</v>
      </c>
      <c r="AB30" s="14">
        <v>1.1499999999999999</v>
      </c>
      <c r="AC30" s="14">
        <v>2.5</v>
      </c>
      <c r="AD30" s="14">
        <v>6.8</v>
      </c>
      <c r="AE30" s="14">
        <v>5.6</v>
      </c>
      <c r="AF30" s="14"/>
      <c r="AG30" s="14">
        <f t="shared" si="14"/>
        <v>28.25</v>
      </c>
      <c r="AH30" s="7">
        <v>12</v>
      </c>
      <c r="AI30" s="9">
        <f t="shared" si="15"/>
        <v>14</v>
      </c>
      <c r="AJ30" s="14">
        <f t="shared" si="16"/>
        <v>42</v>
      </c>
      <c r="AK30" s="14">
        <v>14</v>
      </c>
      <c r="AL30" s="14">
        <v>70</v>
      </c>
      <c r="AM30" s="9">
        <f t="shared" si="17"/>
        <v>0.2</v>
      </c>
      <c r="AN30" s="14"/>
      <c r="AO30" s="14"/>
      <c r="AP30" s="14"/>
      <c r="AQ30" s="14"/>
      <c r="AR30" s="14"/>
      <c r="AS30" s="14"/>
      <c r="AT30" s="14"/>
      <c r="AU30" s="14"/>
      <c r="AV30" s="14"/>
      <c r="AW30" s="14"/>
    </row>
    <row r="31" spans="1:49" x14ac:dyDescent="0.25">
      <c r="A31" s="14" t="s">
        <v>75</v>
      </c>
      <c r="B31" s="14" t="s">
        <v>63</v>
      </c>
      <c r="C31" s="14"/>
      <c r="D31" s="14"/>
      <c r="E31" s="28">
        <f>0+E26</f>
        <v>24</v>
      </c>
      <c r="F31" s="28">
        <f>0+F26</f>
        <v>60</v>
      </c>
      <c r="G31" s="7">
        <v>1</v>
      </c>
      <c r="H31" s="14">
        <v>180</v>
      </c>
      <c r="I31" s="14" t="s">
        <v>49</v>
      </c>
      <c r="J31" s="14"/>
      <c r="K31" s="14"/>
      <c r="L31" s="14">
        <f t="shared" si="2"/>
        <v>24</v>
      </c>
      <c r="M31" s="14"/>
      <c r="N31" s="14"/>
      <c r="O31" s="14"/>
      <c r="P31" s="14">
        <f t="shared" si="3"/>
        <v>4.8</v>
      </c>
      <c r="Q31" s="4">
        <f t="shared" si="12"/>
        <v>36</v>
      </c>
      <c r="R31" s="4">
        <f t="shared" si="13"/>
        <v>72</v>
      </c>
      <c r="S31" s="4">
        <v>72</v>
      </c>
      <c r="T31" s="14"/>
      <c r="U31" s="14">
        <f t="shared" si="4"/>
        <v>27.5</v>
      </c>
      <c r="V31" s="14">
        <f t="shared" si="5"/>
        <v>12.5</v>
      </c>
      <c r="W31" s="14">
        <f>IFERROR(VLOOKUP(A31,[1]TDSheet!$A:$L,6,0),0)/5</f>
        <v>0</v>
      </c>
      <c r="X31" s="14">
        <v>3.6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2.4</v>
      </c>
      <c r="AE31" s="14">
        <v>3.6</v>
      </c>
      <c r="AF31" s="14" t="s">
        <v>81</v>
      </c>
      <c r="AG31" s="14">
        <f t="shared" si="14"/>
        <v>36</v>
      </c>
      <c r="AH31" s="7">
        <v>6</v>
      </c>
      <c r="AI31" s="9">
        <f t="shared" si="15"/>
        <v>12</v>
      </c>
      <c r="AJ31" s="14">
        <f t="shared" si="16"/>
        <v>72</v>
      </c>
      <c r="AK31" s="14">
        <v>12</v>
      </c>
      <c r="AL31" s="14">
        <v>84</v>
      </c>
      <c r="AM31" s="9">
        <f t="shared" si="17"/>
        <v>0.14285714285714285</v>
      </c>
      <c r="AN31" s="14"/>
      <c r="AO31" s="14"/>
      <c r="AP31" s="14"/>
      <c r="AQ31" s="14"/>
      <c r="AR31" s="14"/>
      <c r="AS31" s="14"/>
      <c r="AT31" s="14"/>
      <c r="AU31" s="14"/>
      <c r="AV31" s="14"/>
      <c r="AW31" s="14"/>
    </row>
    <row r="32" spans="1:49" x14ac:dyDescent="0.25">
      <c r="A32" s="14" t="s">
        <v>82</v>
      </c>
      <c r="B32" s="14" t="s">
        <v>43</v>
      </c>
      <c r="C32" s="14">
        <v>40</v>
      </c>
      <c r="D32" s="14">
        <v>506</v>
      </c>
      <c r="E32" s="14">
        <v>47</v>
      </c>
      <c r="F32" s="14">
        <v>495</v>
      </c>
      <c r="G32" s="7">
        <v>0.25</v>
      </c>
      <c r="H32" s="14">
        <v>180</v>
      </c>
      <c r="I32" s="14" t="s">
        <v>49</v>
      </c>
      <c r="J32" s="14"/>
      <c r="K32" s="14">
        <v>49</v>
      </c>
      <c r="L32" s="14">
        <f t="shared" si="2"/>
        <v>-2</v>
      </c>
      <c r="M32" s="14"/>
      <c r="N32" s="14"/>
      <c r="O32" s="14"/>
      <c r="P32" s="14">
        <f t="shared" si="3"/>
        <v>9.4</v>
      </c>
      <c r="Q32" s="4"/>
      <c r="R32" s="4">
        <f t="shared" si="13"/>
        <v>0</v>
      </c>
      <c r="S32" s="4"/>
      <c r="T32" s="14"/>
      <c r="U32" s="14">
        <f t="shared" si="4"/>
        <v>52.659574468085104</v>
      </c>
      <c r="V32" s="14">
        <f t="shared" si="5"/>
        <v>52.659574468085104</v>
      </c>
      <c r="W32" s="14">
        <f>IFERROR(VLOOKUP(A32,[1]TDSheet!$A:$L,6,0),0)/5</f>
        <v>3</v>
      </c>
      <c r="X32" s="14">
        <v>34.4</v>
      </c>
      <c r="Y32" s="14">
        <v>2.8</v>
      </c>
      <c r="Z32" s="14">
        <v>24.8</v>
      </c>
      <c r="AA32" s="14">
        <v>2.6</v>
      </c>
      <c r="AB32" s="14">
        <v>2.7</v>
      </c>
      <c r="AC32" s="14">
        <v>5.15</v>
      </c>
      <c r="AD32" s="14">
        <v>9</v>
      </c>
      <c r="AE32" s="14">
        <v>12.8</v>
      </c>
      <c r="AF32" s="14"/>
      <c r="AG32" s="14">
        <f t="shared" si="14"/>
        <v>0</v>
      </c>
      <c r="AH32" s="7">
        <v>12</v>
      </c>
      <c r="AI32" s="9">
        <f t="shared" si="15"/>
        <v>0</v>
      </c>
      <c r="AJ32" s="14">
        <f t="shared" si="16"/>
        <v>0</v>
      </c>
      <c r="AK32" s="14">
        <v>14</v>
      </c>
      <c r="AL32" s="14">
        <v>70</v>
      </c>
      <c r="AM32" s="9">
        <f t="shared" si="17"/>
        <v>0</v>
      </c>
      <c r="AN32" s="14"/>
      <c r="AO32" s="14"/>
      <c r="AP32" s="14"/>
      <c r="AQ32" s="14"/>
      <c r="AR32" s="14"/>
      <c r="AS32" s="14"/>
      <c r="AT32" s="14"/>
      <c r="AU32" s="14"/>
      <c r="AV32" s="14"/>
      <c r="AW32" s="14"/>
    </row>
    <row r="33" spans="1:49" x14ac:dyDescent="0.25">
      <c r="A33" s="14" t="s">
        <v>83</v>
      </c>
      <c r="B33" s="14" t="s">
        <v>43</v>
      </c>
      <c r="C33" s="14">
        <v>129</v>
      </c>
      <c r="D33" s="14"/>
      <c r="E33" s="14">
        <v>49</v>
      </c>
      <c r="F33" s="14">
        <v>80</v>
      </c>
      <c r="G33" s="7">
        <v>0.4</v>
      </c>
      <c r="H33" s="14">
        <v>180</v>
      </c>
      <c r="I33" s="14" t="s">
        <v>49</v>
      </c>
      <c r="J33" s="14"/>
      <c r="K33" s="14">
        <v>49</v>
      </c>
      <c r="L33" s="14">
        <f t="shared" si="2"/>
        <v>0</v>
      </c>
      <c r="M33" s="14"/>
      <c r="N33" s="14"/>
      <c r="O33" s="14"/>
      <c r="P33" s="14">
        <f t="shared" si="3"/>
        <v>9.8000000000000007</v>
      </c>
      <c r="Q33" s="4">
        <f t="shared" si="12"/>
        <v>116</v>
      </c>
      <c r="R33" s="4">
        <f t="shared" si="13"/>
        <v>192</v>
      </c>
      <c r="S33" s="4">
        <v>192</v>
      </c>
      <c r="T33" s="14"/>
      <c r="U33" s="14">
        <f t="shared" si="4"/>
        <v>27.755102040816325</v>
      </c>
      <c r="V33" s="14">
        <f t="shared" si="5"/>
        <v>8.1632653061224492</v>
      </c>
      <c r="W33" s="14">
        <f>IFERROR(VLOOKUP(A33,[1]TDSheet!$A:$L,6,0),0)/5</f>
        <v>6.8</v>
      </c>
      <c r="X33" s="14">
        <v>7.2</v>
      </c>
      <c r="Y33" s="14">
        <v>4.8</v>
      </c>
      <c r="Z33" s="14">
        <v>5.2</v>
      </c>
      <c r="AA33" s="14">
        <v>4.8</v>
      </c>
      <c r="AB33" s="14">
        <v>1.04</v>
      </c>
      <c r="AC33" s="14">
        <v>0.32</v>
      </c>
      <c r="AD33" s="14">
        <v>0</v>
      </c>
      <c r="AE33" s="14">
        <v>0</v>
      </c>
      <c r="AF33" s="14"/>
      <c r="AG33" s="14">
        <f t="shared" si="14"/>
        <v>46.400000000000006</v>
      </c>
      <c r="AH33" s="7">
        <v>16</v>
      </c>
      <c r="AI33" s="9">
        <f t="shared" si="15"/>
        <v>12</v>
      </c>
      <c r="AJ33" s="14">
        <f t="shared" si="16"/>
        <v>76.800000000000011</v>
      </c>
      <c r="AK33" s="14">
        <v>12</v>
      </c>
      <c r="AL33" s="14">
        <v>84</v>
      </c>
      <c r="AM33" s="9">
        <f t="shared" si="17"/>
        <v>0.14285714285714285</v>
      </c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 x14ac:dyDescent="0.25">
      <c r="A34" s="14" t="s">
        <v>84</v>
      </c>
      <c r="B34" s="14" t="s">
        <v>43</v>
      </c>
      <c r="C34" s="14">
        <v>132</v>
      </c>
      <c r="D34" s="14"/>
      <c r="E34" s="14">
        <v>46</v>
      </c>
      <c r="F34" s="14">
        <v>86</v>
      </c>
      <c r="G34" s="7">
        <v>0.7</v>
      </c>
      <c r="H34" s="14">
        <v>180</v>
      </c>
      <c r="I34" s="14" t="s">
        <v>49</v>
      </c>
      <c r="J34" s="14"/>
      <c r="K34" s="14">
        <v>46</v>
      </c>
      <c r="L34" s="14">
        <f t="shared" si="2"/>
        <v>0</v>
      </c>
      <c r="M34" s="14"/>
      <c r="N34" s="14"/>
      <c r="O34" s="14"/>
      <c r="P34" s="14">
        <f t="shared" si="3"/>
        <v>9.1999999999999993</v>
      </c>
      <c r="Q34" s="4">
        <f t="shared" si="12"/>
        <v>98</v>
      </c>
      <c r="R34" s="4">
        <f t="shared" si="13"/>
        <v>120</v>
      </c>
      <c r="S34" s="4">
        <v>120</v>
      </c>
      <c r="T34" s="14"/>
      <c r="U34" s="14">
        <f t="shared" si="4"/>
        <v>22.39130434782609</v>
      </c>
      <c r="V34" s="14">
        <f t="shared" si="5"/>
        <v>9.3478260869565233</v>
      </c>
      <c r="W34" s="14">
        <f>IFERROR(VLOOKUP(A34,[1]TDSheet!$A:$L,6,0),0)/5</f>
        <v>7.2</v>
      </c>
      <c r="X34" s="14">
        <v>7.8</v>
      </c>
      <c r="Y34" s="14">
        <v>7</v>
      </c>
      <c r="Z34" s="14">
        <v>0</v>
      </c>
      <c r="AA34" s="14">
        <v>0.4</v>
      </c>
      <c r="AB34" s="14">
        <v>0.7</v>
      </c>
      <c r="AC34" s="14">
        <v>3.36</v>
      </c>
      <c r="AD34" s="14">
        <v>0</v>
      </c>
      <c r="AE34" s="14">
        <v>0</v>
      </c>
      <c r="AF34" s="14"/>
      <c r="AG34" s="14">
        <f t="shared" si="14"/>
        <v>68.599999999999994</v>
      </c>
      <c r="AH34" s="7">
        <v>10</v>
      </c>
      <c r="AI34" s="9">
        <f t="shared" si="15"/>
        <v>12</v>
      </c>
      <c r="AJ34" s="14">
        <f t="shared" si="16"/>
        <v>84</v>
      </c>
      <c r="AK34" s="14">
        <v>12</v>
      </c>
      <c r="AL34" s="14">
        <v>84</v>
      </c>
      <c r="AM34" s="9">
        <f t="shared" si="17"/>
        <v>0.14285714285714285</v>
      </c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 x14ac:dyDescent="0.25">
      <c r="A35" s="14" t="s">
        <v>86</v>
      </c>
      <c r="B35" s="14" t="s">
        <v>43</v>
      </c>
      <c r="C35" s="14">
        <v>349</v>
      </c>
      <c r="D35" s="14">
        <v>5</v>
      </c>
      <c r="E35" s="14">
        <v>37</v>
      </c>
      <c r="F35" s="14">
        <v>308</v>
      </c>
      <c r="G35" s="7">
        <v>0.4</v>
      </c>
      <c r="H35" s="14">
        <v>180</v>
      </c>
      <c r="I35" s="14" t="s">
        <v>49</v>
      </c>
      <c r="J35" s="14"/>
      <c r="K35" s="14">
        <v>42</v>
      </c>
      <c r="L35" s="14">
        <f t="shared" si="2"/>
        <v>-5</v>
      </c>
      <c r="M35" s="14"/>
      <c r="N35" s="14"/>
      <c r="O35" s="14"/>
      <c r="P35" s="14">
        <f t="shared" si="3"/>
        <v>7.4</v>
      </c>
      <c r="Q35" s="4"/>
      <c r="R35" s="4">
        <f t="shared" si="13"/>
        <v>0</v>
      </c>
      <c r="S35" s="4">
        <v>192</v>
      </c>
      <c r="T35" s="14" t="s">
        <v>121</v>
      </c>
      <c r="U35" s="14">
        <f t="shared" si="4"/>
        <v>41.621621621621621</v>
      </c>
      <c r="V35" s="14">
        <f t="shared" si="5"/>
        <v>41.621621621621621</v>
      </c>
      <c r="W35" s="14">
        <f>IFERROR(VLOOKUP(A35,[1]TDSheet!$A:$L,6,0),0)/5</f>
        <v>4.2</v>
      </c>
      <c r="X35" s="14">
        <v>7.6</v>
      </c>
      <c r="Y35" s="14">
        <v>6.6</v>
      </c>
      <c r="Z35" s="14">
        <v>5.8</v>
      </c>
      <c r="AA35" s="14">
        <v>3.8</v>
      </c>
      <c r="AB35" s="14">
        <v>1.28</v>
      </c>
      <c r="AC35" s="14">
        <v>0.55999999999999994</v>
      </c>
      <c r="AD35" s="14">
        <v>0</v>
      </c>
      <c r="AE35" s="14">
        <v>-0.2</v>
      </c>
      <c r="AF35" s="21" t="s">
        <v>50</v>
      </c>
      <c r="AG35" s="14">
        <f t="shared" si="14"/>
        <v>0</v>
      </c>
      <c r="AH35" s="7">
        <v>16</v>
      </c>
      <c r="AI35" s="9">
        <f t="shared" si="15"/>
        <v>0</v>
      </c>
      <c r="AJ35" s="14">
        <f t="shared" si="16"/>
        <v>0</v>
      </c>
      <c r="AK35" s="14">
        <v>12</v>
      </c>
      <c r="AL35" s="14">
        <v>84</v>
      </c>
      <c r="AM35" s="9">
        <f t="shared" si="17"/>
        <v>0</v>
      </c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 x14ac:dyDescent="0.25">
      <c r="A36" s="14" t="s">
        <v>87</v>
      </c>
      <c r="B36" s="14" t="s">
        <v>43</v>
      </c>
      <c r="C36" s="14"/>
      <c r="D36" s="14">
        <v>242</v>
      </c>
      <c r="E36" s="14">
        <v>56</v>
      </c>
      <c r="F36" s="14">
        <v>184</v>
      </c>
      <c r="G36" s="7">
        <v>0.7</v>
      </c>
      <c r="H36" s="14">
        <v>180</v>
      </c>
      <c r="I36" s="14" t="s">
        <v>49</v>
      </c>
      <c r="J36" s="14"/>
      <c r="K36" s="14">
        <v>63</v>
      </c>
      <c r="L36" s="14">
        <f t="shared" si="2"/>
        <v>-7</v>
      </c>
      <c r="M36" s="14"/>
      <c r="N36" s="14"/>
      <c r="O36" s="14"/>
      <c r="P36" s="14">
        <f t="shared" si="3"/>
        <v>11.2</v>
      </c>
      <c r="Q36" s="4">
        <f>22*P36-F36</f>
        <v>62.399999999999977</v>
      </c>
      <c r="R36" s="4">
        <f t="shared" si="13"/>
        <v>120</v>
      </c>
      <c r="S36" s="4">
        <v>120</v>
      </c>
      <c r="T36" s="14"/>
      <c r="U36" s="14">
        <f t="shared" si="4"/>
        <v>27.142857142857146</v>
      </c>
      <c r="V36" s="14">
        <f t="shared" si="5"/>
        <v>16.428571428571431</v>
      </c>
      <c r="W36" s="14">
        <f>IFERROR(VLOOKUP(A36,[1]TDSheet!$A:$L,6,0),0)/5</f>
        <v>0.2</v>
      </c>
      <c r="X36" s="14">
        <v>11.4</v>
      </c>
      <c r="Y36" s="14">
        <v>11.2</v>
      </c>
      <c r="Z36" s="14">
        <v>0</v>
      </c>
      <c r="AA36" s="14">
        <v>0</v>
      </c>
      <c r="AB36" s="14">
        <v>0.28000000000000003</v>
      </c>
      <c r="AC36" s="14">
        <v>1.1200000000000001</v>
      </c>
      <c r="AD36" s="14">
        <v>9.1999999999999993</v>
      </c>
      <c r="AE36" s="14">
        <v>3</v>
      </c>
      <c r="AF36" s="14"/>
      <c r="AG36" s="14">
        <f t="shared" si="14"/>
        <v>43.679999999999978</v>
      </c>
      <c r="AH36" s="7">
        <v>10</v>
      </c>
      <c r="AI36" s="9">
        <f t="shared" si="15"/>
        <v>12</v>
      </c>
      <c r="AJ36" s="14">
        <f t="shared" si="16"/>
        <v>84</v>
      </c>
      <c r="AK36" s="14">
        <v>12</v>
      </c>
      <c r="AL36" s="14">
        <v>84</v>
      </c>
      <c r="AM36" s="9">
        <f t="shared" si="17"/>
        <v>0.14285714285714285</v>
      </c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 x14ac:dyDescent="0.25">
      <c r="A37" s="14" t="s">
        <v>88</v>
      </c>
      <c r="B37" s="14" t="s">
        <v>63</v>
      </c>
      <c r="C37" s="14">
        <v>40.5</v>
      </c>
      <c r="D37" s="14">
        <v>2.7</v>
      </c>
      <c r="E37" s="14">
        <v>2.7</v>
      </c>
      <c r="F37" s="14">
        <v>40.5</v>
      </c>
      <c r="G37" s="7">
        <v>1</v>
      </c>
      <c r="H37" s="14">
        <v>180</v>
      </c>
      <c r="I37" s="14" t="s">
        <v>49</v>
      </c>
      <c r="J37" s="14"/>
      <c r="K37" s="14">
        <v>2.7</v>
      </c>
      <c r="L37" s="14">
        <f t="shared" si="2"/>
        <v>0</v>
      </c>
      <c r="M37" s="14"/>
      <c r="N37" s="14"/>
      <c r="O37" s="14"/>
      <c r="P37" s="14">
        <f t="shared" si="3"/>
        <v>0.54</v>
      </c>
      <c r="Q37" s="4"/>
      <c r="R37" s="4">
        <f t="shared" si="13"/>
        <v>0</v>
      </c>
      <c r="S37" s="4"/>
      <c r="T37" s="14"/>
      <c r="U37" s="14">
        <f t="shared" si="4"/>
        <v>75</v>
      </c>
      <c r="V37" s="14">
        <f t="shared" si="5"/>
        <v>75</v>
      </c>
      <c r="W37" s="14">
        <f>IFERROR(VLOOKUP(A37,[1]TDSheet!$A:$L,6,0),0)/5</f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2.16</v>
      </c>
      <c r="AE37" s="14">
        <v>0.54</v>
      </c>
      <c r="AF37" s="21" t="s">
        <v>50</v>
      </c>
      <c r="AG37" s="14">
        <f t="shared" si="14"/>
        <v>0</v>
      </c>
      <c r="AH37" s="7">
        <v>2.7</v>
      </c>
      <c r="AI37" s="9">
        <f t="shared" si="15"/>
        <v>0</v>
      </c>
      <c r="AJ37" s="14">
        <f t="shared" si="16"/>
        <v>0</v>
      </c>
      <c r="AK37" s="14">
        <v>18</v>
      </c>
      <c r="AL37" s="14">
        <v>234</v>
      </c>
      <c r="AM37" s="9">
        <f t="shared" si="17"/>
        <v>0</v>
      </c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 x14ac:dyDescent="0.25">
      <c r="A38" s="14" t="s">
        <v>89</v>
      </c>
      <c r="B38" s="14" t="s">
        <v>43</v>
      </c>
      <c r="C38" s="14">
        <v>15</v>
      </c>
      <c r="D38" s="14">
        <v>960</v>
      </c>
      <c r="E38" s="14">
        <v>181</v>
      </c>
      <c r="F38" s="14">
        <v>781</v>
      </c>
      <c r="G38" s="7">
        <v>0.4</v>
      </c>
      <c r="H38" s="14">
        <v>180</v>
      </c>
      <c r="I38" s="14" t="s">
        <v>49</v>
      </c>
      <c r="J38" s="14"/>
      <c r="K38" s="14">
        <v>185</v>
      </c>
      <c r="L38" s="14">
        <f t="shared" ref="L38:L64" si="18">E38-K38</f>
        <v>-4</v>
      </c>
      <c r="M38" s="14"/>
      <c r="N38" s="14"/>
      <c r="O38" s="14"/>
      <c r="P38" s="14">
        <f t="shared" ref="P38:P64" si="19">E38/5</f>
        <v>36.200000000000003</v>
      </c>
      <c r="Q38" s="4"/>
      <c r="R38" s="4">
        <f t="shared" si="13"/>
        <v>0</v>
      </c>
      <c r="S38" s="4"/>
      <c r="T38" s="14"/>
      <c r="U38" s="14">
        <f t="shared" ref="U38:U64" si="20">(F38+R38)/P38</f>
        <v>21.574585635359114</v>
      </c>
      <c r="V38" s="14">
        <f t="shared" ref="V38:V64" si="21">F38/P38</f>
        <v>21.574585635359114</v>
      </c>
      <c r="W38" s="14">
        <f>IFERROR(VLOOKUP(A38,[1]TDSheet!$A:$L,6,0),0)/5</f>
        <v>2</v>
      </c>
      <c r="X38" s="14">
        <v>10</v>
      </c>
      <c r="Y38" s="14">
        <v>30.6</v>
      </c>
      <c r="Z38" s="14">
        <v>14</v>
      </c>
      <c r="AA38" s="14">
        <v>9.4</v>
      </c>
      <c r="AB38" s="14">
        <v>8.8000000000000007</v>
      </c>
      <c r="AC38" s="14">
        <v>4.32</v>
      </c>
      <c r="AD38" s="14">
        <v>6</v>
      </c>
      <c r="AE38" s="14">
        <v>6.8</v>
      </c>
      <c r="AF38" s="14"/>
      <c r="AG38" s="14">
        <f t="shared" si="14"/>
        <v>0</v>
      </c>
      <c r="AH38" s="7">
        <v>16</v>
      </c>
      <c r="AI38" s="9">
        <f t="shared" si="15"/>
        <v>0</v>
      </c>
      <c r="AJ38" s="14">
        <f t="shared" si="16"/>
        <v>0</v>
      </c>
      <c r="AK38" s="14">
        <v>12</v>
      </c>
      <c r="AL38" s="14">
        <v>84</v>
      </c>
      <c r="AM38" s="9">
        <f t="shared" si="17"/>
        <v>0</v>
      </c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 x14ac:dyDescent="0.25">
      <c r="A39" s="14" t="s">
        <v>47</v>
      </c>
      <c r="B39" s="14" t="s">
        <v>43</v>
      </c>
      <c r="C39" s="14">
        <v>238</v>
      </c>
      <c r="D39" s="14">
        <v>960</v>
      </c>
      <c r="E39" s="28">
        <f>185+E7</f>
        <v>427</v>
      </c>
      <c r="F39" s="28">
        <f>994+F7</f>
        <v>711</v>
      </c>
      <c r="G39" s="7">
        <v>0.7</v>
      </c>
      <c r="H39" s="14">
        <v>180</v>
      </c>
      <c r="I39" s="14" t="s">
        <v>49</v>
      </c>
      <c r="J39" s="14"/>
      <c r="K39" s="14">
        <v>185</v>
      </c>
      <c r="L39" s="14">
        <f t="shared" si="18"/>
        <v>242</v>
      </c>
      <c r="M39" s="14"/>
      <c r="N39" s="14"/>
      <c r="O39" s="14"/>
      <c r="P39" s="14">
        <f t="shared" si="19"/>
        <v>85.4</v>
      </c>
      <c r="Q39" s="4">
        <f t="shared" si="12"/>
        <v>997</v>
      </c>
      <c r="R39" s="4">
        <f t="shared" si="13"/>
        <v>960</v>
      </c>
      <c r="S39" s="4">
        <v>960</v>
      </c>
      <c r="T39" s="14"/>
      <c r="U39" s="14">
        <f t="shared" si="20"/>
        <v>19.566744730679154</v>
      </c>
      <c r="V39" s="14">
        <f t="shared" si="21"/>
        <v>8.3255269320843084</v>
      </c>
      <c r="W39" s="14">
        <f>IFERROR(VLOOKUP(A39,[1]TDSheet!$A:$L,6,0),0)/5</f>
        <v>31</v>
      </c>
      <c r="X39" s="14">
        <v>39.200000000000003</v>
      </c>
      <c r="Y39" s="14">
        <v>32.799999999999997</v>
      </c>
      <c r="Z39" s="14">
        <v>1.8</v>
      </c>
      <c r="AA39" s="14">
        <v>23.4</v>
      </c>
      <c r="AB39" s="14">
        <v>8.5400000000000009</v>
      </c>
      <c r="AC39" s="14">
        <v>8.68</v>
      </c>
      <c r="AD39" s="14">
        <v>13.6</v>
      </c>
      <c r="AE39" s="14">
        <v>7.6</v>
      </c>
      <c r="AF39" s="14"/>
      <c r="AG39" s="14">
        <f t="shared" si="14"/>
        <v>697.9</v>
      </c>
      <c r="AH39" s="7">
        <v>10</v>
      </c>
      <c r="AI39" s="9">
        <f t="shared" si="15"/>
        <v>96</v>
      </c>
      <c r="AJ39" s="14">
        <f t="shared" si="16"/>
        <v>672</v>
      </c>
      <c r="AK39" s="14">
        <v>12</v>
      </c>
      <c r="AL39" s="14">
        <v>84</v>
      </c>
      <c r="AM39" s="9">
        <f t="shared" si="17"/>
        <v>1.1428571428571428</v>
      </c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 x14ac:dyDescent="0.25">
      <c r="A40" s="14" t="s">
        <v>90</v>
      </c>
      <c r="B40" s="14" t="s">
        <v>43</v>
      </c>
      <c r="C40" s="14">
        <v>316</v>
      </c>
      <c r="D40" s="14">
        <v>576</v>
      </c>
      <c r="E40" s="14">
        <v>195</v>
      </c>
      <c r="F40" s="14">
        <v>681</v>
      </c>
      <c r="G40" s="7">
        <v>0.4</v>
      </c>
      <c r="H40" s="14">
        <v>180</v>
      </c>
      <c r="I40" s="14" t="s">
        <v>49</v>
      </c>
      <c r="J40" s="14"/>
      <c r="K40" s="14">
        <v>195</v>
      </c>
      <c r="L40" s="14">
        <f t="shared" si="18"/>
        <v>0</v>
      </c>
      <c r="M40" s="14"/>
      <c r="N40" s="14"/>
      <c r="O40" s="14"/>
      <c r="P40" s="14">
        <f t="shared" si="19"/>
        <v>39</v>
      </c>
      <c r="Q40" s="4">
        <f t="shared" si="12"/>
        <v>99</v>
      </c>
      <c r="R40" s="4">
        <f t="shared" si="13"/>
        <v>192</v>
      </c>
      <c r="S40" s="4">
        <v>192</v>
      </c>
      <c r="T40" s="14"/>
      <c r="U40" s="14">
        <f t="shared" si="20"/>
        <v>22.384615384615383</v>
      </c>
      <c r="V40" s="14">
        <f t="shared" si="21"/>
        <v>17.46153846153846</v>
      </c>
      <c r="W40" s="14">
        <f>IFERROR(VLOOKUP(A40,[1]TDSheet!$A:$L,6,0),0)/5</f>
        <v>0</v>
      </c>
      <c r="X40" s="14">
        <v>10.4</v>
      </c>
      <c r="Y40" s="14">
        <v>26.6</v>
      </c>
      <c r="Z40" s="14">
        <v>22</v>
      </c>
      <c r="AA40" s="14">
        <v>14.4</v>
      </c>
      <c r="AB40" s="14">
        <v>5.92</v>
      </c>
      <c r="AC40" s="14">
        <v>6.24</v>
      </c>
      <c r="AD40" s="14">
        <v>5.8</v>
      </c>
      <c r="AE40" s="14">
        <v>7.2</v>
      </c>
      <c r="AF40" s="14"/>
      <c r="AG40" s="14">
        <f t="shared" si="14"/>
        <v>39.6</v>
      </c>
      <c r="AH40" s="7">
        <v>16</v>
      </c>
      <c r="AI40" s="9">
        <f t="shared" si="15"/>
        <v>12</v>
      </c>
      <c r="AJ40" s="14">
        <f t="shared" si="16"/>
        <v>76.800000000000011</v>
      </c>
      <c r="AK40" s="14">
        <v>12</v>
      </c>
      <c r="AL40" s="14">
        <v>84</v>
      </c>
      <c r="AM40" s="9">
        <f t="shared" si="17"/>
        <v>0.14285714285714285</v>
      </c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 x14ac:dyDescent="0.25">
      <c r="A41" s="14" t="s">
        <v>91</v>
      </c>
      <c r="B41" s="14" t="s">
        <v>43</v>
      </c>
      <c r="C41" s="14"/>
      <c r="D41" s="14">
        <v>600</v>
      </c>
      <c r="E41" s="14">
        <v>211</v>
      </c>
      <c r="F41" s="14">
        <v>365</v>
      </c>
      <c r="G41" s="7">
        <v>0.7</v>
      </c>
      <c r="H41" s="14">
        <v>180</v>
      </c>
      <c r="I41" s="14" t="s">
        <v>49</v>
      </c>
      <c r="J41" s="14"/>
      <c r="K41" s="14">
        <v>211</v>
      </c>
      <c r="L41" s="14">
        <f t="shared" si="18"/>
        <v>0</v>
      </c>
      <c r="M41" s="14"/>
      <c r="N41" s="14"/>
      <c r="O41" s="14"/>
      <c r="P41" s="14">
        <f t="shared" si="19"/>
        <v>42.2</v>
      </c>
      <c r="Q41" s="4">
        <f t="shared" si="12"/>
        <v>479</v>
      </c>
      <c r="R41" s="4">
        <f t="shared" si="13"/>
        <v>480</v>
      </c>
      <c r="S41" s="4">
        <v>480</v>
      </c>
      <c r="T41" s="14"/>
      <c r="U41" s="14">
        <f t="shared" si="20"/>
        <v>20.023696682464454</v>
      </c>
      <c r="V41" s="14">
        <f t="shared" si="21"/>
        <v>8.6492890995260652</v>
      </c>
      <c r="W41" s="14">
        <f>IFERROR(VLOOKUP(A41,[1]TDSheet!$A:$L,6,0),0)/5</f>
        <v>0</v>
      </c>
      <c r="X41" s="14">
        <v>12.8</v>
      </c>
      <c r="Y41" s="14">
        <v>21.8</v>
      </c>
      <c r="Z41" s="14">
        <v>16</v>
      </c>
      <c r="AA41" s="14">
        <v>15.4</v>
      </c>
      <c r="AB41" s="14">
        <v>8.9599999999999991</v>
      </c>
      <c r="AC41" s="14">
        <v>10.78</v>
      </c>
      <c r="AD41" s="14">
        <v>7.6</v>
      </c>
      <c r="AE41" s="14">
        <v>12</v>
      </c>
      <c r="AF41" s="14"/>
      <c r="AG41" s="14">
        <f t="shared" si="14"/>
        <v>335.29999999999995</v>
      </c>
      <c r="AH41" s="7">
        <v>10</v>
      </c>
      <c r="AI41" s="9">
        <f t="shared" si="15"/>
        <v>48</v>
      </c>
      <c r="AJ41" s="14">
        <f t="shared" si="16"/>
        <v>336</v>
      </c>
      <c r="AK41" s="14">
        <v>12</v>
      </c>
      <c r="AL41" s="14">
        <v>84</v>
      </c>
      <c r="AM41" s="9">
        <f t="shared" si="17"/>
        <v>0.5714285714285714</v>
      </c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 x14ac:dyDescent="0.25">
      <c r="A42" s="14" t="s">
        <v>92</v>
      </c>
      <c r="B42" s="14" t="s">
        <v>43</v>
      </c>
      <c r="C42" s="14">
        <v>65</v>
      </c>
      <c r="D42" s="14">
        <v>508</v>
      </c>
      <c r="E42" s="14">
        <v>19</v>
      </c>
      <c r="F42" s="14">
        <v>548</v>
      </c>
      <c r="G42" s="7">
        <v>0.22</v>
      </c>
      <c r="H42" s="14">
        <v>180</v>
      </c>
      <c r="I42" s="14" t="s">
        <v>49</v>
      </c>
      <c r="J42" s="14"/>
      <c r="K42" s="14">
        <v>23</v>
      </c>
      <c r="L42" s="14">
        <f t="shared" si="18"/>
        <v>-4</v>
      </c>
      <c r="M42" s="14"/>
      <c r="N42" s="14"/>
      <c r="O42" s="14"/>
      <c r="P42" s="14">
        <f t="shared" si="19"/>
        <v>3.8</v>
      </c>
      <c r="Q42" s="4"/>
      <c r="R42" s="4">
        <f t="shared" si="13"/>
        <v>0</v>
      </c>
      <c r="S42" s="4"/>
      <c r="T42" s="14"/>
      <c r="U42" s="14">
        <f t="shared" si="20"/>
        <v>144.21052631578948</v>
      </c>
      <c r="V42" s="14">
        <f t="shared" si="21"/>
        <v>144.21052631578948</v>
      </c>
      <c r="W42" s="14">
        <f>IFERROR(VLOOKUP(A42,[1]TDSheet!$A:$L,6,0),0)/5</f>
        <v>3.2</v>
      </c>
      <c r="X42" s="14">
        <v>6.2</v>
      </c>
      <c r="Y42" s="14">
        <v>7.8</v>
      </c>
      <c r="Z42" s="14">
        <v>15.8</v>
      </c>
      <c r="AA42" s="14">
        <v>4</v>
      </c>
      <c r="AB42" s="14">
        <v>3.3879999999999999</v>
      </c>
      <c r="AC42" s="14">
        <v>0</v>
      </c>
      <c r="AD42" s="14">
        <v>0</v>
      </c>
      <c r="AE42" s="14">
        <v>0</v>
      </c>
      <c r="AF42" s="22" t="s">
        <v>117</v>
      </c>
      <c r="AG42" s="14">
        <f t="shared" si="14"/>
        <v>0</v>
      </c>
      <c r="AH42" s="7">
        <v>12</v>
      </c>
      <c r="AI42" s="9">
        <f t="shared" si="15"/>
        <v>0</v>
      </c>
      <c r="AJ42" s="14">
        <f t="shared" si="16"/>
        <v>0</v>
      </c>
      <c r="AK42" s="14">
        <v>14</v>
      </c>
      <c r="AL42" s="14">
        <v>70</v>
      </c>
      <c r="AM42" s="9">
        <f t="shared" si="17"/>
        <v>0</v>
      </c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49" x14ac:dyDescent="0.25">
      <c r="A43" s="14" t="s">
        <v>93</v>
      </c>
      <c r="B43" s="14" t="s">
        <v>43</v>
      </c>
      <c r="C43" s="14">
        <v>296</v>
      </c>
      <c r="D43" s="14"/>
      <c r="E43" s="14">
        <v>26</v>
      </c>
      <c r="F43" s="14">
        <v>270</v>
      </c>
      <c r="G43" s="7">
        <v>0.4</v>
      </c>
      <c r="H43" s="14">
        <v>180</v>
      </c>
      <c r="I43" s="14" t="s">
        <v>49</v>
      </c>
      <c r="J43" s="14"/>
      <c r="K43" s="14">
        <v>26</v>
      </c>
      <c r="L43" s="14">
        <f t="shared" si="18"/>
        <v>0</v>
      </c>
      <c r="M43" s="14"/>
      <c r="N43" s="14"/>
      <c r="O43" s="14"/>
      <c r="P43" s="14">
        <f t="shared" si="19"/>
        <v>5.2</v>
      </c>
      <c r="Q43" s="4"/>
      <c r="R43" s="4">
        <f t="shared" si="13"/>
        <v>0</v>
      </c>
      <c r="S43" s="4"/>
      <c r="T43" s="14"/>
      <c r="U43" s="14">
        <f t="shared" si="20"/>
        <v>51.92307692307692</v>
      </c>
      <c r="V43" s="14">
        <f t="shared" si="21"/>
        <v>51.92307692307692</v>
      </c>
      <c r="W43" s="14">
        <f>IFERROR(VLOOKUP(A43,[1]TDSheet!$A:$L,6,0),0)/5</f>
        <v>1.2</v>
      </c>
      <c r="X43" s="14">
        <v>2.8</v>
      </c>
      <c r="Y43" s="14">
        <v>1</v>
      </c>
      <c r="Z43" s="14">
        <v>1</v>
      </c>
      <c r="AA43" s="14">
        <v>1.2</v>
      </c>
      <c r="AB43" s="14">
        <v>0.24</v>
      </c>
      <c r="AC43" s="14">
        <v>0.32</v>
      </c>
      <c r="AD43" s="14">
        <v>0</v>
      </c>
      <c r="AE43" s="14">
        <v>0</v>
      </c>
      <c r="AF43" s="21" t="s">
        <v>50</v>
      </c>
      <c r="AG43" s="14">
        <f t="shared" si="14"/>
        <v>0</v>
      </c>
      <c r="AH43" s="7">
        <v>16</v>
      </c>
      <c r="AI43" s="9">
        <f t="shared" si="15"/>
        <v>0</v>
      </c>
      <c r="AJ43" s="14">
        <f t="shared" si="16"/>
        <v>0</v>
      </c>
      <c r="AK43" s="14">
        <v>12</v>
      </c>
      <c r="AL43" s="14">
        <v>84</v>
      </c>
      <c r="AM43" s="9">
        <f t="shared" si="17"/>
        <v>0</v>
      </c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49" x14ac:dyDescent="0.25">
      <c r="A44" s="14" t="s">
        <v>94</v>
      </c>
      <c r="B44" s="14" t="s">
        <v>43</v>
      </c>
      <c r="C44" s="14"/>
      <c r="D44" s="14"/>
      <c r="E44" s="14"/>
      <c r="F44" s="14"/>
      <c r="G44" s="7">
        <v>0.7</v>
      </c>
      <c r="H44" s="14">
        <v>180</v>
      </c>
      <c r="I44" s="14" t="s">
        <v>49</v>
      </c>
      <c r="J44" s="14"/>
      <c r="K44" s="14"/>
      <c r="L44" s="14">
        <f t="shared" si="18"/>
        <v>0</v>
      </c>
      <c r="M44" s="14"/>
      <c r="N44" s="14"/>
      <c r="O44" s="14"/>
      <c r="P44" s="14">
        <f t="shared" si="19"/>
        <v>0</v>
      </c>
      <c r="Q44" s="4">
        <v>96</v>
      </c>
      <c r="R44" s="4">
        <f t="shared" si="13"/>
        <v>96</v>
      </c>
      <c r="S44" s="4">
        <v>96</v>
      </c>
      <c r="T44" s="14"/>
      <c r="U44" s="14" t="e">
        <f t="shared" si="20"/>
        <v>#DIV/0!</v>
      </c>
      <c r="V44" s="14" t="e">
        <f t="shared" si="21"/>
        <v>#DIV/0!</v>
      </c>
      <c r="W44" s="14">
        <f>IFERROR(VLOOKUP(A44,[1]TDSheet!$A:$L,6,0),0)/5</f>
        <v>3.4</v>
      </c>
      <c r="X44" s="14">
        <v>3.2</v>
      </c>
      <c r="Y44" s="14">
        <v>2</v>
      </c>
      <c r="Z44" s="14">
        <v>1.6</v>
      </c>
      <c r="AA44" s="14">
        <v>2</v>
      </c>
      <c r="AB44" s="14">
        <v>0.42</v>
      </c>
      <c r="AC44" s="14">
        <v>0</v>
      </c>
      <c r="AD44" s="14">
        <v>0.6</v>
      </c>
      <c r="AE44" s="14">
        <v>1.2</v>
      </c>
      <c r="AF44" s="14"/>
      <c r="AG44" s="14">
        <f t="shared" si="14"/>
        <v>67.199999999999989</v>
      </c>
      <c r="AH44" s="7">
        <v>8</v>
      </c>
      <c r="AI44" s="9">
        <f t="shared" si="15"/>
        <v>12</v>
      </c>
      <c r="AJ44" s="14">
        <f t="shared" si="16"/>
        <v>67.199999999999989</v>
      </c>
      <c r="AK44" s="14">
        <v>12</v>
      </c>
      <c r="AL44" s="14">
        <v>84</v>
      </c>
      <c r="AM44" s="9">
        <f t="shared" si="17"/>
        <v>0.14285714285714285</v>
      </c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49" x14ac:dyDescent="0.25">
      <c r="A45" s="14" t="s">
        <v>95</v>
      </c>
      <c r="B45" s="14" t="s">
        <v>63</v>
      </c>
      <c r="C45" s="14"/>
      <c r="D45" s="14">
        <v>240</v>
      </c>
      <c r="E45" s="14">
        <v>128</v>
      </c>
      <c r="F45" s="14">
        <v>107</v>
      </c>
      <c r="G45" s="7">
        <v>1</v>
      </c>
      <c r="H45" s="14">
        <v>180</v>
      </c>
      <c r="I45" s="14" t="s">
        <v>49</v>
      </c>
      <c r="J45" s="14"/>
      <c r="K45" s="14">
        <v>128</v>
      </c>
      <c r="L45" s="14">
        <f t="shared" si="18"/>
        <v>0</v>
      </c>
      <c r="M45" s="14"/>
      <c r="N45" s="14"/>
      <c r="O45" s="14"/>
      <c r="P45" s="14">
        <f t="shared" si="19"/>
        <v>25.6</v>
      </c>
      <c r="Q45" s="4">
        <f t="shared" si="12"/>
        <v>405</v>
      </c>
      <c r="R45" s="4">
        <f t="shared" si="13"/>
        <v>420</v>
      </c>
      <c r="S45" s="4">
        <v>420</v>
      </c>
      <c r="T45" s="14"/>
      <c r="U45" s="14">
        <f t="shared" si="20"/>
        <v>20.5859375</v>
      </c>
      <c r="V45" s="14">
        <f t="shared" si="21"/>
        <v>4.1796875</v>
      </c>
      <c r="W45" s="14">
        <f>IFERROR(VLOOKUP(A45,[1]TDSheet!$A:$L,6,0),0)/5</f>
        <v>0</v>
      </c>
      <c r="X45" s="14">
        <v>0</v>
      </c>
      <c r="Y45" s="14">
        <v>5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3" t="s">
        <v>96</v>
      </c>
      <c r="AG45" s="14">
        <f t="shared" si="14"/>
        <v>405</v>
      </c>
      <c r="AH45" s="7">
        <v>5</v>
      </c>
      <c r="AI45" s="9">
        <f t="shared" si="15"/>
        <v>84</v>
      </c>
      <c r="AJ45" s="14">
        <f t="shared" si="16"/>
        <v>420</v>
      </c>
      <c r="AK45" s="14">
        <v>12</v>
      </c>
      <c r="AL45" s="14">
        <v>84</v>
      </c>
      <c r="AM45" s="9">
        <f t="shared" si="17"/>
        <v>1</v>
      </c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49" x14ac:dyDescent="0.25">
      <c r="A46" s="14" t="s">
        <v>97</v>
      </c>
      <c r="B46" s="14" t="s">
        <v>43</v>
      </c>
      <c r="C46" s="14"/>
      <c r="D46" s="14">
        <v>480</v>
      </c>
      <c r="E46" s="14">
        <v>130</v>
      </c>
      <c r="F46" s="14">
        <v>345</v>
      </c>
      <c r="G46" s="7">
        <v>0.7</v>
      </c>
      <c r="H46" s="14">
        <v>180</v>
      </c>
      <c r="I46" s="14" t="s">
        <v>49</v>
      </c>
      <c r="J46" s="14"/>
      <c r="K46" s="14">
        <v>130</v>
      </c>
      <c r="L46" s="14">
        <f t="shared" si="18"/>
        <v>0</v>
      </c>
      <c r="M46" s="14"/>
      <c r="N46" s="14"/>
      <c r="O46" s="14"/>
      <c r="P46" s="14">
        <f t="shared" si="19"/>
        <v>26</v>
      </c>
      <c r="Q46" s="4">
        <f t="shared" si="12"/>
        <v>175</v>
      </c>
      <c r="R46" s="4">
        <f t="shared" si="13"/>
        <v>192</v>
      </c>
      <c r="S46" s="4">
        <v>192</v>
      </c>
      <c r="T46" s="14"/>
      <c r="U46" s="14">
        <f t="shared" si="20"/>
        <v>20.653846153846153</v>
      </c>
      <c r="V46" s="14">
        <f t="shared" si="21"/>
        <v>13.26923076923077</v>
      </c>
      <c r="W46" s="14">
        <f>IFERROR(VLOOKUP(A46,[1]TDSheet!$A:$L,6,0),0)/5</f>
        <v>0</v>
      </c>
      <c r="X46" s="14">
        <v>15.4</v>
      </c>
      <c r="Y46" s="14">
        <v>32</v>
      </c>
      <c r="Z46" s="14">
        <v>0</v>
      </c>
      <c r="AA46" s="14">
        <v>0</v>
      </c>
      <c r="AB46" s="14">
        <v>0</v>
      </c>
      <c r="AC46" s="14">
        <v>0.7</v>
      </c>
      <c r="AD46" s="14">
        <v>8</v>
      </c>
      <c r="AE46" s="14">
        <v>5.8</v>
      </c>
      <c r="AF46" s="14"/>
      <c r="AG46" s="14">
        <f t="shared" si="14"/>
        <v>122.49999999999999</v>
      </c>
      <c r="AH46" s="7">
        <v>8</v>
      </c>
      <c r="AI46" s="9">
        <f t="shared" si="15"/>
        <v>24</v>
      </c>
      <c r="AJ46" s="14">
        <f t="shared" si="16"/>
        <v>134.39999999999998</v>
      </c>
      <c r="AK46" s="14">
        <v>12</v>
      </c>
      <c r="AL46" s="14">
        <v>84</v>
      </c>
      <c r="AM46" s="9">
        <f t="shared" si="17"/>
        <v>0.2857142857142857</v>
      </c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49" x14ac:dyDescent="0.25">
      <c r="A47" s="14" t="s">
        <v>98</v>
      </c>
      <c r="B47" s="14" t="s">
        <v>43</v>
      </c>
      <c r="C47" s="14"/>
      <c r="D47" s="14">
        <v>96</v>
      </c>
      <c r="E47" s="14">
        <v>55</v>
      </c>
      <c r="F47" s="14">
        <v>41</v>
      </c>
      <c r="G47" s="7">
        <v>0.9</v>
      </c>
      <c r="H47" s="14">
        <v>180</v>
      </c>
      <c r="I47" s="14" t="s">
        <v>49</v>
      </c>
      <c r="J47" s="14"/>
      <c r="K47" s="14">
        <v>55</v>
      </c>
      <c r="L47" s="14">
        <f t="shared" si="18"/>
        <v>0</v>
      </c>
      <c r="M47" s="14"/>
      <c r="N47" s="14"/>
      <c r="O47" s="14"/>
      <c r="P47" s="14">
        <f t="shared" si="19"/>
        <v>11</v>
      </c>
      <c r="Q47" s="4">
        <f t="shared" si="12"/>
        <v>179</v>
      </c>
      <c r="R47" s="4">
        <f t="shared" si="13"/>
        <v>192</v>
      </c>
      <c r="S47" s="4">
        <v>192</v>
      </c>
      <c r="T47" s="14"/>
      <c r="U47" s="14">
        <f t="shared" si="20"/>
        <v>21.181818181818183</v>
      </c>
      <c r="V47" s="14">
        <f t="shared" si="21"/>
        <v>3.7272727272727271</v>
      </c>
      <c r="W47" s="14">
        <f>IFERROR(VLOOKUP(A47,[1]TDSheet!$A:$L,6,0),0)/5</f>
        <v>0</v>
      </c>
      <c r="X47" s="14">
        <v>5.2</v>
      </c>
      <c r="Y47" s="14">
        <v>14.2</v>
      </c>
      <c r="Z47" s="14">
        <v>0</v>
      </c>
      <c r="AA47" s="14">
        <v>0</v>
      </c>
      <c r="AB47" s="14">
        <v>0.72</v>
      </c>
      <c r="AC47" s="14">
        <v>1.44</v>
      </c>
      <c r="AD47" s="14">
        <v>0</v>
      </c>
      <c r="AE47" s="14">
        <v>0.6</v>
      </c>
      <c r="AF47" s="14"/>
      <c r="AG47" s="14">
        <f t="shared" si="14"/>
        <v>161.1</v>
      </c>
      <c r="AH47" s="7">
        <v>8</v>
      </c>
      <c r="AI47" s="9">
        <f t="shared" si="15"/>
        <v>24</v>
      </c>
      <c r="AJ47" s="14">
        <f t="shared" si="16"/>
        <v>172.8</v>
      </c>
      <c r="AK47" s="14">
        <v>12</v>
      </c>
      <c r="AL47" s="14">
        <v>84</v>
      </c>
      <c r="AM47" s="9">
        <f t="shared" si="17"/>
        <v>0.2857142857142857</v>
      </c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49" x14ac:dyDescent="0.25">
      <c r="A48" s="14" t="s">
        <v>99</v>
      </c>
      <c r="B48" s="14" t="s">
        <v>43</v>
      </c>
      <c r="C48" s="14">
        <v>36</v>
      </c>
      <c r="D48" s="14">
        <v>192</v>
      </c>
      <c r="E48" s="14">
        <v>30</v>
      </c>
      <c r="F48" s="14">
        <v>198</v>
      </c>
      <c r="G48" s="7">
        <v>0.43</v>
      </c>
      <c r="H48" s="14">
        <v>180</v>
      </c>
      <c r="I48" s="14" t="s">
        <v>49</v>
      </c>
      <c r="J48" s="14"/>
      <c r="K48" s="14">
        <v>30</v>
      </c>
      <c r="L48" s="14">
        <f t="shared" si="18"/>
        <v>0</v>
      </c>
      <c r="M48" s="14"/>
      <c r="N48" s="14"/>
      <c r="O48" s="14"/>
      <c r="P48" s="14">
        <f t="shared" si="19"/>
        <v>6</v>
      </c>
      <c r="Q48" s="4"/>
      <c r="R48" s="4">
        <f t="shared" si="13"/>
        <v>0</v>
      </c>
      <c r="S48" s="4"/>
      <c r="T48" s="14"/>
      <c r="U48" s="14">
        <f t="shared" si="20"/>
        <v>33</v>
      </c>
      <c r="V48" s="14">
        <f t="shared" si="21"/>
        <v>33</v>
      </c>
      <c r="W48" s="14">
        <f>IFERROR(VLOOKUP(A48,[1]TDSheet!$A:$L,6,0),0)/5</f>
        <v>0.4</v>
      </c>
      <c r="X48" s="14">
        <v>3.4</v>
      </c>
      <c r="Y48" s="14">
        <v>3.8</v>
      </c>
      <c r="Z48" s="14">
        <v>2</v>
      </c>
      <c r="AA48" s="14">
        <v>0.4</v>
      </c>
      <c r="AB48" s="14">
        <v>1.8919999999999999</v>
      </c>
      <c r="AC48" s="14">
        <v>0.94600000000000006</v>
      </c>
      <c r="AD48" s="14">
        <v>1.2</v>
      </c>
      <c r="AE48" s="14">
        <v>0.8</v>
      </c>
      <c r="AF48" s="14"/>
      <c r="AG48" s="14">
        <f t="shared" si="14"/>
        <v>0</v>
      </c>
      <c r="AH48" s="7">
        <v>16</v>
      </c>
      <c r="AI48" s="9">
        <f t="shared" si="15"/>
        <v>0</v>
      </c>
      <c r="AJ48" s="14">
        <f t="shared" si="16"/>
        <v>0</v>
      </c>
      <c r="AK48" s="14">
        <v>12</v>
      </c>
      <c r="AL48" s="14">
        <v>84</v>
      </c>
      <c r="AM48" s="9">
        <f t="shared" si="17"/>
        <v>0</v>
      </c>
      <c r="AN48" s="14"/>
      <c r="AO48" s="14"/>
      <c r="AP48" s="14"/>
      <c r="AQ48" s="14"/>
      <c r="AR48" s="14"/>
      <c r="AS48" s="14"/>
      <c r="AT48" s="14"/>
      <c r="AU48" s="14"/>
      <c r="AV48" s="14"/>
      <c r="AW48" s="14"/>
    </row>
    <row r="49" spans="1:49" x14ac:dyDescent="0.25">
      <c r="A49" s="14" t="s">
        <v>100</v>
      </c>
      <c r="B49" s="14" t="s">
        <v>43</v>
      </c>
      <c r="C49" s="14">
        <v>32</v>
      </c>
      <c r="D49" s="14">
        <v>96</v>
      </c>
      <c r="E49" s="14">
        <v>62</v>
      </c>
      <c r="F49" s="14">
        <v>66</v>
      </c>
      <c r="G49" s="7">
        <v>0.9</v>
      </c>
      <c r="H49" s="14">
        <v>180</v>
      </c>
      <c r="I49" s="14" t="s">
        <v>49</v>
      </c>
      <c r="J49" s="14"/>
      <c r="K49" s="14">
        <v>62</v>
      </c>
      <c r="L49" s="14">
        <f t="shared" si="18"/>
        <v>0</v>
      </c>
      <c r="M49" s="14"/>
      <c r="N49" s="14"/>
      <c r="O49" s="14"/>
      <c r="P49" s="14">
        <f t="shared" si="19"/>
        <v>12.4</v>
      </c>
      <c r="Q49" s="4">
        <f t="shared" si="12"/>
        <v>182</v>
      </c>
      <c r="R49" s="4">
        <f t="shared" si="13"/>
        <v>192</v>
      </c>
      <c r="S49" s="4">
        <v>192</v>
      </c>
      <c r="T49" s="14"/>
      <c r="U49" s="14">
        <f t="shared" si="20"/>
        <v>20.806451612903224</v>
      </c>
      <c r="V49" s="14">
        <f t="shared" si="21"/>
        <v>5.32258064516129</v>
      </c>
      <c r="W49" s="14">
        <f>IFERROR(VLOOKUP(A49,[1]TDSheet!$A:$L,6,0),0)/5</f>
        <v>0</v>
      </c>
      <c r="X49" s="14">
        <v>7.2</v>
      </c>
      <c r="Y49" s="14">
        <v>11.8</v>
      </c>
      <c r="Z49" s="14">
        <v>0</v>
      </c>
      <c r="AA49" s="14">
        <v>0</v>
      </c>
      <c r="AB49" s="14">
        <v>1.08</v>
      </c>
      <c r="AC49" s="14">
        <v>4.1399999999999997</v>
      </c>
      <c r="AD49" s="14">
        <v>0</v>
      </c>
      <c r="AE49" s="14">
        <v>0.4</v>
      </c>
      <c r="AF49" s="14"/>
      <c r="AG49" s="14">
        <f t="shared" si="14"/>
        <v>163.80000000000001</v>
      </c>
      <c r="AH49" s="7">
        <v>8</v>
      </c>
      <c r="AI49" s="9">
        <f t="shared" si="15"/>
        <v>24</v>
      </c>
      <c r="AJ49" s="14">
        <f t="shared" si="16"/>
        <v>172.8</v>
      </c>
      <c r="AK49" s="14">
        <v>12</v>
      </c>
      <c r="AL49" s="14">
        <v>84</v>
      </c>
      <c r="AM49" s="9">
        <f t="shared" si="17"/>
        <v>0.2857142857142857</v>
      </c>
      <c r="AN49" s="14"/>
      <c r="AO49" s="14"/>
      <c r="AP49" s="14"/>
      <c r="AQ49" s="14"/>
      <c r="AR49" s="14"/>
      <c r="AS49" s="14"/>
      <c r="AT49" s="14"/>
      <c r="AU49" s="14"/>
      <c r="AV49" s="14"/>
      <c r="AW49" s="14"/>
    </row>
    <row r="50" spans="1:49" x14ac:dyDescent="0.25">
      <c r="A50" s="14" t="s">
        <v>101</v>
      </c>
      <c r="B50" s="14" t="s">
        <v>43</v>
      </c>
      <c r="C50" s="14">
        <v>116</v>
      </c>
      <c r="D50" s="14"/>
      <c r="E50" s="14">
        <v>30</v>
      </c>
      <c r="F50" s="14">
        <v>86</v>
      </c>
      <c r="G50" s="7">
        <v>0.43</v>
      </c>
      <c r="H50" s="14">
        <v>180</v>
      </c>
      <c r="I50" s="14" t="s">
        <v>49</v>
      </c>
      <c r="J50" s="14"/>
      <c r="K50" s="14">
        <v>37</v>
      </c>
      <c r="L50" s="14">
        <f t="shared" si="18"/>
        <v>-7</v>
      </c>
      <c r="M50" s="14"/>
      <c r="N50" s="14"/>
      <c r="O50" s="14"/>
      <c r="P50" s="14">
        <f t="shared" si="19"/>
        <v>6</v>
      </c>
      <c r="Q50" s="4"/>
      <c r="R50" s="4">
        <f t="shared" si="13"/>
        <v>0</v>
      </c>
      <c r="S50" s="4">
        <v>192</v>
      </c>
      <c r="T50" s="14" t="s">
        <v>121</v>
      </c>
      <c r="U50" s="14">
        <f t="shared" si="20"/>
        <v>14.333333333333334</v>
      </c>
      <c r="V50" s="14">
        <f t="shared" si="21"/>
        <v>14.333333333333334</v>
      </c>
      <c r="W50" s="14">
        <f>IFERROR(VLOOKUP(A50,[1]TDSheet!$A:$L,6,0),0)/5</f>
        <v>3.8</v>
      </c>
      <c r="X50" s="14">
        <v>5.6</v>
      </c>
      <c r="Y50" s="14">
        <v>8.1999999999999993</v>
      </c>
      <c r="Z50" s="14">
        <v>2.2000000000000002</v>
      </c>
      <c r="AA50" s="14">
        <v>1.6</v>
      </c>
      <c r="AB50" s="14">
        <v>1.548</v>
      </c>
      <c r="AC50" s="14">
        <v>0.68799999999999994</v>
      </c>
      <c r="AD50" s="14">
        <v>0.6</v>
      </c>
      <c r="AE50" s="14">
        <v>0.6</v>
      </c>
      <c r="AF50" s="14"/>
      <c r="AG50" s="14">
        <f t="shared" si="14"/>
        <v>0</v>
      </c>
      <c r="AH50" s="7">
        <v>16</v>
      </c>
      <c r="AI50" s="9">
        <f t="shared" si="15"/>
        <v>0</v>
      </c>
      <c r="AJ50" s="14">
        <f t="shared" si="16"/>
        <v>0</v>
      </c>
      <c r="AK50" s="14">
        <v>12</v>
      </c>
      <c r="AL50" s="14">
        <v>84</v>
      </c>
      <c r="AM50" s="9">
        <f t="shared" si="17"/>
        <v>0</v>
      </c>
      <c r="AN50" s="14"/>
      <c r="AO50" s="14"/>
      <c r="AP50" s="14"/>
      <c r="AQ50" s="14"/>
      <c r="AR50" s="14"/>
      <c r="AS50" s="14"/>
      <c r="AT50" s="14"/>
      <c r="AU50" s="14"/>
      <c r="AV50" s="14"/>
      <c r="AW50" s="14"/>
    </row>
    <row r="51" spans="1:49" x14ac:dyDescent="0.25">
      <c r="A51" s="14" t="s">
        <v>102</v>
      </c>
      <c r="B51" s="14" t="s">
        <v>63</v>
      </c>
      <c r="C51" s="14">
        <v>20</v>
      </c>
      <c r="D51" s="14"/>
      <c r="E51" s="14"/>
      <c r="F51" s="14">
        <v>20</v>
      </c>
      <c r="G51" s="7">
        <v>1</v>
      </c>
      <c r="H51" s="14">
        <v>180</v>
      </c>
      <c r="I51" s="14" t="s">
        <v>49</v>
      </c>
      <c r="J51" s="14"/>
      <c r="K51" s="14">
        <v>15</v>
      </c>
      <c r="L51" s="14">
        <f t="shared" si="18"/>
        <v>-15</v>
      </c>
      <c r="M51" s="14"/>
      <c r="N51" s="14"/>
      <c r="O51" s="14"/>
      <c r="P51" s="14">
        <f t="shared" si="19"/>
        <v>0</v>
      </c>
      <c r="Q51" s="4"/>
      <c r="R51" s="4">
        <f t="shared" si="13"/>
        <v>0</v>
      </c>
      <c r="S51" s="4">
        <v>60</v>
      </c>
      <c r="T51" s="14" t="s">
        <v>119</v>
      </c>
      <c r="U51" s="14" t="e">
        <f t="shared" si="20"/>
        <v>#DIV/0!</v>
      </c>
      <c r="V51" s="14" t="e">
        <f t="shared" si="21"/>
        <v>#DIV/0!</v>
      </c>
      <c r="W51" s="14">
        <f>IFERROR(VLOOKUP(A51,[1]TDSheet!$A:$L,6,0),0)/5</f>
        <v>0</v>
      </c>
      <c r="X51" s="14">
        <v>1</v>
      </c>
      <c r="Y51" s="14">
        <v>3</v>
      </c>
      <c r="Z51" s="14">
        <v>0</v>
      </c>
      <c r="AA51" s="14">
        <v>0</v>
      </c>
      <c r="AB51" s="14">
        <v>0</v>
      </c>
      <c r="AC51" s="14">
        <v>0</v>
      </c>
      <c r="AD51" s="14">
        <v>2</v>
      </c>
      <c r="AE51" s="14">
        <v>1</v>
      </c>
      <c r="AF51" s="21" t="s">
        <v>50</v>
      </c>
      <c r="AG51" s="14">
        <f t="shared" si="14"/>
        <v>0</v>
      </c>
      <c r="AH51" s="7">
        <v>5</v>
      </c>
      <c r="AI51" s="9">
        <f t="shared" si="15"/>
        <v>0</v>
      </c>
      <c r="AJ51" s="14">
        <f t="shared" si="16"/>
        <v>0</v>
      </c>
      <c r="AK51" s="14">
        <v>12</v>
      </c>
      <c r="AL51" s="14">
        <v>144</v>
      </c>
      <c r="AM51" s="9">
        <f t="shared" si="17"/>
        <v>0</v>
      </c>
      <c r="AN51" s="14"/>
      <c r="AO51" s="14"/>
      <c r="AP51" s="14"/>
      <c r="AQ51" s="14"/>
      <c r="AR51" s="14"/>
      <c r="AS51" s="14"/>
      <c r="AT51" s="14"/>
      <c r="AU51" s="14"/>
      <c r="AV51" s="14"/>
      <c r="AW51" s="14"/>
    </row>
    <row r="52" spans="1:49" x14ac:dyDescent="0.25">
      <c r="A52" s="14" t="s">
        <v>103</v>
      </c>
      <c r="B52" s="14" t="s">
        <v>43</v>
      </c>
      <c r="C52" s="14"/>
      <c r="D52" s="14"/>
      <c r="E52" s="14"/>
      <c r="F52" s="14"/>
      <c r="G52" s="7">
        <v>1</v>
      </c>
      <c r="H52" s="14">
        <v>180</v>
      </c>
      <c r="I52" s="14" t="s">
        <v>49</v>
      </c>
      <c r="J52" s="14"/>
      <c r="K52" s="14"/>
      <c r="L52" s="14">
        <f t="shared" si="18"/>
        <v>0</v>
      </c>
      <c r="M52" s="14"/>
      <c r="N52" s="14"/>
      <c r="O52" s="14"/>
      <c r="P52" s="14">
        <f t="shared" si="19"/>
        <v>0</v>
      </c>
      <c r="Q52" s="4">
        <v>60</v>
      </c>
      <c r="R52" s="4">
        <f t="shared" si="13"/>
        <v>60</v>
      </c>
      <c r="S52" s="4">
        <v>60</v>
      </c>
      <c r="T52" s="14"/>
      <c r="U52" s="14" t="e">
        <f t="shared" si="20"/>
        <v>#DIV/0!</v>
      </c>
      <c r="V52" s="14" t="e">
        <f t="shared" si="21"/>
        <v>#DIV/0!</v>
      </c>
      <c r="W52" s="14">
        <f>IFERROR(VLOOKUP(A52,[1]TDSheet!$A:$L,6,0),0)/5</f>
        <v>3</v>
      </c>
      <c r="X52" s="14">
        <v>1.6</v>
      </c>
      <c r="Y52" s="14">
        <v>4.4000000000000004</v>
      </c>
      <c r="Z52" s="14">
        <v>0.4</v>
      </c>
      <c r="AA52" s="14">
        <v>2.8</v>
      </c>
      <c r="AB52" s="14">
        <v>0</v>
      </c>
      <c r="AC52" s="14">
        <v>0</v>
      </c>
      <c r="AD52" s="14">
        <v>4.8</v>
      </c>
      <c r="AE52" s="14">
        <v>4.2</v>
      </c>
      <c r="AF52" s="14"/>
      <c r="AG52" s="14">
        <f t="shared" si="14"/>
        <v>60</v>
      </c>
      <c r="AH52" s="7">
        <v>5</v>
      </c>
      <c r="AI52" s="9">
        <f t="shared" si="15"/>
        <v>12</v>
      </c>
      <c r="AJ52" s="14">
        <f t="shared" si="16"/>
        <v>60</v>
      </c>
      <c r="AK52" s="14">
        <v>12</v>
      </c>
      <c r="AL52" s="14">
        <v>84</v>
      </c>
      <c r="AM52" s="9">
        <f t="shared" si="17"/>
        <v>0.14285714285714285</v>
      </c>
      <c r="AN52" s="14"/>
      <c r="AO52" s="14"/>
      <c r="AP52" s="14"/>
      <c r="AQ52" s="14"/>
      <c r="AR52" s="14"/>
      <c r="AS52" s="14"/>
      <c r="AT52" s="14"/>
      <c r="AU52" s="14"/>
      <c r="AV52" s="14"/>
      <c r="AW52" s="14"/>
    </row>
    <row r="53" spans="1:49" x14ac:dyDescent="0.25">
      <c r="A53" s="14" t="s">
        <v>104</v>
      </c>
      <c r="B53" s="14" t="s">
        <v>63</v>
      </c>
      <c r="C53" s="14">
        <v>18.5</v>
      </c>
      <c r="D53" s="14"/>
      <c r="E53" s="14"/>
      <c r="F53" s="14">
        <v>18.5</v>
      </c>
      <c r="G53" s="7">
        <v>1</v>
      </c>
      <c r="H53" s="14">
        <v>180</v>
      </c>
      <c r="I53" s="14" t="s">
        <v>49</v>
      </c>
      <c r="J53" s="14"/>
      <c r="K53" s="14"/>
      <c r="L53" s="14">
        <f t="shared" si="18"/>
        <v>0</v>
      </c>
      <c r="M53" s="14"/>
      <c r="N53" s="14"/>
      <c r="O53" s="14"/>
      <c r="P53" s="14">
        <f t="shared" si="19"/>
        <v>0</v>
      </c>
      <c r="Q53" s="4"/>
      <c r="R53" s="4">
        <f t="shared" si="13"/>
        <v>0</v>
      </c>
      <c r="S53" s="4"/>
      <c r="T53" s="14"/>
      <c r="U53" s="14" t="e">
        <f t="shared" si="20"/>
        <v>#DIV/0!</v>
      </c>
      <c r="V53" s="14" t="e">
        <f t="shared" si="21"/>
        <v>#DIV/0!</v>
      </c>
      <c r="W53" s="14">
        <f>IFERROR(VLOOKUP(A53,[1]TDSheet!$A:$L,6,0),0)/5</f>
        <v>0</v>
      </c>
      <c r="X53" s="14">
        <v>0.74</v>
      </c>
      <c r="Y53" s="14">
        <v>0</v>
      </c>
      <c r="Z53" s="14">
        <v>0</v>
      </c>
      <c r="AA53" s="14">
        <v>0</v>
      </c>
      <c r="AB53" s="14">
        <v>0</v>
      </c>
      <c r="AC53" s="14">
        <v>0.74</v>
      </c>
      <c r="AD53" s="14">
        <v>0</v>
      </c>
      <c r="AE53" s="14">
        <v>0</v>
      </c>
      <c r="AF53" s="21" t="s">
        <v>50</v>
      </c>
      <c r="AG53" s="14">
        <f t="shared" si="14"/>
        <v>0</v>
      </c>
      <c r="AH53" s="7">
        <v>3.7</v>
      </c>
      <c r="AI53" s="9">
        <f t="shared" si="15"/>
        <v>0</v>
      </c>
      <c r="AJ53" s="14">
        <f t="shared" si="16"/>
        <v>0</v>
      </c>
      <c r="AK53" s="14">
        <v>14</v>
      </c>
      <c r="AL53" s="14">
        <v>126</v>
      </c>
      <c r="AM53" s="9">
        <f t="shared" si="17"/>
        <v>0</v>
      </c>
      <c r="AN53" s="14"/>
      <c r="AO53" s="14"/>
      <c r="AP53" s="14"/>
      <c r="AQ53" s="14"/>
      <c r="AR53" s="14"/>
      <c r="AS53" s="14"/>
      <c r="AT53" s="14"/>
      <c r="AU53" s="14"/>
      <c r="AV53" s="14"/>
      <c r="AW53" s="14"/>
    </row>
    <row r="54" spans="1:49" x14ac:dyDescent="0.25">
      <c r="A54" s="14" t="s">
        <v>105</v>
      </c>
      <c r="B54" s="14" t="s">
        <v>43</v>
      </c>
      <c r="C54" s="14">
        <v>808</v>
      </c>
      <c r="D54" s="14"/>
      <c r="E54" s="14">
        <v>25</v>
      </c>
      <c r="F54" s="14">
        <v>780</v>
      </c>
      <c r="G54" s="7">
        <v>0.09</v>
      </c>
      <c r="H54" s="14">
        <v>180</v>
      </c>
      <c r="I54" s="14" t="s">
        <v>49</v>
      </c>
      <c r="J54" s="14"/>
      <c r="K54" s="14">
        <v>25</v>
      </c>
      <c r="L54" s="14">
        <f t="shared" si="18"/>
        <v>0</v>
      </c>
      <c r="M54" s="14"/>
      <c r="N54" s="14"/>
      <c r="O54" s="14"/>
      <c r="P54" s="14">
        <f t="shared" si="19"/>
        <v>5</v>
      </c>
      <c r="Q54" s="4"/>
      <c r="R54" s="4">
        <f t="shared" si="13"/>
        <v>0</v>
      </c>
      <c r="S54" s="4"/>
      <c r="T54" s="14"/>
      <c r="U54" s="14">
        <f t="shared" si="20"/>
        <v>156</v>
      </c>
      <c r="V54" s="14">
        <f t="shared" si="21"/>
        <v>156</v>
      </c>
      <c r="W54" s="14">
        <f>IFERROR(VLOOKUP(A54,[1]TDSheet!$A:$L,6,0),0)/5</f>
        <v>10</v>
      </c>
      <c r="X54" s="14">
        <v>2.8</v>
      </c>
      <c r="Y54" s="14">
        <v>6.4</v>
      </c>
      <c r="Z54" s="14">
        <v>43.6</v>
      </c>
      <c r="AA54" s="14">
        <v>48</v>
      </c>
      <c r="AB54" s="14">
        <v>3.42</v>
      </c>
      <c r="AC54" s="14">
        <v>2.286</v>
      </c>
      <c r="AD54" s="14">
        <v>17</v>
      </c>
      <c r="AE54" s="14">
        <v>28</v>
      </c>
      <c r="AF54" s="21" t="s">
        <v>50</v>
      </c>
      <c r="AG54" s="14">
        <f t="shared" si="14"/>
        <v>0</v>
      </c>
      <c r="AH54" s="7">
        <v>30</v>
      </c>
      <c r="AI54" s="9">
        <f t="shared" si="15"/>
        <v>0</v>
      </c>
      <c r="AJ54" s="14">
        <f t="shared" si="16"/>
        <v>0</v>
      </c>
      <c r="AK54" s="14">
        <v>14</v>
      </c>
      <c r="AL54" s="14">
        <v>126</v>
      </c>
      <c r="AM54" s="9">
        <f t="shared" si="17"/>
        <v>0</v>
      </c>
      <c r="AN54" s="14"/>
      <c r="AO54" s="14"/>
      <c r="AP54" s="14"/>
      <c r="AQ54" s="14"/>
      <c r="AR54" s="14"/>
      <c r="AS54" s="14"/>
      <c r="AT54" s="14"/>
      <c r="AU54" s="14"/>
      <c r="AV54" s="14"/>
      <c r="AW54" s="14"/>
    </row>
    <row r="55" spans="1:49" x14ac:dyDescent="0.25">
      <c r="A55" s="14" t="s">
        <v>106</v>
      </c>
      <c r="B55" s="14" t="s">
        <v>43</v>
      </c>
      <c r="C55" s="14">
        <v>52</v>
      </c>
      <c r="D55" s="14">
        <v>504</v>
      </c>
      <c r="E55" s="14">
        <v>226</v>
      </c>
      <c r="F55" s="14">
        <v>313</v>
      </c>
      <c r="G55" s="7">
        <v>0.25</v>
      </c>
      <c r="H55" s="14">
        <v>180</v>
      </c>
      <c r="I55" s="14" t="s">
        <v>49</v>
      </c>
      <c r="J55" s="14"/>
      <c r="K55" s="14">
        <v>226</v>
      </c>
      <c r="L55" s="14">
        <f t="shared" si="18"/>
        <v>0</v>
      </c>
      <c r="M55" s="14"/>
      <c r="N55" s="14"/>
      <c r="O55" s="14"/>
      <c r="P55" s="14">
        <f t="shared" si="19"/>
        <v>45.2</v>
      </c>
      <c r="Q55" s="4">
        <f t="shared" si="12"/>
        <v>591</v>
      </c>
      <c r="R55" s="4">
        <f t="shared" si="13"/>
        <v>672</v>
      </c>
      <c r="S55" s="4">
        <v>672</v>
      </c>
      <c r="T55" s="14"/>
      <c r="U55" s="14">
        <f t="shared" si="20"/>
        <v>21.792035398230087</v>
      </c>
      <c r="V55" s="14">
        <f t="shared" si="21"/>
        <v>6.9247787610619467</v>
      </c>
      <c r="W55" s="14">
        <f>IFERROR(VLOOKUP(A55,[1]TDSheet!$A:$L,6,0),0)/5</f>
        <v>27.8</v>
      </c>
      <c r="X55" s="14">
        <v>34.200000000000003</v>
      </c>
      <c r="Y55" s="14">
        <v>31.2</v>
      </c>
      <c r="Z55" s="14">
        <v>38.4</v>
      </c>
      <c r="AA55" s="14">
        <v>21.8</v>
      </c>
      <c r="AB55" s="14">
        <v>6.95</v>
      </c>
      <c r="AC55" s="14">
        <v>3.75</v>
      </c>
      <c r="AD55" s="14">
        <v>20.2</v>
      </c>
      <c r="AE55" s="14">
        <v>11.6</v>
      </c>
      <c r="AF55" s="14"/>
      <c r="AG55" s="14">
        <f t="shared" si="14"/>
        <v>147.75</v>
      </c>
      <c r="AH55" s="7">
        <v>12</v>
      </c>
      <c r="AI55" s="9">
        <f t="shared" si="15"/>
        <v>56</v>
      </c>
      <c r="AJ55" s="14">
        <f t="shared" si="16"/>
        <v>168</v>
      </c>
      <c r="AK55" s="14">
        <v>14</v>
      </c>
      <c r="AL55" s="14">
        <v>70</v>
      </c>
      <c r="AM55" s="9">
        <f t="shared" si="17"/>
        <v>0.8</v>
      </c>
      <c r="AN55" s="14"/>
      <c r="AO55" s="14"/>
      <c r="AP55" s="14"/>
      <c r="AQ55" s="14"/>
      <c r="AR55" s="14"/>
      <c r="AS55" s="14"/>
      <c r="AT55" s="14"/>
      <c r="AU55" s="14"/>
      <c r="AV55" s="14"/>
      <c r="AW55" s="14"/>
    </row>
    <row r="56" spans="1:49" x14ac:dyDescent="0.25">
      <c r="A56" s="14" t="s">
        <v>107</v>
      </c>
      <c r="B56" s="14" t="s">
        <v>43</v>
      </c>
      <c r="C56" s="14">
        <v>8</v>
      </c>
      <c r="D56" s="14">
        <v>507</v>
      </c>
      <c r="E56" s="14">
        <v>132</v>
      </c>
      <c r="F56" s="14">
        <v>373</v>
      </c>
      <c r="G56" s="7">
        <v>0.3</v>
      </c>
      <c r="H56" s="14">
        <v>180</v>
      </c>
      <c r="I56" s="14" t="s">
        <v>49</v>
      </c>
      <c r="J56" s="14"/>
      <c r="K56" s="14">
        <v>135</v>
      </c>
      <c r="L56" s="14">
        <f t="shared" si="18"/>
        <v>-3</v>
      </c>
      <c r="M56" s="14"/>
      <c r="N56" s="14"/>
      <c r="O56" s="14"/>
      <c r="P56" s="14">
        <f t="shared" si="19"/>
        <v>26.4</v>
      </c>
      <c r="Q56" s="4">
        <f t="shared" si="12"/>
        <v>155</v>
      </c>
      <c r="R56" s="4">
        <f t="shared" si="13"/>
        <v>168</v>
      </c>
      <c r="S56" s="4">
        <v>168</v>
      </c>
      <c r="T56" s="14"/>
      <c r="U56" s="14">
        <f t="shared" si="20"/>
        <v>20.492424242424242</v>
      </c>
      <c r="V56" s="14">
        <f t="shared" si="21"/>
        <v>14.128787878787879</v>
      </c>
      <c r="W56" s="14">
        <f>IFERROR(VLOOKUP(A56,[1]TDSheet!$A:$L,6,0),0)/5</f>
        <v>15.8</v>
      </c>
      <c r="X56" s="14">
        <v>17.600000000000001</v>
      </c>
      <c r="Y56" s="14">
        <v>16</v>
      </c>
      <c r="Z56" s="14">
        <v>19.399999999999999</v>
      </c>
      <c r="AA56" s="14">
        <v>11.8</v>
      </c>
      <c r="AB56" s="14">
        <v>3.06</v>
      </c>
      <c r="AC56" s="14">
        <v>2.34</v>
      </c>
      <c r="AD56" s="14">
        <v>6</v>
      </c>
      <c r="AE56" s="14">
        <v>6.4</v>
      </c>
      <c r="AF56" s="14"/>
      <c r="AG56" s="14">
        <f t="shared" si="14"/>
        <v>46.5</v>
      </c>
      <c r="AH56" s="7">
        <v>12</v>
      </c>
      <c r="AI56" s="9">
        <f t="shared" si="15"/>
        <v>14</v>
      </c>
      <c r="AJ56" s="14">
        <f t="shared" si="16"/>
        <v>50.4</v>
      </c>
      <c r="AK56" s="14">
        <v>14</v>
      </c>
      <c r="AL56" s="14">
        <v>70</v>
      </c>
      <c r="AM56" s="9">
        <f t="shared" si="17"/>
        <v>0.2</v>
      </c>
      <c r="AN56" s="14"/>
      <c r="AO56" s="14"/>
      <c r="AP56" s="14"/>
      <c r="AQ56" s="14"/>
      <c r="AR56" s="14"/>
      <c r="AS56" s="14"/>
      <c r="AT56" s="14"/>
      <c r="AU56" s="14"/>
      <c r="AV56" s="14"/>
      <c r="AW56" s="14"/>
    </row>
    <row r="57" spans="1:49" x14ac:dyDescent="0.25">
      <c r="A57" s="14" t="s">
        <v>108</v>
      </c>
      <c r="B57" s="14" t="s">
        <v>63</v>
      </c>
      <c r="C57" s="14">
        <v>32.4</v>
      </c>
      <c r="D57" s="14"/>
      <c r="E57" s="14"/>
      <c r="F57" s="14">
        <v>32.4</v>
      </c>
      <c r="G57" s="7">
        <v>1</v>
      </c>
      <c r="H57" s="14">
        <v>180</v>
      </c>
      <c r="I57" s="14" t="s">
        <v>49</v>
      </c>
      <c r="J57" s="14"/>
      <c r="K57" s="14"/>
      <c r="L57" s="14">
        <f t="shared" si="18"/>
        <v>0</v>
      </c>
      <c r="M57" s="14"/>
      <c r="N57" s="14"/>
      <c r="O57" s="14"/>
      <c r="P57" s="14">
        <f t="shared" si="19"/>
        <v>0</v>
      </c>
      <c r="Q57" s="4"/>
      <c r="R57" s="4">
        <f t="shared" si="13"/>
        <v>0</v>
      </c>
      <c r="S57" s="4">
        <v>32.4</v>
      </c>
      <c r="T57" s="14"/>
      <c r="U57" s="14" t="e">
        <f t="shared" si="20"/>
        <v>#DIV/0!</v>
      </c>
      <c r="V57" s="14" t="e">
        <f t="shared" si="21"/>
        <v>#DIV/0!</v>
      </c>
      <c r="W57" s="14">
        <f>IFERROR(VLOOKUP(A57,[1]TDSheet!$A:$L,6,0),0)/5</f>
        <v>1.8</v>
      </c>
      <c r="X57" s="14">
        <v>0.72</v>
      </c>
      <c r="Y57" s="14">
        <v>1.08</v>
      </c>
      <c r="Z57" s="14">
        <v>0.36</v>
      </c>
      <c r="AA57" s="14">
        <v>0</v>
      </c>
      <c r="AB57" s="14">
        <v>0.36</v>
      </c>
      <c r="AC57" s="14">
        <v>1.8</v>
      </c>
      <c r="AD57" s="14">
        <v>1.44</v>
      </c>
      <c r="AE57" s="14">
        <v>1.08</v>
      </c>
      <c r="AF57" s="21" t="s">
        <v>50</v>
      </c>
      <c r="AG57" s="14">
        <f t="shared" si="14"/>
        <v>0</v>
      </c>
      <c r="AH57" s="7">
        <v>1.8</v>
      </c>
      <c r="AI57" s="9">
        <f t="shared" si="15"/>
        <v>0</v>
      </c>
      <c r="AJ57" s="14">
        <f t="shared" si="16"/>
        <v>0</v>
      </c>
      <c r="AK57" s="14">
        <v>18</v>
      </c>
      <c r="AL57" s="14">
        <v>234</v>
      </c>
      <c r="AM57" s="9">
        <f t="shared" si="17"/>
        <v>0</v>
      </c>
      <c r="AN57" s="14"/>
      <c r="AO57" s="14"/>
      <c r="AP57" s="14"/>
      <c r="AQ57" s="14"/>
      <c r="AR57" s="14"/>
      <c r="AS57" s="14"/>
      <c r="AT57" s="14"/>
      <c r="AU57" s="14"/>
      <c r="AV57" s="14"/>
      <c r="AW57" s="14"/>
    </row>
    <row r="58" spans="1:49" x14ac:dyDescent="0.25">
      <c r="A58" s="14" t="s">
        <v>109</v>
      </c>
      <c r="B58" s="14" t="s">
        <v>43</v>
      </c>
      <c r="C58" s="14">
        <v>307</v>
      </c>
      <c r="D58" s="14">
        <v>504</v>
      </c>
      <c r="E58" s="14">
        <v>115</v>
      </c>
      <c r="F58" s="14">
        <v>689</v>
      </c>
      <c r="G58" s="7">
        <v>0.3</v>
      </c>
      <c r="H58" s="14">
        <v>180</v>
      </c>
      <c r="I58" s="14" t="s">
        <v>49</v>
      </c>
      <c r="J58" s="14"/>
      <c r="K58" s="14">
        <v>115</v>
      </c>
      <c r="L58" s="14">
        <f t="shared" si="18"/>
        <v>0</v>
      </c>
      <c r="M58" s="14"/>
      <c r="N58" s="14"/>
      <c r="O58" s="14"/>
      <c r="P58" s="14">
        <f t="shared" si="19"/>
        <v>23</v>
      </c>
      <c r="Q58" s="4"/>
      <c r="R58" s="4">
        <f t="shared" si="13"/>
        <v>0</v>
      </c>
      <c r="S58" s="4"/>
      <c r="T58" s="14"/>
      <c r="U58" s="14">
        <f t="shared" si="20"/>
        <v>29.956521739130434</v>
      </c>
      <c r="V58" s="14">
        <f t="shared" si="21"/>
        <v>29.956521739130434</v>
      </c>
      <c r="W58" s="14">
        <f>IFERROR(VLOOKUP(A58,[1]TDSheet!$A:$L,6,0),0)/5</f>
        <v>15.8</v>
      </c>
      <c r="X58" s="14">
        <v>24.6</v>
      </c>
      <c r="Y58" s="14">
        <v>17</v>
      </c>
      <c r="Z58" s="14">
        <v>0</v>
      </c>
      <c r="AA58" s="14">
        <v>12.8</v>
      </c>
      <c r="AB58" s="14">
        <v>3.6</v>
      </c>
      <c r="AC58" s="14">
        <v>1.62</v>
      </c>
      <c r="AD58" s="14">
        <v>8.6</v>
      </c>
      <c r="AE58" s="14">
        <v>8.8000000000000007</v>
      </c>
      <c r="AF58" s="29" t="s">
        <v>85</v>
      </c>
      <c r="AG58" s="14">
        <f t="shared" si="14"/>
        <v>0</v>
      </c>
      <c r="AH58" s="7">
        <v>12</v>
      </c>
      <c r="AI58" s="9">
        <f t="shared" si="15"/>
        <v>0</v>
      </c>
      <c r="AJ58" s="14">
        <f t="shared" si="16"/>
        <v>0</v>
      </c>
      <c r="AK58" s="14">
        <v>14</v>
      </c>
      <c r="AL58" s="14">
        <v>70</v>
      </c>
      <c r="AM58" s="9">
        <f t="shared" si="17"/>
        <v>0</v>
      </c>
      <c r="AN58" s="14"/>
      <c r="AO58" s="14"/>
      <c r="AP58" s="14"/>
      <c r="AQ58" s="14"/>
      <c r="AR58" s="14"/>
      <c r="AS58" s="14"/>
      <c r="AT58" s="14"/>
      <c r="AU58" s="14"/>
      <c r="AV58" s="14"/>
      <c r="AW58" s="14"/>
    </row>
    <row r="59" spans="1:49" x14ac:dyDescent="0.25">
      <c r="A59" s="14" t="s">
        <v>110</v>
      </c>
      <c r="B59" s="14" t="s">
        <v>43</v>
      </c>
      <c r="C59" s="14">
        <v>4540</v>
      </c>
      <c r="D59" s="14"/>
      <c r="E59" s="14">
        <v>446</v>
      </c>
      <c r="F59" s="14">
        <v>4084</v>
      </c>
      <c r="G59" s="7">
        <v>0.3</v>
      </c>
      <c r="H59" s="14">
        <v>180</v>
      </c>
      <c r="I59" s="14" t="s">
        <v>49</v>
      </c>
      <c r="J59" s="14"/>
      <c r="K59" s="14">
        <v>446</v>
      </c>
      <c r="L59" s="14">
        <f t="shared" si="18"/>
        <v>0</v>
      </c>
      <c r="M59" s="14"/>
      <c r="N59" s="14"/>
      <c r="O59" s="14"/>
      <c r="P59" s="14">
        <f t="shared" si="19"/>
        <v>89.2</v>
      </c>
      <c r="Q59" s="4"/>
      <c r="R59" s="4">
        <f t="shared" si="13"/>
        <v>0</v>
      </c>
      <c r="S59" s="4"/>
      <c r="T59" s="14"/>
      <c r="U59" s="14">
        <f t="shared" si="20"/>
        <v>45.784753363228695</v>
      </c>
      <c r="V59" s="14">
        <f t="shared" si="21"/>
        <v>45.784753363228695</v>
      </c>
      <c r="W59" s="14">
        <f>IFERROR(VLOOKUP(A59,[1]TDSheet!$A:$L,6,0),0)/5</f>
        <v>4</v>
      </c>
      <c r="X59" s="14">
        <v>147</v>
      </c>
      <c r="Y59" s="14">
        <v>131.6</v>
      </c>
      <c r="Z59" s="14">
        <v>182</v>
      </c>
      <c r="AA59" s="14">
        <v>1</v>
      </c>
      <c r="AB59" s="14">
        <v>39.239999999999988</v>
      </c>
      <c r="AC59" s="14">
        <v>16.8</v>
      </c>
      <c r="AD59" s="14">
        <v>184</v>
      </c>
      <c r="AE59" s="14">
        <v>123</v>
      </c>
      <c r="AF59" s="21" t="s">
        <v>50</v>
      </c>
      <c r="AG59" s="14">
        <f t="shared" si="14"/>
        <v>0</v>
      </c>
      <c r="AH59" s="7">
        <v>14</v>
      </c>
      <c r="AI59" s="9">
        <f t="shared" si="15"/>
        <v>0</v>
      </c>
      <c r="AJ59" s="14">
        <f t="shared" si="16"/>
        <v>0</v>
      </c>
      <c r="AK59" s="14">
        <v>14</v>
      </c>
      <c r="AL59" s="14">
        <v>70</v>
      </c>
      <c r="AM59" s="9">
        <f t="shared" si="17"/>
        <v>0</v>
      </c>
      <c r="AN59" s="14"/>
      <c r="AO59" s="14"/>
      <c r="AP59" s="14"/>
      <c r="AQ59" s="14"/>
      <c r="AR59" s="14"/>
      <c r="AS59" s="14"/>
      <c r="AT59" s="14"/>
      <c r="AU59" s="14"/>
      <c r="AV59" s="14"/>
      <c r="AW59" s="14"/>
    </row>
    <row r="60" spans="1:49" x14ac:dyDescent="0.25">
      <c r="A60" s="14" t="s">
        <v>111</v>
      </c>
      <c r="B60" s="14" t="s">
        <v>43</v>
      </c>
      <c r="C60" s="14">
        <v>359</v>
      </c>
      <c r="D60" s="14">
        <v>840</v>
      </c>
      <c r="E60" s="14">
        <v>338</v>
      </c>
      <c r="F60" s="14">
        <v>844</v>
      </c>
      <c r="G60" s="7">
        <v>0.25</v>
      </c>
      <c r="H60" s="14">
        <v>180</v>
      </c>
      <c r="I60" s="14" t="s">
        <v>49</v>
      </c>
      <c r="J60" s="14"/>
      <c r="K60" s="14">
        <v>338</v>
      </c>
      <c r="L60" s="14">
        <f t="shared" si="18"/>
        <v>0</v>
      </c>
      <c r="M60" s="14"/>
      <c r="N60" s="14"/>
      <c r="O60" s="14"/>
      <c r="P60" s="14">
        <f t="shared" si="19"/>
        <v>67.599999999999994</v>
      </c>
      <c r="Q60" s="4">
        <f t="shared" si="12"/>
        <v>508</v>
      </c>
      <c r="R60" s="4">
        <f t="shared" si="13"/>
        <v>504</v>
      </c>
      <c r="S60" s="4">
        <v>504</v>
      </c>
      <c r="T60" s="14"/>
      <c r="U60" s="14">
        <f t="shared" si="20"/>
        <v>19.940828402366865</v>
      </c>
      <c r="V60" s="14">
        <f t="shared" si="21"/>
        <v>12.485207100591717</v>
      </c>
      <c r="W60" s="14">
        <f>IFERROR(VLOOKUP(A60,[1]TDSheet!$A:$L,6,0),0)/5</f>
        <v>34.200000000000003</v>
      </c>
      <c r="X60" s="14">
        <v>68</v>
      </c>
      <c r="Y60" s="14">
        <v>58.4</v>
      </c>
      <c r="Z60" s="14">
        <v>72.8</v>
      </c>
      <c r="AA60" s="14">
        <v>80</v>
      </c>
      <c r="AB60" s="14">
        <v>11.35</v>
      </c>
      <c r="AC60" s="14">
        <v>7.05</v>
      </c>
      <c r="AD60" s="14">
        <v>77</v>
      </c>
      <c r="AE60" s="14">
        <v>57</v>
      </c>
      <c r="AF60" s="14"/>
      <c r="AG60" s="14">
        <f t="shared" si="14"/>
        <v>127</v>
      </c>
      <c r="AH60" s="7">
        <v>12</v>
      </c>
      <c r="AI60" s="9">
        <f t="shared" si="15"/>
        <v>42</v>
      </c>
      <c r="AJ60" s="14">
        <f t="shared" si="16"/>
        <v>126</v>
      </c>
      <c r="AK60" s="14">
        <v>14</v>
      </c>
      <c r="AL60" s="14">
        <v>70</v>
      </c>
      <c r="AM60" s="9">
        <f t="shared" si="17"/>
        <v>0.6</v>
      </c>
      <c r="AN60" s="14"/>
      <c r="AO60" s="14"/>
      <c r="AP60" s="14"/>
      <c r="AQ60" s="14"/>
      <c r="AR60" s="14"/>
      <c r="AS60" s="14"/>
      <c r="AT60" s="14"/>
      <c r="AU60" s="14"/>
      <c r="AV60" s="14"/>
      <c r="AW60" s="14"/>
    </row>
    <row r="61" spans="1:49" x14ac:dyDescent="0.25">
      <c r="A61" s="14" t="s">
        <v>112</v>
      </c>
      <c r="B61" s="14" t="s">
        <v>43</v>
      </c>
      <c r="C61" s="14">
        <v>108</v>
      </c>
      <c r="D61" s="14">
        <v>840</v>
      </c>
      <c r="E61" s="14">
        <v>245</v>
      </c>
      <c r="F61" s="14">
        <v>682</v>
      </c>
      <c r="G61" s="7">
        <v>0.25</v>
      </c>
      <c r="H61" s="14">
        <v>180</v>
      </c>
      <c r="I61" s="14" t="s">
        <v>49</v>
      </c>
      <c r="J61" s="14"/>
      <c r="K61" s="14">
        <v>245</v>
      </c>
      <c r="L61" s="14">
        <f t="shared" si="18"/>
        <v>0</v>
      </c>
      <c r="M61" s="14"/>
      <c r="N61" s="14"/>
      <c r="O61" s="14"/>
      <c r="P61" s="14">
        <f t="shared" si="19"/>
        <v>49</v>
      </c>
      <c r="Q61" s="4">
        <f t="shared" si="12"/>
        <v>298</v>
      </c>
      <c r="R61" s="4">
        <f t="shared" si="13"/>
        <v>336</v>
      </c>
      <c r="S61" s="4">
        <v>336</v>
      </c>
      <c r="T61" s="14"/>
      <c r="U61" s="14">
        <f t="shared" si="20"/>
        <v>20.775510204081634</v>
      </c>
      <c r="V61" s="14">
        <f t="shared" si="21"/>
        <v>13.918367346938776</v>
      </c>
      <c r="W61" s="14">
        <f>IFERROR(VLOOKUP(A61,[1]TDSheet!$A:$L,6,0),0)/5</f>
        <v>36.6</v>
      </c>
      <c r="X61" s="14">
        <v>57.6</v>
      </c>
      <c r="Y61" s="14">
        <v>43</v>
      </c>
      <c r="Z61" s="14">
        <v>63</v>
      </c>
      <c r="AA61" s="14">
        <v>54.6</v>
      </c>
      <c r="AB61" s="14">
        <v>7.8</v>
      </c>
      <c r="AC61" s="14">
        <v>5.05</v>
      </c>
      <c r="AD61" s="14">
        <v>37.200000000000003</v>
      </c>
      <c r="AE61" s="14">
        <v>37</v>
      </c>
      <c r="AF61" s="14"/>
      <c r="AG61" s="14">
        <f t="shared" si="14"/>
        <v>74.5</v>
      </c>
      <c r="AH61" s="7">
        <v>12</v>
      </c>
      <c r="AI61" s="9">
        <f t="shared" si="15"/>
        <v>28</v>
      </c>
      <c r="AJ61" s="14">
        <f t="shared" si="16"/>
        <v>84</v>
      </c>
      <c r="AK61" s="14">
        <v>14</v>
      </c>
      <c r="AL61" s="14">
        <v>70</v>
      </c>
      <c r="AM61" s="9">
        <f t="shared" si="17"/>
        <v>0.4</v>
      </c>
      <c r="AN61" s="14"/>
      <c r="AO61" s="14"/>
      <c r="AP61" s="14"/>
      <c r="AQ61" s="14"/>
      <c r="AR61" s="14"/>
      <c r="AS61" s="14"/>
      <c r="AT61" s="14"/>
      <c r="AU61" s="14"/>
      <c r="AV61" s="14"/>
      <c r="AW61" s="14"/>
    </row>
    <row r="62" spans="1:49" x14ac:dyDescent="0.25">
      <c r="A62" s="14" t="s">
        <v>113</v>
      </c>
      <c r="B62" s="14" t="s">
        <v>63</v>
      </c>
      <c r="C62" s="14"/>
      <c r="D62" s="14">
        <v>37.799999999999997</v>
      </c>
      <c r="E62" s="14">
        <v>27</v>
      </c>
      <c r="F62" s="14">
        <v>2.7</v>
      </c>
      <c r="G62" s="7">
        <v>1</v>
      </c>
      <c r="H62" s="14">
        <v>180</v>
      </c>
      <c r="I62" s="14" t="s">
        <v>49</v>
      </c>
      <c r="J62" s="14"/>
      <c r="K62" s="14">
        <v>27.6</v>
      </c>
      <c r="L62" s="14">
        <f t="shared" si="18"/>
        <v>-0.60000000000000142</v>
      </c>
      <c r="M62" s="14"/>
      <c r="N62" s="14"/>
      <c r="O62" s="14"/>
      <c r="P62" s="14">
        <f t="shared" si="19"/>
        <v>5.4</v>
      </c>
      <c r="Q62" s="4">
        <f>17*P62-F62</f>
        <v>89.100000000000009</v>
      </c>
      <c r="R62" s="4">
        <f t="shared" si="13"/>
        <v>75.600000000000009</v>
      </c>
      <c r="S62" s="4">
        <v>76</v>
      </c>
      <c r="T62" s="14"/>
      <c r="U62" s="14">
        <f t="shared" si="20"/>
        <v>14.500000000000002</v>
      </c>
      <c r="V62" s="14">
        <f t="shared" si="21"/>
        <v>0.5</v>
      </c>
      <c r="W62" s="14">
        <f>IFERROR(VLOOKUP(A62,[1]TDSheet!$A:$L,6,0),0)/5</f>
        <v>0</v>
      </c>
      <c r="X62" s="14">
        <v>2.16</v>
      </c>
      <c r="Y62" s="14">
        <v>3.24</v>
      </c>
      <c r="Z62" s="14">
        <v>4.32</v>
      </c>
      <c r="AA62" s="14">
        <v>1.62</v>
      </c>
      <c r="AB62" s="14">
        <v>1.62</v>
      </c>
      <c r="AC62" s="14">
        <v>2.16</v>
      </c>
      <c r="AD62" s="14">
        <v>0</v>
      </c>
      <c r="AE62" s="14">
        <v>0</v>
      </c>
      <c r="AF62" s="14"/>
      <c r="AG62" s="14">
        <f t="shared" si="14"/>
        <v>89.100000000000009</v>
      </c>
      <c r="AH62" s="7">
        <v>2.7</v>
      </c>
      <c r="AI62" s="9">
        <f t="shared" si="15"/>
        <v>28</v>
      </c>
      <c r="AJ62" s="14">
        <f t="shared" si="16"/>
        <v>75.600000000000009</v>
      </c>
      <c r="AK62" s="14">
        <v>14</v>
      </c>
      <c r="AL62" s="14">
        <v>126</v>
      </c>
      <c r="AM62" s="9">
        <f t="shared" si="17"/>
        <v>0.22222222222222221</v>
      </c>
      <c r="AN62" s="14"/>
      <c r="AO62" s="14"/>
      <c r="AP62" s="14"/>
      <c r="AQ62" s="14"/>
      <c r="AR62" s="14"/>
      <c r="AS62" s="14"/>
      <c r="AT62" s="14"/>
      <c r="AU62" s="14"/>
      <c r="AV62" s="14"/>
      <c r="AW62" s="14"/>
    </row>
    <row r="63" spans="1:49" x14ac:dyDescent="0.25">
      <c r="A63" s="23" t="s">
        <v>114</v>
      </c>
      <c r="B63" s="23" t="s">
        <v>63</v>
      </c>
      <c r="C63" s="23"/>
      <c r="D63" s="23"/>
      <c r="E63" s="23"/>
      <c r="F63" s="23"/>
      <c r="G63" s="24">
        <v>0</v>
      </c>
      <c r="H63" s="23">
        <v>180</v>
      </c>
      <c r="I63" s="23" t="s">
        <v>49</v>
      </c>
      <c r="J63" s="23"/>
      <c r="K63" s="23"/>
      <c r="L63" s="23">
        <f t="shared" si="18"/>
        <v>0</v>
      </c>
      <c r="M63" s="23"/>
      <c r="N63" s="23"/>
      <c r="O63" s="23"/>
      <c r="P63" s="23">
        <f t="shared" si="19"/>
        <v>0</v>
      </c>
      <c r="Q63" s="25"/>
      <c r="R63" s="25"/>
      <c r="S63" s="25"/>
      <c r="T63" s="23"/>
      <c r="U63" s="23" t="e">
        <f t="shared" si="20"/>
        <v>#DIV/0!</v>
      </c>
      <c r="V63" s="23" t="e">
        <f t="shared" si="21"/>
        <v>#DIV/0!</v>
      </c>
      <c r="W63" s="23">
        <f>IFERROR(VLOOKUP(A63,[1]TDSheet!$A:$L,6,0),0)/5</f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 t="s">
        <v>115</v>
      </c>
      <c r="AG63" s="23"/>
      <c r="AH63" s="24">
        <v>5</v>
      </c>
      <c r="AI63" s="26"/>
      <c r="AJ63" s="23"/>
      <c r="AK63" s="23">
        <v>12</v>
      </c>
      <c r="AL63" s="23">
        <v>84</v>
      </c>
      <c r="AM63" s="26"/>
      <c r="AN63" s="14"/>
      <c r="AO63" s="14"/>
      <c r="AP63" s="14"/>
      <c r="AQ63" s="14"/>
      <c r="AR63" s="14"/>
      <c r="AS63" s="14"/>
      <c r="AT63" s="14"/>
      <c r="AU63" s="14"/>
      <c r="AV63" s="14"/>
      <c r="AW63" s="14"/>
    </row>
    <row r="64" spans="1:49" x14ac:dyDescent="0.25">
      <c r="A64" s="27" t="s">
        <v>116</v>
      </c>
      <c r="B64" s="14" t="s">
        <v>43</v>
      </c>
      <c r="C64" s="14">
        <v>1072</v>
      </c>
      <c r="D64" s="14"/>
      <c r="E64" s="14"/>
      <c r="F64" s="14">
        <v>1072</v>
      </c>
      <c r="G64" s="7">
        <v>0.14000000000000001</v>
      </c>
      <c r="H64" s="14">
        <v>180</v>
      </c>
      <c r="I64" s="14" t="s">
        <v>49</v>
      </c>
      <c r="J64" s="14"/>
      <c r="K64" s="14">
        <v>111</v>
      </c>
      <c r="L64" s="14">
        <f t="shared" si="18"/>
        <v>-111</v>
      </c>
      <c r="M64" s="14"/>
      <c r="N64" s="14"/>
      <c r="O64" s="14"/>
      <c r="P64" s="14">
        <f t="shared" si="19"/>
        <v>0</v>
      </c>
      <c r="Q64" s="4"/>
      <c r="R64" s="4">
        <f>AH64*AI64</f>
        <v>0</v>
      </c>
      <c r="S64" s="4">
        <v>528</v>
      </c>
      <c r="T64" s="14" t="s">
        <v>120</v>
      </c>
      <c r="U64" s="14" t="e">
        <f t="shared" si="20"/>
        <v>#DIV/0!</v>
      </c>
      <c r="V64" s="14" t="e">
        <f t="shared" si="21"/>
        <v>#DIV/0!</v>
      </c>
      <c r="W64" s="14">
        <f>IFERROR(VLOOKUP(A64,[1]TDSheet!$A:$L,6,0),0)/5</f>
        <v>0</v>
      </c>
      <c r="X64" s="14">
        <v>2</v>
      </c>
      <c r="Y64" s="14">
        <v>5.8</v>
      </c>
      <c r="Z64" s="14">
        <v>40.799999999999997</v>
      </c>
      <c r="AA64" s="14">
        <v>20.2</v>
      </c>
      <c r="AB64" s="14">
        <v>2.2679999999999998</v>
      </c>
      <c r="AC64" s="14">
        <v>1.512</v>
      </c>
      <c r="AD64" s="14">
        <v>39.6</v>
      </c>
      <c r="AE64" s="14">
        <v>40</v>
      </c>
      <c r="AF64" s="22" t="s">
        <v>118</v>
      </c>
      <c r="AG64" s="14">
        <f>G64*Q64</f>
        <v>0</v>
      </c>
      <c r="AH64" s="7">
        <v>22</v>
      </c>
      <c r="AI64" s="9">
        <f>MROUND(Q64, AH64*AK64)/AH64</f>
        <v>0</v>
      </c>
      <c r="AJ64" s="14">
        <f>AI64*AH64*G64</f>
        <v>0</v>
      </c>
      <c r="AK64" s="14">
        <v>12</v>
      </c>
      <c r="AL64" s="14">
        <v>84</v>
      </c>
      <c r="AM64" s="9">
        <f>AI64/AL64</f>
        <v>0</v>
      </c>
      <c r="AN64" s="14"/>
      <c r="AO64" s="14"/>
      <c r="AP64" s="14"/>
      <c r="AQ64" s="14"/>
      <c r="AR64" s="14"/>
      <c r="AS64" s="14"/>
      <c r="AT64" s="14"/>
      <c r="AU64" s="14"/>
      <c r="AV64" s="14"/>
      <c r="AW64" s="14"/>
    </row>
    <row r="65" spans="1:49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7"/>
      <c r="AI65" s="9"/>
      <c r="AJ65" s="14"/>
      <c r="AK65" s="14"/>
      <c r="AL65" s="14"/>
      <c r="AM65" s="9"/>
      <c r="AN65" s="14"/>
      <c r="AO65" s="14"/>
      <c r="AP65" s="14"/>
      <c r="AQ65" s="14"/>
      <c r="AR65" s="14"/>
      <c r="AS65" s="14"/>
      <c r="AT65" s="14"/>
      <c r="AU65" s="14"/>
      <c r="AV65" s="14"/>
      <c r="AW65" s="14"/>
    </row>
    <row r="66" spans="1:49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7"/>
      <c r="AI66" s="9"/>
      <c r="AJ66" s="14"/>
      <c r="AK66" s="14"/>
      <c r="AL66" s="14"/>
      <c r="AM66" s="9"/>
      <c r="AN66" s="14"/>
      <c r="AO66" s="14"/>
      <c r="AP66" s="14"/>
      <c r="AQ66" s="14"/>
      <c r="AR66" s="14"/>
      <c r="AS66" s="14"/>
      <c r="AT66" s="14"/>
      <c r="AU66" s="14"/>
      <c r="AV66" s="14"/>
      <c r="AW66" s="14"/>
    </row>
    <row r="67" spans="1:49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7"/>
      <c r="AI67" s="9"/>
      <c r="AJ67" s="14"/>
      <c r="AK67" s="14"/>
      <c r="AL67" s="14"/>
      <c r="AM67" s="9"/>
      <c r="AN67" s="14"/>
      <c r="AO67" s="14"/>
      <c r="AP67" s="14"/>
      <c r="AQ67" s="14"/>
      <c r="AR67" s="14"/>
      <c r="AS67" s="14"/>
      <c r="AT67" s="14"/>
      <c r="AU67" s="14"/>
      <c r="AV67" s="14"/>
      <c r="AW67" s="14"/>
    </row>
    <row r="68" spans="1:49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7"/>
      <c r="AI68" s="9"/>
      <c r="AJ68" s="14"/>
      <c r="AK68" s="14"/>
      <c r="AL68" s="14"/>
      <c r="AM68" s="9"/>
      <c r="AN68" s="14"/>
      <c r="AO68" s="14"/>
      <c r="AP68" s="14"/>
      <c r="AQ68" s="14"/>
      <c r="AR68" s="14"/>
      <c r="AS68" s="14"/>
      <c r="AT68" s="14"/>
      <c r="AU68" s="14"/>
      <c r="AV68" s="14"/>
      <c r="AW68" s="14"/>
    </row>
    <row r="69" spans="1:49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7"/>
      <c r="AI69" s="9"/>
      <c r="AJ69" s="14"/>
      <c r="AK69" s="14"/>
      <c r="AL69" s="14"/>
      <c r="AM69" s="9"/>
      <c r="AN69" s="14"/>
      <c r="AO69" s="14"/>
      <c r="AP69" s="14"/>
      <c r="AQ69" s="14"/>
      <c r="AR69" s="14"/>
      <c r="AS69" s="14"/>
      <c r="AT69" s="14"/>
      <c r="AU69" s="14"/>
      <c r="AV69" s="14"/>
      <c r="AW69" s="14"/>
    </row>
    <row r="70" spans="1:49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7"/>
      <c r="AI70" s="9"/>
      <c r="AJ70" s="14"/>
      <c r="AK70" s="14"/>
      <c r="AL70" s="14"/>
      <c r="AM70" s="9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7"/>
      <c r="AI71" s="9"/>
      <c r="AJ71" s="14"/>
      <c r="AK71" s="14"/>
      <c r="AL71" s="14"/>
      <c r="AM71" s="9"/>
      <c r="AN71" s="14"/>
      <c r="AO71" s="14"/>
      <c r="AP71" s="14"/>
      <c r="AQ71" s="14"/>
      <c r="AR71" s="14"/>
      <c r="AS71" s="14"/>
      <c r="AT71" s="14"/>
      <c r="AU71" s="14"/>
      <c r="AV71" s="14"/>
      <c r="AW71" s="14"/>
    </row>
    <row r="72" spans="1:49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7"/>
      <c r="AI72" s="9"/>
      <c r="AJ72" s="14"/>
      <c r="AK72" s="14"/>
      <c r="AL72" s="14"/>
      <c r="AM72" s="9"/>
      <c r="AN72" s="14"/>
      <c r="AO72" s="14"/>
      <c r="AP72" s="14"/>
      <c r="AQ72" s="14"/>
      <c r="AR72" s="14"/>
      <c r="AS72" s="14"/>
      <c r="AT72" s="14"/>
      <c r="AU72" s="14"/>
      <c r="AV72" s="14"/>
      <c r="AW72" s="14"/>
    </row>
    <row r="73" spans="1:49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7"/>
      <c r="AI73" s="9"/>
      <c r="AJ73" s="14"/>
      <c r="AK73" s="14"/>
      <c r="AL73" s="14"/>
      <c r="AM73" s="9"/>
      <c r="AN73" s="14"/>
      <c r="AO73" s="14"/>
      <c r="AP73" s="14"/>
      <c r="AQ73" s="14"/>
      <c r="AR73" s="14"/>
      <c r="AS73" s="14"/>
      <c r="AT73" s="14"/>
      <c r="AU73" s="14"/>
      <c r="AV73" s="14"/>
      <c r="AW73" s="14"/>
    </row>
    <row r="74" spans="1:49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7"/>
      <c r="AI74" s="9"/>
      <c r="AJ74" s="14"/>
      <c r="AK74" s="14"/>
      <c r="AL74" s="14"/>
      <c r="AM74" s="9"/>
      <c r="AN74" s="14"/>
      <c r="AO74" s="14"/>
      <c r="AP74" s="14"/>
      <c r="AQ74" s="14"/>
      <c r="AR74" s="14"/>
      <c r="AS74" s="14"/>
      <c r="AT74" s="14"/>
      <c r="AU74" s="14"/>
      <c r="AV74" s="14"/>
      <c r="AW74" s="14"/>
    </row>
    <row r="75" spans="1:49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7"/>
      <c r="AI75" s="9"/>
      <c r="AJ75" s="14"/>
      <c r="AK75" s="14"/>
      <c r="AL75" s="14"/>
      <c r="AM75" s="9"/>
      <c r="AN75" s="14"/>
      <c r="AO75" s="14"/>
      <c r="AP75" s="14"/>
      <c r="AQ75" s="14"/>
      <c r="AR75" s="14"/>
      <c r="AS75" s="14"/>
      <c r="AT75" s="14"/>
      <c r="AU75" s="14"/>
      <c r="AV75" s="14"/>
      <c r="AW75" s="14"/>
    </row>
    <row r="76" spans="1:49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7"/>
      <c r="AI76" s="9"/>
      <c r="AJ76" s="14"/>
      <c r="AK76" s="14"/>
      <c r="AL76" s="14"/>
      <c r="AM76" s="9"/>
      <c r="AN76" s="14"/>
      <c r="AO76" s="14"/>
      <c r="AP76" s="14"/>
      <c r="AQ76" s="14"/>
      <c r="AR76" s="14"/>
      <c r="AS76" s="14"/>
      <c r="AT76" s="14"/>
      <c r="AU76" s="14"/>
      <c r="AV76" s="14"/>
      <c r="AW76" s="14"/>
    </row>
    <row r="77" spans="1:49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7"/>
      <c r="AI77" s="9"/>
      <c r="AJ77" s="14"/>
      <c r="AK77" s="14"/>
      <c r="AL77" s="14"/>
      <c r="AM77" s="9"/>
      <c r="AN77" s="14"/>
      <c r="AO77" s="14"/>
      <c r="AP77" s="14"/>
      <c r="AQ77" s="14"/>
      <c r="AR77" s="14"/>
      <c r="AS77" s="14"/>
      <c r="AT77" s="14"/>
      <c r="AU77" s="14"/>
      <c r="AV77" s="14"/>
      <c r="AW77" s="14"/>
    </row>
    <row r="78" spans="1:49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7"/>
      <c r="AI78" s="9"/>
      <c r="AJ78" s="14"/>
      <c r="AK78" s="14"/>
      <c r="AL78" s="14"/>
      <c r="AM78" s="9"/>
      <c r="AN78" s="14"/>
      <c r="AO78" s="14"/>
      <c r="AP78" s="14"/>
      <c r="AQ78" s="14"/>
      <c r="AR78" s="14"/>
      <c r="AS78" s="14"/>
      <c r="AT78" s="14"/>
      <c r="AU78" s="14"/>
      <c r="AV78" s="14"/>
      <c r="AW78" s="14"/>
    </row>
    <row r="79" spans="1:49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7"/>
      <c r="AI79" s="9"/>
      <c r="AJ79" s="14"/>
      <c r="AK79" s="14"/>
      <c r="AL79" s="14"/>
      <c r="AM79" s="9"/>
      <c r="AN79" s="14"/>
      <c r="AO79" s="14"/>
      <c r="AP79" s="14"/>
      <c r="AQ79" s="14"/>
      <c r="AR79" s="14"/>
      <c r="AS79" s="14"/>
      <c r="AT79" s="14"/>
      <c r="AU79" s="14"/>
      <c r="AV79" s="14"/>
      <c r="AW79" s="14"/>
    </row>
    <row r="80" spans="1:49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7"/>
      <c r="AI80" s="9"/>
      <c r="AJ80" s="14"/>
      <c r="AK80" s="14"/>
      <c r="AL80" s="14"/>
      <c r="AM80" s="9"/>
      <c r="AN80" s="14"/>
      <c r="AO80" s="14"/>
      <c r="AP80" s="14"/>
      <c r="AQ80" s="14"/>
      <c r="AR80" s="14"/>
      <c r="AS80" s="14"/>
      <c r="AT80" s="14"/>
      <c r="AU80" s="14"/>
      <c r="AV80" s="14"/>
      <c r="AW80" s="14"/>
    </row>
    <row r="81" spans="1:49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7"/>
      <c r="AI81" s="9"/>
      <c r="AJ81" s="14"/>
      <c r="AK81" s="14"/>
      <c r="AL81" s="14"/>
      <c r="AM81" s="9"/>
      <c r="AN81" s="14"/>
      <c r="AO81" s="14"/>
      <c r="AP81" s="14"/>
      <c r="AQ81" s="14"/>
      <c r="AR81" s="14"/>
      <c r="AS81" s="14"/>
      <c r="AT81" s="14"/>
      <c r="AU81" s="14"/>
      <c r="AV81" s="14"/>
      <c r="AW81" s="14"/>
    </row>
    <row r="82" spans="1:49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7"/>
      <c r="AI82" s="9"/>
      <c r="AJ82" s="14"/>
      <c r="AK82" s="14"/>
      <c r="AL82" s="14"/>
      <c r="AM82" s="9"/>
      <c r="AN82" s="14"/>
      <c r="AO82" s="14"/>
      <c r="AP82" s="14"/>
      <c r="AQ82" s="14"/>
      <c r="AR82" s="14"/>
      <c r="AS82" s="14"/>
      <c r="AT82" s="14"/>
      <c r="AU82" s="14"/>
      <c r="AV82" s="14"/>
      <c r="AW82" s="14"/>
    </row>
    <row r="83" spans="1:49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7"/>
      <c r="AI83" s="9"/>
      <c r="AJ83" s="14"/>
      <c r="AK83" s="14"/>
      <c r="AL83" s="14"/>
      <c r="AM83" s="9"/>
      <c r="AN83" s="14"/>
      <c r="AO83" s="14"/>
      <c r="AP83" s="14"/>
      <c r="AQ83" s="14"/>
      <c r="AR83" s="14"/>
      <c r="AS83" s="14"/>
      <c r="AT83" s="14"/>
      <c r="AU83" s="14"/>
      <c r="AV83" s="14"/>
      <c r="AW83" s="14"/>
    </row>
    <row r="84" spans="1:49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7"/>
      <c r="AI84" s="9"/>
      <c r="AJ84" s="14"/>
      <c r="AK84" s="14"/>
      <c r="AL84" s="14"/>
      <c r="AM84" s="9"/>
      <c r="AN84" s="14"/>
      <c r="AO84" s="14"/>
      <c r="AP84" s="14"/>
      <c r="AQ84" s="14"/>
      <c r="AR84" s="14"/>
      <c r="AS84" s="14"/>
      <c r="AT84" s="14"/>
      <c r="AU84" s="14"/>
      <c r="AV84" s="14"/>
      <c r="AW84" s="14"/>
    </row>
    <row r="85" spans="1:49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7"/>
      <c r="AI85" s="9"/>
      <c r="AJ85" s="14"/>
      <c r="AK85" s="14"/>
      <c r="AL85" s="14"/>
      <c r="AM85" s="9"/>
      <c r="AN85" s="14"/>
      <c r="AO85" s="14"/>
      <c r="AP85" s="14"/>
      <c r="AQ85" s="14"/>
      <c r="AR85" s="14"/>
      <c r="AS85" s="14"/>
      <c r="AT85" s="14"/>
      <c r="AU85" s="14"/>
      <c r="AV85" s="14"/>
      <c r="AW85" s="14"/>
    </row>
    <row r="86" spans="1:49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7"/>
      <c r="AI86" s="9"/>
      <c r="AJ86" s="14"/>
      <c r="AK86" s="14"/>
      <c r="AL86" s="14"/>
      <c r="AM86" s="9"/>
      <c r="AN86" s="14"/>
      <c r="AO86" s="14"/>
      <c r="AP86" s="14"/>
      <c r="AQ86" s="14"/>
      <c r="AR86" s="14"/>
      <c r="AS86" s="14"/>
      <c r="AT86" s="14"/>
      <c r="AU86" s="14"/>
      <c r="AV86" s="14"/>
      <c r="AW86" s="14"/>
    </row>
    <row r="87" spans="1:49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7"/>
      <c r="AI87" s="9"/>
      <c r="AJ87" s="14"/>
      <c r="AK87" s="14"/>
      <c r="AL87" s="14"/>
      <c r="AM87" s="9"/>
      <c r="AN87" s="14"/>
      <c r="AO87" s="14"/>
      <c r="AP87" s="14"/>
      <c r="AQ87" s="14"/>
      <c r="AR87" s="14"/>
      <c r="AS87" s="14"/>
      <c r="AT87" s="14"/>
      <c r="AU87" s="14"/>
      <c r="AV87" s="14"/>
      <c r="AW87" s="14"/>
    </row>
    <row r="88" spans="1:49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7"/>
      <c r="AI88" s="9"/>
      <c r="AJ88" s="14"/>
      <c r="AK88" s="14"/>
      <c r="AL88" s="14"/>
      <c r="AM88" s="9"/>
      <c r="AN88" s="14"/>
      <c r="AO88" s="14"/>
      <c r="AP88" s="14"/>
      <c r="AQ88" s="14"/>
      <c r="AR88" s="14"/>
      <c r="AS88" s="14"/>
      <c r="AT88" s="14"/>
      <c r="AU88" s="14"/>
      <c r="AV88" s="14"/>
      <c r="AW88" s="14"/>
    </row>
    <row r="89" spans="1:49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7"/>
      <c r="AI89" s="9"/>
      <c r="AJ89" s="14"/>
      <c r="AK89" s="14"/>
      <c r="AL89" s="14"/>
      <c r="AM89" s="9"/>
      <c r="AN89" s="14"/>
      <c r="AO89" s="14"/>
      <c r="AP89" s="14"/>
      <c r="AQ89" s="14"/>
      <c r="AR89" s="14"/>
      <c r="AS89" s="14"/>
      <c r="AT89" s="14"/>
      <c r="AU89" s="14"/>
      <c r="AV89" s="14"/>
      <c r="AW89" s="14"/>
    </row>
    <row r="90" spans="1:49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7"/>
      <c r="AI90" s="9"/>
      <c r="AJ90" s="14"/>
      <c r="AK90" s="14"/>
      <c r="AL90" s="14"/>
      <c r="AM90" s="9"/>
      <c r="AN90" s="14"/>
      <c r="AO90" s="14"/>
      <c r="AP90" s="14"/>
      <c r="AQ90" s="14"/>
      <c r="AR90" s="14"/>
      <c r="AS90" s="14"/>
      <c r="AT90" s="14"/>
      <c r="AU90" s="14"/>
      <c r="AV90" s="14"/>
      <c r="AW90" s="14"/>
    </row>
    <row r="91" spans="1:49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7"/>
      <c r="AI91" s="9"/>
      <c r="AJ91" s="14"/>
      <c r="AK91" s="14"/>
      <c r="AL91" s="14"/>
      <c r="AM91" s="9"/>
      <c r="AN91" s="14"/>
      <c r="AO91" s="14"/>
      <c r="AP91" s="14"/>
      <c r="AQ91" s="14"/>
      <c r="AR91" s="14"/>
      <c r="AS91" s="14"/>
      <c r="AT91" s="14"/>
      <c r="AU91" s="14"/>
      <c r="AV91" s="14"/>
      <c r="AW91" s="14"/>
    </row>
    <row r="92" spans="1:49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7"/>
      <c r="AI92" s="9"/>
      <c r="AJ92" s="14"/>
      <c r="AK92" s="14"/>
      <c r="AL92" s="14"/>
      <c r="AM92" s="9"/>
      <c r="AN92" s="14"/>
      <c r="AO92" s="14"/>
      <c r="AP92" s="14"/>
      <c r="AQ92" s="14"/>
      <c r="AR92" s="14"/>
      <c r="AS92" s="14"/>
      <c r="AT92" s="14"/>
      <c r="AU92" s="14"/>
      <c r="AV92" s="14"/>
      <c r="AW92" s="14"/>
    </row>
    <row r="93" spans="1:49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7"/>
      <c r="AI93" s="9"/>
      <c r="AJ93" s="14"/>
      <c r="AK93" s="14"/>
      <c r="AL93" s="14"/>
      <c r="AM93" s="9"/>
      <c r="AN93" s="14"/>
      <c r="AO93" s="14"/>
      <c r="AP93" s="14"/>
      <c r="AQ93" s="14"/>
      <c r="AR93" s="14"/>
      <c r="AS93" s="14"/>
      <c r="AT93" s="14"/>
      <c r="AU93" s="14"/>
      <c r="AV93" s="14"/>
      <c r="AW93" s="14"/>
    </row>
    <row r="94" spans="1:49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7"/>
      <c r="AI94" s="9"/>
      <c r="AJ94" s="14"/>
      <c r="AK94" s="14"/>
      <c r="AL94" s="14"/>
      <c r="AM94" s="9"/>
      <c r="AN94" s="14"/>
      <c r="AO94" s="14"/>
      <c r="AP94" s="14"/>
      <c r="AQ94" s="14"/>
      <c r="AR94" s="14"/>
      <c r="AS94" s="14"/>
      <c r="AT94" s="14"/>
      <c r="AU94" s="14"/>
      <c r="AV94" s="14"/>
      <c r="AW94" s="14"/>
    </row>
    <row r="95" spans="1:49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7"/>
      <c r="AI95" s="9"/>
      <c r="AJ95" s="14"/>
      <c r="AK95" s="14"/>
      <c r="AL95" s="14"/>
      <c r="AM95" s="9"/>
      <c r="AN95" s="14"/>
      <c r="AO95" s="14"/>
      <c r="AP95" s="14"/>
      <c r="AQ95" s="14"/>
      <c r="AR95" s="14"/>
      <c r="AS95" s="14"/>
      <c r="AT95" s="14"/>
      <c r="AU95" s="14"/>
      <c r="AV95" s="14"/>
      <c r="AW95" s="14"/>
    </row>
    <row r="96" spans="1:49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7"/>
      <c r="AI96" s="9"/>
      <c r="AJ96" s="14"/>
      <c r="AK96" s="14"/>
      <c r="AL96" s="14"/>
      <c r="AM96" s="9"/>
      <c r="AN96" s="14"/>
      <c r="AO96" s="14"/>
      <c r="AP96" s="14"/>
      <c r="AQ96" s="14"/>
      <c r="AR96" s="14"/>
      <c r="AS96" s="14"/>
      <c r="AT96" s="14"/>
      <c r="AU96" s="14"/>
      <c r="AV96" s="14"/>
      <c r="AW96" s="14"/>
    </row>
    <row r="97" spans="1:49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7"/>
      <c r="AI97" s="9"/>
      <c r="AJ97" s="14"/>
      <c r="AK97" s="14"/>
      <c r="AL97" s="14"/>
      <c r="AM97" s="9"/>
      <c r="AN97" s="14"/>
      <c r="AO97" s="14"/>
      <c r="AP97" s="14"/>
      <c r="AQ97" s="14"/>
      <c r="AR97" s="14"/>
      <c r="AS97" s="14"/>
      <c r="AT97" s="14"/>
      <c r="AU97" s="14"/>
      <c r="AV97" s="14"/>
      <c r="AW97" s="14"/>
    </row>
    <row r="98" spans="1:49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7"/>
      <c r="AI98" s="9"/>
      <c r="AJ98" s="14"/>
      <c r="AK98" s="14"/>
      <c r="AL98" s="14"/>
      <c r="AM98" s="9"/>
      <c r="AN98" s="14"/>
      <c r="AO98" s="14"/>
      <c r="AP98" s="14"/>
      <c r="AQ98" s="14"/>
      <c r="AR98" s="14"/>
      <c r="AS98" s="14"/>
      <c r="AT98" s="14"/>
      <c r="AU98" s="14"/>
      <c r="AV98" s="14"/>
      <c r="AW98" s="14"/>
    </row>
    <row r="99" spans="1:49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7"/>
      <c r="AI99" s="9"/>
      <c r="AJ99" s="14"/>
      <c r="AK99" s="14"/>
      <c r="AL99" s="14"/>
      <c r="AM99" s="9"/>
      <c r="AN99" s="14"/>
      <c r="AO99" s="14"/>
      <c r="AP99" s="14"/>
      <c r="AQ99" s="14"/>
      <c r="AR99" s="14"/>
      <c r="AS99" s="14"/>
      <c r="AT99" s="14"/>
      <c r="AU99" s="14"/>
      <c r="AV99" s="14"/>
      <c r="AW99" s="14"/>
    </row>
    <row r="100" spans="1:49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7"/>
      <c r="AI100" s="9"/>
      <c r="AJ100" s="14"/>
      <c r="AK100" s="14"/>
      <c r="AL100" s="14"/>
      <c r="AM100" s="9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</row>
    <row r="101" spans="1:49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7"/>
      <c r="AI101" s="9"/>
      <c r="AJ101" s="14"/>
      <c r="AK101" s="14"/>
      <c r="AL101" s="14"/>
      <c r="AM101" s="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</row>
    <row r="102" spans="1:49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7"/>
      <c r="AI102" s="9"/>
      <c r="AJ102" s="14"/>
      <c r="AK102" s="14"/>
      <c r="AL102" s="14"/>
      <c r="AM102" s="9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</row>
    <row r="103" spans="1:49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7"/>
      <c r="AI103" s="9"/>
      <c r="AJ103" s="14"/>
      <c r="AK103" s="14"/>
      <c r="AL103" s="14"/>
      <c r="AM103" s="9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</row>
    <row r="104" spans="1:49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7"/>
      <c r="AI104" s="9"/>
      <c r="AJ104" s="14"/>
      <c r="AK104" s="14"/>
      <c r="AL104" s="14"/>
      <c r="AM104" s="9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</row>
    <row r="105" spans="1:49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7"/>
      <c r="AI105" s="9"/>
      <c r="AJ105" s="14"/>
      <c r="AK105" s="14"/>
      <c r="AL105" s="14"/>
      <c r="AM105" s="9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</row>
    <row r="106" spans="1:49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7"/>
      <c r="AI106" s="9"/>
      <c r="AJ106" s="14"/>
      <c r="AK106" s="14"/>
      <c r="AL106" s="14"/>
      <c r="AM106" s="9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</row>
    <row r="107" spans="1:49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7"/>
      <c r="AI107" s="9"/>
      <c r="AJ107" s="14"/>
      <c r="AK107" s="14"/>
      <c r="AL107" s="14"/>
      <c r="AM107" s="9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</row>
    <row r="108" spans="1:49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7"/>
      <c r="AI108" s="9"/>
      <c r="AJ108" s="14"/>
      <c r="AK108" s="14"/>
      <c r="AL108" s="14"/>
      <c r="AM108" s="9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</row>
    <row r="109" spans="1:49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7"/>
      <c r="AI109" s="9"/>
      <c r="AJ109" s="14"/>
      <c r="AK109" s="14"/>
      <c r="AL109" s="14"/>
      <c r="AM109" s="9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</row>
    <row r="110" spans="1:49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7"/>
      <c r="AI110" s="9"/>
      <c r="AJ110" s="14"/>
      <c r="AK110" s="14"/>
      <c r="AL110" s="14"/>
      <c r="AM110" s="9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</row>
    <row r="111" spans="1:49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7"/>
      <c r="AI111" s="9"/>
      <c r="AJ111" s="14"/>
      <c r="AK111" s="14"/>
      <c r="AL111" s="14"/>
      <c r="AM111" s="9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</row>
    <row r="112" spans="1:49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7"/>
      <c r="AI112" s="9"/>
      <c r="AJ112" s="14"/>
      <c r="AK112" s="14"/>
      <c r="AL112" s="14"/>
      <c r="AM112" s="9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</row>
    <row r="113" spans="1:49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7"/>
      <c r="AI113" s="9"/>
      <c r="AJ113" s="14"/>
      <c r="AK113" s="14"/>
      <c r="AL113" s="14"/>
      <c r="AM113" s="9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</row>
    <row r="114" spans="1:49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7"/>
      <c r="AI114" s="9"/>
      <c r="AJ114" s="14"/>
      <c r="AK114" s="14"/>
      <c r="AL114" s="14"/>
      <c r="AM114" s="9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</row>
    <row r="115" spans="1:49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7"/>
      <c r="AI115" s="9"/>
      <c r="AJ115" s="14"/>
      <c r="AK115" s="14"/>
      <c r="AL115" s="14"/>
      <c r="AM115" s="9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</row>
    <row r="116" spans="1:49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7"/>
      <c r="AI116" s="9"/>
      <c r="AJ116" s="14"/>
      <c r="AK116" s="14"/>
      <c r="AL116" s="14"/>
      <c r="AM116" s="9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</row>
    <row r="117" spans="1:49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7"/>
      <c r="AI117" s="9"/>
      <c r="AJ117" s="14"/>
      <c r="AK117" s="14"/>
      <c r="AL117" s="14"/>
      <c r="AM117" s="9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</row>
    <row r="118" spans="1:49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7"/>
      <c r="AI118" s="9"/>
      <c r="AJ118" s="14"/>
      <c r="AK118" s="14"/>
      <c r="AL118" s="14"/>
      <c r="AM118" s="9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</row>
    <row r="119" spans="1:49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7"/>
      <c r="AI119" s="9"/>
      <c r="AJ119" s="14"/>
      <c r="AK119" s="14"/>
      <c r="AL119" s="14"/>
      <c r="AM119" s="9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</row>
    <row r="120" spans="1:49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7"/>
      <c r="AI120" s="9"/>
      <c r="AJ120" s="14"/>
      <c r="AK120" s="14"/>
      <c r="AL120" s="14"/>
      <c r="AM120" s="9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</row>
    <row r="121" spans="1:49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7"/>
      <c r="AI121" s="9"/>
      <c r="AJ121" s="14"/>
      <c r="AK121" s="14"/>
      <c r="AL121" s="14"/>
      <c r="AM121" s="9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</row>
    <row r="122" spans="1:49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7"/>
      <c r="AI122" s="9"/>
      <c r="AJ122" s="14"/>
      <c r="AK122" s="14"/>
      <c r="AL122" s="14"/>
      <c r="AM122" s="9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</row>
    <row r="123" spans="1:49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7"/>
      <c r="AI123" s="9"/>
      <c r="AJ123" s="14"/>
      <c r="AK123" s="14"/>
      <c r="AL123" s="14"/>
      <c r="AM123" s="9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</row>
    <row r="124" spans="1:49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7"/>
      <c r="AI124" s="9"/>
      <c r="AJ124" s="14"/>
      <c r="AK124" s="14"/>
      <c r="AL124" s="14"/>
      <c r="AM124" s="9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</row>
    <row r="125" spans="1:49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7"/>
      <c r="AI125" s="9"/>
      <c r="AJ125" s="14"/>
      <c r="AK125" s="14"/>
      <c r="AL125" s="14"/>
      <c r="AM125" s="9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</row>
    <row r="126" spans="1:49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7"/>
      <c r="AI126" s="9"/>
      <c r="AJ126" s="14"/>
      <c r="AK126" s="14"/>
      <c r="AL126" s="14"/>
      <c r="AM126" s="9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</row>
    <row r="127" spans="1:49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7"/>
      <c r="AI127" s="9"/>
      <c r="AJ127" s="14"/>
      <c r="AK127" s="14"/>
      <c r="AL127" s="14"/>
      <c r="AM127" s="9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</row>
    <row r="128" spans="1:49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7"/>
      <c r="AI128" s="9"/>
      <c r="AJ128" s="14"/>
      <c r="AK128" s="14"/>
      <c r="AL128" s="14"/>
      <c r="AM128" s="9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</row>
    <row r="129" spans="1:49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7"/>
      <c r="AI129" s="9"/>
      <c r="AJ129" s="14"/>
      <c r="AK129" s="14"/>
      <c r="AL129" s="14"/>
      <c r="AM129" s="9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</row>
    <row r="130" spans="1:49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7"/>
      <c r="AI130" s="9"/>
      <c r="AJ130" s="14"/>
      <c r="AK130" s="14"/>
      <c r="AL130" s="14"/>
      <c r="AM130" s="9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</row>
    <row r="131" spans="1:49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7"/>
      <c r="AI131" s="9"/>
      <c r="AJ131" s="14"/>
      <c r="AK131" s="14"/>
      <c r="AL131" s="14"/>
      <c r="AM131" s="9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</row>
    <row r="132" spans="1:49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7"/>
      <c r="AI132" s="9"/>
      <c r="AJ132" s="14"/>
      <c r="AK132" s="14"/>
      <c r="AL132" s="14"/>
      <c r="AM132" s="9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</row>
    <row r="133" spans="1:49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7"/>
      <c r="AI133" s="9"/>
      <c r="AJ133" s="14"/>
      <c r="AK133" s="14"/>
      <c r="AL133" s="14"/>
      <c r="AM133" s="9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</row>
    <row r="134" spans="1:49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7"/>
      <c r="AI134" s="9"/>
      <c r="AJ134" s="14"/>
      <c r="AK134" s="14"/>
      <c r="AL134" s="14"/>
      <c r="AM134" s="9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</row>
    <row r="135" spans="1:49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7"/>
      <c r="AI135" s="9"/>
      <c r="AJ135" s="14"/>
      <c r="AK135" s="14"/>
      <c r="AL135" s="14"/>
      <c r="AM135" s="9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</row>
    <row r="136" spans="1:49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7"/>
      <c r="AI136" s="9"/>
      <c r="AJ136" s="14"/>
      <c r="AK136" s="14"/>
      <c r="AL136" s="14"/>
      <c r="AM136" s="9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</row>
    <row r="137" spans="1:49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7"/>
      <c r="AI137" s="9"/>
      <c r="AJ137" s="14"/>
      <c r="AK137" s="14"/>
      <c r="AL137" s="14"/>
      <c r="AM137" s="9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</row>
    <row r="138" spans="1:49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7"/>
      <c r="AI138" s="9"/>
      <c r="AJ138" s="14"/>
      <c r="AK138" s="14"/>
      <c r="AL138" s="14"/>
      <c r="AM138" s="9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</row>
    <row r="139" spans="1:49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7"/>
      <c r="AI139" s="9"/>
      <c r="AJ139" s="14"/>
      <c r="AK139" s="14"/>
      <c r="AL139" s="14"/>
      <c r="AM139" s="9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</row>
    <row r="140" spans="1:49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7"/>
      <c r="AI140" s="9"/>
      <c r="AJ140" s="14"/>
      <c r="AK140" s="14"/>
      <c r="AL140" s="14"/>
      <c r="AM140" s="9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</row>
    <row r="141" spans="1:49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7"/>
      <c r="AI141" s="9"/>
      <c r="AJ141" s="14"/>
      <c r="AK141" s="14"/>
      <c r="AL141" s="14"/>
      <c r="AM141" s="9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</row>
    <row r="142" spans="1:49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7"/>
      <c r="AI142" s="9"/>
      <c r="AJ142" s="14"/>
      <c r="AK142" s="14"/>
      <c r="AL142" s="14"/>
      <c r="AM142" s="9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</row>
    <row r="143" spans="1:49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7"/>
      <c r="AI143" s="9"/>
      <c r="AJ143" s="14"/>
      <c r="AK143" s="14"/>
      <c r="AL143" s="14"/>
      <c r="AM143" s="9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</row>
    <row r="144" spans="1:49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7"/>
      <c r="AI144" s="9"/>
      <c r="AJ144" s="14"/>
      <c r="AK144" s="14"/>
      <c r="AL144" s="14"/>
      <c r="AM144" s="9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</row>
    <row r="145" spans="1:49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7"/>
      <c r="AI145" s="9"/>
      <c r="AJ145" s="14"/>
      <c r="AK145" s="14"/>
      <c r="AL145" s="14"/>
      <c r="AM145" s="9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</row>
    <row r="146" spans="1:49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7"/>
      <c r="AI146" s="9"/>
      <c r="AJ146" s="14"/>
      <c r="AK146" s="14"/>
      <c r="AL146" s="14"/>
      <c r="AM146" s="9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</row>
    <row r="147" spans="1:49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7"/>
      <c r="AI147" s="9"/>
      <c r="AJ147" s="14"/>
      <c r="AK147" s="14"/>
      <c r="AL147" s="14"/>
      <c r="AM147" s="9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</row>
    <row r="148" spans="1:49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7"/>
      <c r="AI148" s="9"/>
      <c r="AJ148" s="14"/>
      <c r="AK148" s="14"/>
      <c r="AL148" s="14"/>
      <c r="AM148" s="9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</row>
    <row r="149" spans="1:49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7"/>
      <c r="AI149" s="9"/>
      <c r="AJ149" s="14"/>
      <c r="AK149" s="14"/>
      <c r="AL149" s="14"/>
      <c r="AM149" s="9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</row>
    <row r="150" spans="1:49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7"/>
      <c r="AI150" s="9"/>
      <c r="AJ150" s="14"/>
      <c r="AK150" s="14"/>
      <c r="AL150" s="14"/>
      <c r="AM150" s="9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</row>
    <row r="151" spans="1:49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7"/>
      <c r="AI151" s="9"/>
      <c r="AJ151" s="14"/>
      <c r="AK151" s="14"/>
      <c r="AL151" s="14"/>
      <c r="AM151" s="9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</row>
    <row r="152" spans="1:49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7"/>
      <c r="AI152" s="9"/>
      <c r="AJ152" s="14"/>
      <c r="AK152" s="14"/>
      <c r="AL152" s="14"/>
      <c r="AM152" s="9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</row>
    <row r="153" spans="1:49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7"/>
      <c r="AI153" s="9"/>
      <c r="AJ153" s="14"/>
      <c r="AK153" s="14"/>
      <c r="AL153" s="14"/>
      <c r="AM153" s="9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</row>
    <row r="154" spans="1:49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7"/>
      <c r="AI154" s="9"/>
      <c r="AJ154" s="14"/>
      <c r="AK154" s="14"/>
      <c r="AL154" s="14"/>
      <c r="AM154" s="9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</row>
    <row r="155" spans="1:49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7"/>
      <c r="AI155" s="9"/>
      <c r="AJ155" s="14"/>
      <c r="AK155" s="14"/>
      <c r="AL155" s="14"/>
      <c r="AM155" s="9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</row>
    <row r="156" spans="1:49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7"/>
      <c r="AI156" s="9"/>
      <c r="AJ156" s="14"/>
      <c r="AK156" s="14"/>
      <c r="AL156" s="14"/>
      <c r="AM156" s="9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</row>
    <row r="157" spans="1:49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7"/>
      <c r="AI157" s="9"/>
      <c r="AJ157" s="14"/>
      <c r="AK157" s="14"/>
      <c r="AL157" s="14"/>
      <c r="AM157" s="9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</row>
    <row r="158" spans="1:49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7"/>
      <c r="AI158" s="9"/>
      <c r="AJ158" s="14"/>
      <c r="AK158" s="14"/>
      <c r="AL158" s="14"/>
      <c r="AM158" s="9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</row>
    <row r="159" spans="1:49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7"/>
      <c r="AI159" s="9"/>
      <c r="AJ159" s="14"/>
      <c r="AK159" s="14"/>
      <c r="AL159" s="14"/>
      <c r="AM159" s="9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</row>
    <row r="160" spans="1:49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7"/>
      <c r="AI160" s="9"/>
      <c r="AJ160" s="14"/>
      <c r="AK160" s="14"/>
      <c r="AL160" s="14"/>
      <c r="AM160" s="9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</row>
    <row r="161" spans="1:49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7"/>
      <c r="AI161" s="9"/>
      <c r="AJ161" s="14"/>
      <c r="AK161" s="14"/>
      <c r="AL161" s="14"/>
      <c r="AM161" s="9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</row>
    <row r="162" spans="1:49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7"/>
      <c r="AI162" s="9"/>
      <c r="AJ162" s="14"/>
      <c r="AK162" s="14"/>
      <c r="AL162" s="14"/>
      <c r="AM162" s="9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</row>
    <row r="163" spans="1:49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7"/>
      <c r="AI163" s="9"/>
      <c r="AJ163" s="14"/>
      <c r="AK163" s="14"/>
      <c r="AL163" s="14"/>
      <c r="AM163" s="9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</row>
    <row r="164" spans="1:49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7"/>
      <c r="AI164" s="9"/>
      <c r="AJ164" s="14"/>
      <c r="AK164" s="14"/>
      <c r="AL164" s="14"/>
      <c r="AM164" s="9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</row>
    <row r="165" spans="1:49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7"/>
      <c r="AI165" s="9"/>
      <c r="AJ165" s="14"/>
      <c r="AK165" s="14"/>
      <c r="AL165" s="14"/>
      <c r="AM165" s="9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</row>
    <row r="166" spans="1:49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7"/>
      <c r="AI166" s="9"/>
      <c r="AJ166" s="14"/>
      <c r="AK166" s="14"/>
      <c r="AL166" s="14"/>
      <c r="AM166" s="9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</row>
    <row r="167" spans="1:49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7"/>
      <c r="AI167" s="9"/>
      <c r="AJ167" s="14"/>
      <c r="AK167" s="14"/>
      <c r="AL167" s="14"/>
      <c r="AM167" s="9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</row>
    <row r="168" spans="1:49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7"/>
      <c r="AI168" s="9"/>
      <c r="AJ168" s="14"/>
      <c r="AK168" s="14"/>
      <c r="AL168" s="14"/>
      <c r="AM168" s="9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</row>
    <row r="169" spans="1:49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7"/>
      <c r="AI169" s="9"/>
      <c r="AJ169" s="14"/>
      <c r="AK169" s="14"/>
      <c r="AL169" s="14"/>
      <c r="AM169" s="9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</row>
    <row r="170" spans="1:49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7"/>
      <c r="AI170" s="9"/>
      <c r="AJ170" s="14"/>
      <c r="AK170" s="14"/>
      <c r="AL170" s="14"/>
      <c r="AM170" s="9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</row>
    <row r="171" spans="1:49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7"/>
      <c r="AI171" s="9"/>
      <c r="AJ171" s="14"/>
      <c r="AK171" s="14"/>
      <c r="AL171" s="14"/>
      <c r="AM171" s="9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</row>
    <row r="172" spans="1:49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7"/>
      <c r="AI172" s="9"/>
      <c r="AJ172" s="14"/>
      <c r="AK172" s="14"/>
      <c r="AL172" s="14"/>
      <c r="AM172" s="9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</row>
    <row r="173" spans="1:49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7"/>
      <c r="AI173" s="9"/>
      <c r="AJ173" s="14"/>
      <c r="AK173" s="14"/>
      <c r="AL173" s="14"/>
      <c r="AM173" s="9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</row>
    <row r="174" spans="1:49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7"/>
      <c r="AI174" s="9"/>
      <c r="AJ174" s="14"/>
      <c r="AK174" s="14"/>
      <c r="AL174" s="14"/>
      <c r="AM174" s="9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</row>
    <row r="175" spans="1:49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7"/>
      <c r="AI175" s="9"/>
      <c r="AJ175" s="14"/>
      <c r="AK175" s="14"/>
      <c r="AL175" s="14"/>
      <c r="AM175" s="9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</row>
    <row r="176" spans="1:49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7"/>
      <c r="AI176" s="9"/>
      <c r="AJ176" s="14"/>
      <c r="AK176" s="14"/>
      <c r="AL176" s="14"/>
      <c r="AM176" s="9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</row>
    <row r="177" spans="1:49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7"/>
      <c r="AI177" s="9"/>
      <c r="AJ177" s="14"/>
      <c r="AK177" s="14"/>
      <c r="AL177" s="14"/>
      <c r="AM177" s="9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</row>
    <row r="178" spans="1:49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7"/>
      <c r="AI178" s="9"/>
      <c r="AJ178" s="14"/>
      <c r="AK178" s="14"/>
      <c r="AL178" s="14"/>
      <c r="AM178" s="9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</row>
    <row r="179" spans="1:49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7"/>
      <c r="AI179" s="9"/>
      <c r="AJ179" s="14"/>
      <c r="AK179" s="14"/>
      <c r="AL179" s="14"/>
      <c r="AM179" s="9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</row>
    <row r="180" spans="1:49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7"/>
      <c r="AI180" s="9"/>
      <c r="AJ180" s="14"/>
      <c r="AK180" s="14"/>
      <c r="AL180" s="14"/>
      <c r="AM180" s="9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</row>
    <row r="181" spans="1:49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7"/>
      <c r="AI181" s="9"/>
      <c r="AJ181" s="14"/>
      <c r="AK181" s="14"/>
      <c r="AL181" s="14"/>
      <c r="AM181" s="9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</row>
    <row r="182" spans="1:49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7"/>
      <c r="AI182" s="9"/>
      <c r="AJ182" s="14"/>
      <c r="AK182" s="14"/>
      <c r="AL182" s="14"/>
      <c r="AM182" s="9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</row>
    <row r="183" spans="1:49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7"/>
      <c r="AI183" s="9"/>
      <c r="AJ183" s="14"/>
      <c r="AK183" s="14"/>
      <c r="AL183" s="14"/>
      <c r="AM183" s="9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</row>
    <row r="184" spans="1:49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7"/>
      <c r="AI184" s="9"/>
      <c r="AJ184" s="14"/>
      <c r="AK184" s="14"/>
      <c r="AL184" s="14"/>
      <c r="AM184" s="9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</row>
    <row r="185" spans="1:49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7"/>
      <c r="AI185" s="9"/>
      <c r="AJ185" s="14"/>
      <c r="AK185" s="14"/>
      <c r="AL185" s="14"/>
      <c r="AM185" s="9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</row>
    <row r="186" spans="1:49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7"/>
      <c r="AI186" s="9"/>
      <c r="AJ186" s="14"/>
      <c r="AK186" s="14"/>
      <c r="AL186" s="14"/>
      <c r="AM186" s="9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</row>
    <row r="187" spans="1:49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7"/>
      <c r="AI187" s="9"/>
      <c r="AJ187" s="14"/>
      <c r="AK187" s="14"/>
      <c r="AL187" s="14"/>
      <c r="AM187" s="9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</row>
    <row r="188" spans="1:49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7"/>
      <c r="AI188" s="9"/>
      <c r="AJ188" s="14"/>
      <c r="AK188" s="14"/>
      <c r="AL188" s="14"/>
      <c r="AM188" s="9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</row>
    <row r="189" spans="1:49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7"/>
      <c r="AI189" s="9"/>
      <c r="AJ189" s="14"/>
      <c r="AK189" s="14"/>
      <c r="AL189" s="14"/>
      <c r="AM189" s="9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</row>
    <row r="190" spans="1:49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7"/>
      <c r="AI190" s="9"/>
      <c r="AJ190" s="14"/>
      <c r="AK190" s="14"/>
      <c r="AL190" s="14"/>
      <c r="AM190" s="9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</row>
    <row r="191" spans="1:49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7"/>
      <c r="AI191" s="9"/>
      <c r="AJ191" s="14"/>
      <c r="AK191" s="14"/>
      <c r="AL191" s="14"/>
      <c r="AM191" s="9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</row>
    <row r="192" spans="1:49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7"/>
      <c r="AI192" s="9"/>
      <c r="AJ192" s="14"/>
      <c r="AK192" s="14"/>
      <c r="AL192" s="14"/>
      <c r="AM192" s="9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</row>
    <row r="193" spans="1:49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7"/>
      <c r="AI193" s="9"/>
      <c r="AJ193" s="14"/>
      <c r="AK193" s="14"/>
      <c r="AL193" s="14"/>
      <c r="AM193" s="9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</row>
    <row r="194" spans="1:49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7"/>
      <c r="AI194" s="9"/>
      <c r="AJ194" s="14"/>
      <c r="AK194" s="14"/>
      <c r="AL194" s="14"/>
      <c r="AM194" s="9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</row>
    <row r="195" spans="1:49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7"/>
      <c r="AI195" s="9"/>
      <c r="AJ195" s="14"/>
      <c r="AK195" s="14"/>
      <c r="AL195" s="14"/>
      <c r="AM195" s="9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</row>
    <row r="196" spans="1:49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7"/>
      <c r="AI196" s="9"/>
      <c r="AJ196" s="14"/>
      <c r="AK196" s="14"/>
      <c r="AL196" s="14"/>
      <c r="AM196" s="9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</row>
    <row r="197" spans="1:49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7"/>
      <c r="AI197" s="9"/>
      <c r="AJ197" s="14"/>
      <c r="AK197" s="14"/>
      <c r="AL197" s="14"/>
      <c r="AM197" s="9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</row>
    <row r="198" spans="1:49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7"/>
      <c r="AI198" s="9"/>
      <c r="AJ198" s="14"/>
      <c r="AK198" s="14"/>
      <c r="AL198" s="14"/>
      <c r="AM198" s="9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</row>
    <row r="199" spans="1:49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7"/>
      <c r="AI199" s="9"/>
      <c r="AJ199" s="14"/>
      <c r="AK199" s="14"/>
      <c r="AL199" s="14"/>
      <c r="AM199" s="9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  <row r="200" spans="1:49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7"/>
      <c r="AI200" s="9"/>
      <c r="AJ200" s="14"/>
      <c r="AK200" s="14"/>
      <c r="AL200" s="14"/>
      <c r="AM200" s="9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</row>
    <row r="201" spans="1:49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7"/>
      <c r="AI201" s="9"/>
      <c r="AJ201" s="14"/>
      <c r="AK201" s="14"/>
      <c r="AL201" s="14"/>
      <c r="AM201" s="9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</row>
    <row r="202" spans="1:49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7"/>
      <c r="AI202" s="9"/>
      <c r="AJ202" s="14"/>
      <c r="AK202" s="14"/>
      <c r="AL202" s="14"/>
      <c r="AM202" s="9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</row>
    <row r="203" spans="1:49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7"/>
      <c r="AI203" s="9"/>
      <c r="AJ203" s="14"/>
      <c r="AK203" s="14"/>
      <c r="AL203" s="14"/>
      <c r="AM203" s="9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</row>
    <row r="204" spans="1:49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7"/>
      <c r="AI204" s="9"/>
      <c r="AJ204" s="14"/>
      <c r="AK204" s="14"/>
      <c r="AL204" s="14"/>
      <c r="AM204" s="9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</row>
    <row r="205" spans="1:49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7"/>
      <c r="AI205" s="9"/>
      <c r="AJ205" s="14"/>
      <c r="AK205" s="14"/>
      <c r="AL205" s="14"/>
      <c r="AM205" s="9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</row>
    <row r="206" spans="1:49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7"/>
      <c r="AI206" s="9"/>
      <c r="AJ206" s="14"/>
      <c r="AK206" s="14"/>
      <c r="AL206" s="14"/>
      <c r="AM206" s="9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</row>
    <row r="207" spans="1:49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7"/>
      <c r="AI207" s="9"/>
      <c r="AJ207" s="14"/>
      <c r="AK207" s="14"/>
      <c r="AL207" s="14"/>
      <c r="AM207" s="9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</row>
    <row r="208" spans="1:49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7"/>
      <c r="AI208" s="9"/>
      <c r="AJ208" s="14"/>
      <c r="AK208" s="14"/>
      <c r="AL208" s="14"/>
      <c r="AM208" s="9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</row>
    <row r="209" spans="1:49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7"/>
      <c r="AI209" s="9"/>
      <c r="AJ209" s="14"/>
      <c r="AK209" s="14"/>
      <c r="AL209" s="14"/>
      <c r="AM209" s="9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</row>
    <row r="210" spans="1:49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7"/>
      <c r="AI210" s="9"/>
      <c r="AJ210" s="14"/>
      <c r="AK210" s="14"/>
      <c r="AL210" s="14"/>
      <c r="AM210" s="9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</row>
    <row r="211" spans="1:49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7"/>
      <c r="AI211" s="9"/>
      <c r="AJ211" s="14"/>
      <c r="AK211" s="14"/>
      <c r="AL211" s="14"/>
      <c r="AM211" s="9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</row>
    <row r="212" spans="1:49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7"/>
      <c r="AI212" s="9"/>
      <c r="AJ212" s="14"/>
      <c r="AK212" s="14"/>
      <c r="AL212" s="14"/>
      <c r="AM212" s="9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</row>
    <row r="213" spans="1:49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7"/>
      <c r="AI213" s="9"/>
      <c r="AJ213" s="14"/>
      <c r="AK213" s="14"/>
      <c r="AL213" s="14"/>
      <c r="AM213" s="9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</row>
    <row r="214" spans="1:49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7"/>
      <c r="AI214" s="9"/>
      <c r="AJ214" s="14"/>
      <c r="AK214" s="14"/>
      <c r="AL214" s="14"/>
      <c r="AM214" s="9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</row>
    <row r="215" spans="1:49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7"/>
      <c r="AI215" s="9"/>
      <c r="AJ215" s="14"/>
      <c r="AK215" s="14"/>
      <c r="AL215" s="14"/>
      <c r="AM215" s="9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</row>
    <row r="216" spans="1:49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7"/>
      <c r="AI216" s="9"/>
      <c r="AJ216" s="14"/>
      <c r="AK216" s="14"/>
      <c r="AL216" s="14"/>
      <c r="AM216" s="9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</row>
    <row r="217" spans="1:49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7"/>
      <c r="AI217" s="9"/>
      <c r="AJ217" s="14"/>
      <c r="AK217" s="14"/>
      <c r="AL217" s="14"/>
      <c r="AM217" s="9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</row>
    <row r="218" spans="1:49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7"/>
      <c r="AI218" s="9"/>
      <c r="AJ218" s="14"/>
      <c r="AK218" s="14"/>
      <c r="AL218" s="14"/>
      <c r="AM218" s="9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</row>
    <row r="219" spans="1:49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7"/>
      <c r="AI219" s="9"/>
      <c r="AJ219" s="14"/>
      <c r="AK219" s="14"/>
      <c r="AL219" s="14"/>
      <c r="AM219" s="9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</row>
    <row r="220" spans="1:49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7"/>
      <c r="AI220" s="9"/>
      <c r="AJ220" s="14"/>
      <c r="AK220" s="14"/>
      <c r="AL220" s="14"/>
      <c r="AM220" s="9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</row>
    <row r="221" spans="1:49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7"/>
      <c r="AI221" s="9"/>
      <c r="AJ221" s="14"/>
      <c r="AK221" s="14"/>
      <c r="AL221" s="14"/>
      <c r="AM221" s="9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</row>
    <row r="222" spans="1:49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7"/>
      <c r="AI222" s="9"/>
      <c r="AJ222" s="14"/>
      <c r="AK222" s="14"/>
      <c r="AL222" s="14"/>
      <c r="AM222" s="9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</row>
    <row r="223" spans="1:49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7"/>
      <c r="AI223" s="9"/>
      <c r="AJ223" s="14"/>
      <c r="AK223" s="14"/>
      <c r="AL223" s="14"/>
      <c r="AM223" s="9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</row>
    <row r="224" spans="1:49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7"/>
      <c r="AI224" s="9"/>
      <c r="AJ224" s="14"/>
      <c r="AK224" s="14"/>
      <c r="AL224" s="14"/>
      <c r="AM224" s="9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</row>
    <row r="225" spans="1:49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7"/>
      <c r="AI225" s="9"/>
      <c r="AJ225" s="14"/>
      <c r="AK225" s="14"/>
      <c r="AL225" s="14"/>
      <c r="AM225" s="9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</row>
    <row r="226" spans="1:49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7"/>
      <c r="AI226" s="9"/>
      <c r="AJ226" s="14"/>
      <c r="AK226" s="14"/>
      <c r="AL226" s="14"/>
      <c r="AM226" s="9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</row>
    <row r="227" spans="1:49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7"/>
      <c r="AI227" s="9"/>
      <c r="AJ227" s="14"/>
      <c r="AK227" s="14"/>
      <c r="AL227" s="14"/>
      <c r="AM227" s="9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</row>
    <row r="228" spans="1:49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7"/>
      <c r="AI228" s="9"/>
      <c r="AJ228" s="14"/>
      <c r="AK228" s="14"/>
      <c r="AL228" s="14"/>
      <c r="AM228" s="9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</row>
    <row r="229" spans="1:49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7"/>
      <c r="AI229" s="9"/>
      <c r="AJ229" s="14"/>
      <c r="AK229" s="14"/>
      <c r="AL229" s="14"/>
      <c r="AM229" s="9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</row>
    <row r="230" spans="1:49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7"/>
      <c r="AI230" s="9"/>
      <c r="AJ230" s="14"/>
      <c r="AK230" s="14"/>
      <c r="AL230" s="14"/>
      <c r="AM230" s="9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</row>
    <row r="231" spans="1:49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7"/>
      <c r="AI231" s="9"/>
      <c r="AJ231" s="14"/>
      <c r="AK231" s="14"/>
      <c r="AL231" s="14"/>
      <c r="AM231" s="9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</row>
    <row r="232" spans="1:49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7"/>
      <c r="AI232" s="9"/>
      <c r="AJ232" s="14"/>
      <c r="AK232" s="14"/>
      <c r="AL232" s="14"/>
      <c r="AM232" s="9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</row>
    <row r="233" spans="1:49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7"/>
      <c r="AI233" s="9"/>
      <c r="AJ233" s="14"/>
      <c r="AK233" s="14"/>
      <c r="AL233" s="14"/>
      <c r="AM233" s="9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</row>
    <row r="234" spans="1:49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7"/>
      <c r="AI234" s="9"/>
      <c r="AJ234" s="14"/>
      <c r="AK234" s="14"/>
      <c r="AL234" s="14"/>
      <c r="AM234" s="9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</row>
    <row r="235" spans="1:49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7"/>
      <c r="AI235" s="9"/>
      <c r="AJ235" s="14"/>
      <c r="AK235" s="14"/>
      <c r="AL235" s="14"/>
      <c r="AM235" s="9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</row>
    <row r="236" spans="1:49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7"/>
      <c r="AI236" s="9"/>
      <c r="AJ236" s="14"/>
      <c r="AK236" s="14"/>
      <c r="AL236" s="14"/>
      <c r="AM236" s="9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</row>
    <row r="237" spans="1:49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7"/>
      <c r="AI237" s="9"/>
      <c r="AJ237" s="14"/>
      <c r="AK237" s="14"/>
      <c r="AL237" s="14"/>
      <c r="AM237" s="9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</row>
    <row r="238" spans="1:49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7"/>
      <c r="AI238" s="9"/>
      <c r="AJ238" s="14"/>
      <c r="AK238" s="14"/>
      <c r="AL238" s="14"/>
      <c r="AM238" s="9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</row>
    <row r="239" spans="1:49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7"/>
      <c r="AI239" s="9"/>
      <c r="AJ239" s="14"/>
      <c r="AK239" s="14"/>
      <c r="AL239" s="14"/>
      <c r="AM239" s="9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</row>
    <row r="240" spans="1:49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7"/>
      <c r="AI240" s="9"/>
      <c r="AJ240" s="14"/>
      <c r="AK240" s="14"/>
      <c r="AL240" s="14"/>
      <c r="AM240" s="9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</row>
    <row r="241" spans="1:49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7"/>
      <c r="AI241" s="9"/>
      <c r="AJ241" s="14"/>
      <c r="AK241" s="14"/>
      <c r="AL241" s="14"/>
      <c r="AM241" s="9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</row>
    <row r="242" spans="1:49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7"/>
      <c r="AI242" s="9"/>
      <c r="AJ242" s="14"/>
      <c r="AK242" s="14"/>
      <c r="AL242" s="14"/>
      <c r="AM242" s="9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</row>
    <row r="243" spans="1:49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7"/>
      <c r="AI243" s="9"/>
      <c r="AJ243" s="14"/>
      <c r="AK243" s="14"/>
      <c r="AL243" s="14"/>
      <c r="AM243" s="9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</row>
    <row r="244" spans="1:49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7"/>
      <c r="AI244" s="9"/>
      <c r="AJ244" s="14"/>
      <c r="AK244" s="14"/>
      <c r="AL244" s="14"/>
      <c r="AM244" s="9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</row>
    <row r="245" spans="1:49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7"/>
      <c r="AI245" s="9"/>
      <c r="AJ245" s="14"/>
      <c r="AK245" s="14"/>
      <c r="AL245" s="14"/>
      <c r="AM245" s="9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</row>
    <row r="246" spans="1:49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7"/>
      <c r="AI246" s="9"/>
      <c r="AJ246" s="14"/>
      <c r="AK246" s="14"/>
      <c r="AL246" s="14"/>
      <c r="AM246" s="9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</row>
    <row r="247" spans="1:49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7"/>
      <c r="AI247" s="9"/>
      <c r="AJ247" s="14"/>
      <c r="AK247" s="14"/>
      <c r="AL247" s="14"/>
      <c r="AM247" s="9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</row>
    <row r="248" spans="1:49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7"/>
      <c r="AI248" s="9"/>
      <c r="AJ248" s="14"/>
      <c r="AK248" s="14"/>
      <c r="AL248" s="14"/>
      <c r="AM248" s="9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</row>
    <row r="249" spans="1:49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7"/>
      <c r="AI249" s="9"/>
      <c r="AJ249" s="14"/>
      <c r="AK249" s="14"/>
      <c r="AL249" s="14"/>
      <c r="AM249" s="9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</row>
    <row r="250" spans="1:49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7"/>
      <c r="AI250" s="9"/>
      <c r="AJ250" s="14"/>
      <c r="AK250" s="14"/>
      <c r="AL250" s="14"/>
      <c r="AM250" s="9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</row>
    <row r="251" spans="1:49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7"/>
      <c r="AI251" s="9"/>
      <c r="AJ251" s="14"/>
      <c r="AK251" s="14"/>
      <c r="AL251" s="14"/>
      <c r="AM251" s="9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</row>
    <row r="252" spans="1:49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7"/>
      <c r="AI252" s="9"/>
      <c r="AJ252" s="14"/>
      <c r="AK252" s="14"/>
      <c r="AL252" s="14"/>
      <c r="AM252" s="9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</row>
    <row r="253" spans="1:49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7"/>
      <c r="AI253" s="9"/>
      <c r="AJ253" s="14"/>
      <c r="AK253" s="14"/>
      <c r="AL253" s="14"/>
      <c r="AM253" s="9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</row>
    <row r="254" spans="1:49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7"/>
      <c r="AI254" s="9"/>
      <c r="AJ254" s="14"/>
      <c r="AK254" s="14"/>
      <c r="AL254" s="14"/>
      <c r="AM254" s="9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</row>
    <row r="255" spans="1:49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7"/>
      <c r="AI255" s="9"/>
      <c r="AJ255" s="14"/>
      <c r="AK255" s="14"/>
      <c r="AL255" s="14"/>
      <c r="AM255" s="9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</row>
    <row r="256" spans="1:49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7"/>
      <c r="AI256" s="9"/>
      <c r="AJ256" s="14"/>
      <c r="AK256" s="14"/>
      <c r="AL256" s="14"/>
      <c r="AM256" s="9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</row>
    <row r="257" spans="1:49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7"/>
      <c r="AI257" s="9"/>
      <c r="AJ257" s="14"/>
      <c r="AK257" s="14"/>
      <c r="AL257" s="14"/>
      <c r="AM257" s="9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</row>
    <row r="258" spans="1:49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7"/>
      <c r="AI258" s="9"/>
      <c r="AJ258" s="14"/>
      <c r="AK258" s="14"/>
      <c r="AL258" s="14"/>
      <c r="AM258" s="9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</row>
    <row r="259" spans="1:49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7"/>
      <c r="AI259" s="9"/>
      <c r="AJ259" s="14"/>
      <c r="AK259" s="14"/>
      <c r="AL259" s="14"/>
      <c r="AM259" s="9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</row>
    <row r="260" spans="1:49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7"/>
      <c r="AI260" s="9"/>
      <c r="AJ260" s="14"/>
      <c r="AK260" s="14"/>
      <c r="AL260" s="14"/>
      <c r="AM260" s="9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</row>
    <row r="261" spans="1:49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7"/>
      <c r="AI261" s="9"/>
      <c r="AJ261" s="14"/>
      <c r="AK261" s="14"/>
      <c r="AL261" s="14"/>
      <c r="AM261" s="9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</row>
    <row r="262" spans="1:49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7"/>
      <c r="AI262" s="9"/>
      <c r="AJ262" s="14"/>
      <c r="AK262" s="14"/>
      <c r="AL262" s="14"/>
      <c r="AM262" s="9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</row>
    <row r="263" spans="1:49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7"/>
      <c r="AI263" s="9"/>
      <c r="AJ263" s="14"/>
      <c r="AK263" s="14"/>
      <c r="AL263" s="14"/>
      <c r="AM263" s="9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</row>
    <row r="264" spans="1:49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7"/>
      <c r="AI264" s="9"/>
      <c r="AJ264" s="14"/>
      <c r="AK264" s="14"/>
      <c r="AL264" s="14"/>
      <c r="AM264" s="9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</row>
    <row r="265" spans="1:49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7"/>
      <c r="AI265" s="9"/>
      <c r="AJ265" s="14"/>
      <c r="AK265" s="14"/>
      <c r="AL265" s="14"/>
      <c r="AM265" s="9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</row>
    <row r="266" spans="1:49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7"/>
      <c r="AI266" s="9"/>
      <c r="AJ266" s="14"/>
      <c r="AK266" s="14"/>
      <c r="AL266" s="14"/>
      <c r="AM266" s="9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</row>
    <row r="267" spans="1:49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7"/>
      <c r="AI267" s="9"/>
      <c r="AJ267" s="14"/>
      <c r="AK267" s="14"/>
      <c r="AL267" s="14"/>
      <c r="AM267" s="9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</row>
    <row r="268" spans="1:49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7"/>
      <c r="AI268" s="9"/>
      <c r="AJ268" s="14"/>
      <c r="AK268" s="14"/>
      <c r="AL268" s="14"/>
      <c r="AM268" s="9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</row>
    <row r="269" spans="1:49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7"/>
      <c r="AI269" s="9"/>
      <c r="AJ269" s="14"/>
      <c r="AK269" s="14"/>
      <c r="AL269" s="14"/>
      <c r="AM269" s="9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</row>
    <row r="270" spans="1:49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7"/>
      <c r="AI270" s="9"/>
      <c r="AJ270" s="14"/>
      <c r="AK270" s="14"/>
      <c r="AL270" s="14"/>
      <c r="AM270" s="9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</row>
    <row r="271" spans="1:49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7"/>
      <c r="AI271" s="9"/>
      <c r="AJ271" s="14"/>
      <c r="AK271" s="14"/>
      <c r="AL271" s="14"/>
      <c r="AM271" s="9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</row>
    <row r="272" spans="1:49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7"/>
      <c r="AI272" s="9"/>
      <c r="AJ272" s="14"/>
      <c r="AK272" s="14"/>
      <c r="AL272" s="14"/>
      <c r="AM272" s="9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</row>
    <row r="273" spans="1:49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7"/>
      <c r="AI273" s="9"/>
      <c r="AJ273" s="14"/>
      <c r="AK273" s="14"/>
      <c r="AL273" s="14"/>
      <c r="AM273" s="9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</row>
    <row r="274" spans="1:49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7"/>
      <c r="AI274" s="9"/>
      <c r="AJ274" s="14"/>
      <c r="AK274" s="14"/>
      <c r="AL274" s="14"/>
      <c r="AM274" s="9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</row>
    <row r="275" spans="1:49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7"/>
      <c r="AI275" s="9"/>
      <c r="AJ275" s="14"/>
      <c r="AK275" s="14"/>
      <c r="AL275" s="14"/>
      <c r="AM275" s="9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</row>
    <row r="276" spans="1:49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7"/>
      <c r="AI276" s="9"/>
      <c r="AJ276" s="14"/>
      <c r="AK276" s="14"/>
      <c r="AL276" s="14"/>
      <c r="AM276" s="9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</row>
    <row r="277" spans="1:49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7"/>
      <c r="AI277" s="9"/>
      <c r="AJ277" s="14"/>
      <c r="AK277" s="14"/>
      <c r="AL277" s="14"/>
      <c r="AM277" s="9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</row>
    <row r="278" spans="1:49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7"/>
      <c r="AI278" s="9"/>
      <c r="AJ278" s="14"/>
      <c r="AK278" s="14"/>
      <c r="AL278" s="14"/>
      <c r="AM278" s="9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</row>
    <row r="279" spans="1:49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7"/>
      <c r="AI279" s="9"/>
      <c r="AJ279" s="14"/>
      <c r="AK279" s="14"/>
      <c r="AL279" s="14"/>
      <c r="AM279" s="9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</row>
    <row r="280" spans="1:49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7"/>
      <c r="AI280" s="9"/>
      <c r="AJ280" s="14"/>
      <c r="AK280" s="14"/>
      <c r="AL280" s="14"/>
      <c r="AM280" s="9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</row>
    <row r="281" spans="1:49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7"/>
      <c r="AI281" s="9"/>
      <c r="AJ281" s="14"/>
      <c r="AK281" s="14"/>
      <c r="AL281" s="14"/>
      <c r="AM281" s="9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</row>
    <row r="282" spans="1:49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7"/>
      <c r="AI282" s="9"/>
      <c r="AJ282" s="14"/>
      <c r="AK282" s="14"/>
      <c r="AL282" s="14"/>
      <c r="AM282" s="9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</row>
    <row r="283" spans="1:49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7"/>
      <c r="AI283" s="9"/>
      <c r="AJ283" s="14"/>
      <c r="AK283" s="14"/>
      <c r="AL283" s="14"/>
      <c r="AM283" s="9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</row>
    <row r="284" spans="1:49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7"/>
      <c r="AI284" s="9"/>
      <c r="AJ284" s="14"/>
      <c r="AK284" s="14"/>
      <c r="AL284" s="14"/>
      <c r="AM284" s="9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</row>
    <row r="285" spans="1:49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7"/>
      <c r="AI285" s="9"/>
      <c r="AJ285" s="14"/>
      <c r="AK285" s="14"/>
      <c r="AL285" s="14"/>
      <c r="AM285" s="9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</row>
    <row r="286" spans="1:49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7"/>
      <c r="AI286" s="9"/>
      <c r="AJ286" s="14"/>
      <c r="AK286" s="14"/>
      <c r="AL286" s="14"/>
      <c r="AM286" s="9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</row>
    <row r="287" spans="1:49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7"/>
      <c r="AI287" s="9"/>
      <c r="AJ287" s="14"/>
      <c r="AK287" s="14"/>
      <c r="AL287" s="14"/>
      <c r="AM287" s="9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</row>
    <row r="288" spans="1:49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7"/>
      <c r="AI288" s="9"/>
      <c r="AJ288" s="14"/>
      <c r="AK288" s="14"/>
      <c r="AL288" s="14"/>
      <c r="AM288" s="9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</row>
    <row r="289" spans="1:49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7"/>
      <c r="AI289" s="9"/>
      <c r="AJ289" s="14"/>
      <c r="AK289" s="14"/>
      <c r="AL289" s="14"/>
      <c r="AM289" s="9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</row>
    <row r="290" spans="1:49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7"/>
      <c r="AI290" s="9"/>
      <c r="AJ290" s="14"/>
      <c r="AK290" s="14"/>
      <c r="AL290" s="14"/>
      <c r="AM290" s="9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</row>
    <row r="291" spans="1:49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7"/>
      <c r="AI291" s="9"/>
      <c r="AJ291" s="14"/>
      <c r="AK291" s="14"/>
      <c r="AL291" s="14"/>
      <c r="AM291" s="9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</row>
    <row r="292" spans="1:49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7"/>
      <c r="AI292" s="9"/>
      <c r="AJ292" s="14"/>
      <c r="AK292" s="14"/>
      <c r="AL292" s="14"/>
      <c r="AM292" s="9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</row>
    <row r="293" spans="1:49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7"/>
      <c r="AI293" s="9"/>
      <c r="AJ293" s="14"/>
      <c r="AK293" s="14"/>
      <c r="AL293" s="14"/>
      <c r="AM293" s="9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</row>
    <row r="294" spans="1:49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7"/>
      <c r="AI294" s="9"/>
      <c r="AJ294" s="14"/>
      <c r="AK294" s="14"/>
      <c r="AL294" s="14"/>
      <c r="AM294" s="9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</row>
    <row r="295" spans="1:49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7"/>
      <c r="AI295" s="9"/>
      <c r="AJ295" s="14"/>
      <c r="AK295" s="14"/>
      <c r="AL295" s="14"/>
      <c r="AM295" s="9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</row>
    <row r="296" spans="1:49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7"/>
      <c r="AI296" s="9"/>
      <c r="AJ296" s="14"/>
      <c r="AK296" s="14"/>
      <c r="AL296" s="14"/>
      <c r="AM296" s="9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</row>
    <row r="297" spans="1:49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7"/>
      <c r="AI297" s="9"/>
      <c r="AJ297" s="14"/>
      <c r="AK297" s="14"/>
      <c r="AL297" s="14"/>
      <c r="AM297" s="9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</row>
    <row r="298" spans="1:49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7"/>
      <c r="AI298" s="9"/>
      <c r="AJ298" s="14"/>
      <c r="AK298" s="14"/>
      <c r="AL298" s="14"/>
      <c r="AM298" s="9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</row>
    <row r="299" spans="1:49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7"/>
      <c r="AI299" s="9"/>
      <c r="AJ299" s="14"/>
      <c r="AK299" s="14"/>
      <c r="AL299" s="14"/>
      <c r="AM299" s="9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</row>
    <row r="300" spans="1:49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7"/>
      <c r="AI300" s="9"/>
      <c r="AJ300" s="14"/>
      <c r="AK300" s="14"/>
      <c r="AL300" s="14"/>
      <c r="AM300" s="9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</row>
    <row r="301" spans="1:49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7"/>
      <c r="AI301" s="9"/>
      <c r="AJ301" s="14"/>
      <c r="AK301" s="14"/>
      <c r="AL301" s="14"/>
      <c r="AM301" s="9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</row>
    <row r="302" spans="1:49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7"/>
      <c r="AI302" s="9"/>
      <c r="AJ302" s="14"/>
      <c r="AK302" s="14"/>
      <c r="AL302" s="14"/>
      <c r="AM302" s="9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</row>
    <row r="303" spans="1:49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7"/>
      <c r="AI303" s="9"/>
      <c r="AJ303" s="14"/>
      <c r="AK303" s="14"/>
      <c r="AL303" s="14"/>
      <c r="AM303" s="9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</row>
    <row r="304" spans="1:49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7"/>
      <c r="AI304" s="9"/>
      <c r="AJ304" s="14"/>
      <c r="AK304" s="14"/>
      <c r="AL304" s="14"/>
      <c r="AM304" s="9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</row>
    <row r="305" spans="1:49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7"/>
      <c r="AI305" s="9"/>
      <c r="AJ305" s="14"/>
      <c r="AK305" s="14"/>
      <c r="AL305" s="14"/>
      <c r="AM305" s="9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</row>
    <row r="306" spans="1:49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7"/>
      <c r="AI306" s="9"/>
      <c r="AJ306" s="14"/>
      <c r="AK306" s="14"/>
      <c r="AL306" s="14"/>
      <c r="AM306" s="9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</row>
    <row r="307" spans="1:49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7"/>
      <c r="AI307" s="9"/>
      <c r="AJ307" s="14"/>
      <c r="AK307" s="14"/>
      <c r="AL307" s="14"/>
      <c r="AM307" s="9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</row>
    <row r="308" spans="1:49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7"/>
      <c r="AI308" s="9"/>
      <c r="AJ308" s="14"/>
      <c r="AK308" s="14"/>
      <c r="AL308" s="14"/>
      <c r="AM308" s="9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</row>
    <row r="309" spans="1:49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7"/>
      <c r="AI309" s="9"/>
      <c r="AJ309" s="14"/>
      <c r="AK309" s="14"/>
      <c r="AL309" s="14"/>
      <c r="AM309" s="9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</row>
    <row r="310" spans="1:49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7"/>
      <c r="AI310" s="9"/>
      <c r="AJ310" s="14"/>
      <c r="AK310" s="14"/>
      <c r="AL310" s="14"/>
      <c r="AM310" s="9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</row>
    <row r="311" spans="1:49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7"/>
      <c r="AI311" s="9"/>
      <c r="AJ311" s="14"/>
      <c r="AK311" s="14"/>
      <c r="AL311" s="14"/>
      <c r="AM311" s="9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</row>
    <row r="312" spans="1:49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7"/>
      <c r="AI312" s="9"/>
      <c r="AJ312" s="14"/>
      <c r="AK312" s="14"/>
      <c r="AL312" s="14"/>
      <c r="AM312" s="9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</row>
    <row r="313" spans="1:49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7"/>
      <c r="AI313" s="9"/>
      <c r="AJ313" s="14"/>
      <c r="AK313" s="14"/>
      <c r="AL313" s="14"/>
      <c r="AM313" s="9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</row>
    <row r="314" spans="1:49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7"/>
      <c r="AI314" s="9"/>
      <c r="AJ314" s="14"/>
      <c r="AK314" s="14"/>
      <c r="AL314" s="14"/>
      <c r="AM314" s="9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</row>
    <row r="315" spans="1:49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7"/>
      <c r="AI315" s="9"/>
      <c r="AJ315" s="14"/>
      <c r="AK315" s="14"/>
      <c r="AL315" s="14"/>
      <c r="AM315" s="9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</row>
    <row r="316" spans="1:49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7"/>
      <c r="AI316" s="9"/>
      <c r="AJ316" s="14"/>
      <c r="AK316" s="14"/>
      <c r="AL316" s="14"/>
      <c r="AM316" s="9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</row>
    <row r="317" spans="1:49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7"/>
      <c r="AI317" s="9"/>
      <c r="AJ317" s="14"/>
      <c r="AK317" s="14"/>
      <c r="AL317" s="14"/>
      <c r="AM317" s="9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</row>
    <row r="318" spans="1:49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7"/>
      <c r="AI318" s="9"/>
      <c r="AJ318" s="14"/>
      <c r="AK318" s="14"/>
      <c r="AL318" s="14"/>
      <c r="AM318" s="9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</row>
    <row r="319" spans="1:49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7"/>
      <c r="AI319" s="9"/>
      <c r="AJ319" s="14"/>
      <c r="AK319" s="14"/>
      <c r="AL319" s="14"/>
      <c r="AM319" s="9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</row>
    <row r="320" spans="1:49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7"/>
      <c r="AI320" s="9"/>
      <c r="AJ320" s="14"/>
      <c r="AK320" s="14"/>
      <c r="AL320" s="14"/>
      <c r="AM320" s="9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</row>
    <row r="321" spans="1:49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7"/>
      <c r="AI321" s="9"/>
      <c r="AJ321" s="14"/>
      <c r="AK321" s="14"/>
      <c r="AL321" s="14"/>
      <c r="AM321" s="9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</row>
    <row r="322" spans="1:49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7"/>
      <c r="AI322" s="9"/>
      <c r="AJ322" s="14"/>
      <c r="AK322" s="14"/>
      <c r="AL322" s="14"/>
      <c r="AM322" s="9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</row>
    <row r="323" spans="1:49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7"/>
      <c r="AI323" s="9"/>
      <c r="AJ323" s="14"/>
      <c r="AK323" s="14"/>
      <c r="AL323" s="14"/>
      <c r="AM323" s="9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</row>
    <row r="324" spans="1:49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7"/>
      <c r="AI324" s="9"/>
      <c r="AJ324" s="14"/>
      <c r="AK324" s="14"/>
      <c r="AL324" s="14"/>
      <c r="AM324" s="9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</row>
    <row r="325" spans="1:49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7"/>
      <c r="AI325" s="9"/>
      <c r="AJ325" s="14"/>
      <c r="AK325" s="14"/>
      <c r="AL325" s="14"/>
      <c r="AM325" s="9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</row>
    <row r="326" spans="1:49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7"/>
      <c r="AI326" s="9"/>
      <c r="AJ326" s="14"/>
      <c r="AK326" s="14"/>
      <c r="AL326" s="14"/>
      <c r="AM326" s="9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</row>
    <row r="327" spans="1:49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7"/>
      <c r="AI327" s="9"/>
      <c r="AJ327" s="14"/>
      <c r="AK327" s="14"/>
      <c r="AL327" s="14"/>
      <c r="AM327" s="9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</row>
    <row r="328" spans="1:49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7"/>
      <c r="AI328" s="9"/>
      <c r="AJ328" s="14"/>
      <c r="AK328" s="14"/>
      <c r="AL328" s="14"/>
      <c r="AM328" s="9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</row>
    <row r="329" spans="1:49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7"/>
      <c r="AI329" s="9"/>
      <c r="AJ329" s="14"/>
      <c r="AK329" s="14"/>
      <c r="AL329" s="14"/>
      <c r="AM329" s="9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</row>
    <row r="330" spans="1:49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7"/>
      <c r="AI330" s="9"/>
      <c r="AJ330" s="14"/>
      <c r="AK330" s="14"/>
      <c r="AL330" s="14"/>
      <c r="AM330" s="9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</row>
    <row r="331" spans="1:49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7"/>
      <c r="AI331" s="9"/>
      <c r="AJ331" s="14"/>
      <c r="AK331" s="14"/>
      <c r="AL331" s="14"/>
      <c r="AM331" s="9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</row>
    <row r="332" spans="1:49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7"/>
      <c r="AI332" s="9"/>
      <c r="AJ332" s="14"/>
      <c r="AK332" s="14"/>
      <c r="AL332" s="14"/>
      <c r="AM332" s="9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</row>
    <row r="333" spans="1:49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7"/>
      <c r="AI333" s="9"/>
      <c r="AJ333" s="14"/>
      <c r="AK333" s="14"/>
      <c r="AL333" s="14"/>
      <c r="AM333" s="9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</row>
    <row r="334" spans="1:49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7"/>
      <c r="AI334" s="9"/>
      <c r="AJ334" s="14"/>
      <c r="AK334" s="14"/>
      <c r="AL334" s="14"/>
      <c r="AM334" s="9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</row>
    <row r="335" spans="1:49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7"/>
      <c r="AI335" s="9"/>
      <c r="AJ335" s="14"/>
      <c r="AK335" s="14"/>
      <c r="AL335" s="14"/>
      <c r="AM335" s="9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</row>
    <row r="336" spans="1:49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7"/>
      <c r="AI336" s="9"/>
      <c r="AJ336" s="14"/>
      <c r="AK336" s="14"/>
      <c r="AL336" s="14"/>
      <c r="AM336" s="9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</row>
    <row r="337" spans="1:49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7"/>
      <c r="AI337" s="9"/>
      <c r="AJ337" s="14"/>
      <c r="AK337" s="14"/>
      <c r="AL337" s="14"/>
      <c r="AM337" s="9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</row>
    <row r="338" spans="1:49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7"/>
      <c r="AI338" s="9"/>
      <c r="AJ338" s="14"/>
      <c r="AK338" s="14"/>
      <c r="AL338" s="14"/>
      <c r="AM338" s="9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</row>
    <row r="339" spans="1:49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7"/>
      <c r="AI339" s="9"/>
      <c r="AJ339" s="14"/>
      <c r="AK339" s="14"/>
      <c r="AL339" s="14"/>
      <c r="AM339" s="9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</row>
    <row r="340" spans="1:49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7"/>
      <c r="AI340" s="9"/>
      <c r="AJ340" s="14"/>
      <c r="AK340" s="14"/>
      <c r="AL340" s="14"/>
      <c r="AM340" s="9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</row>
    <row r="341" spans="1:49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7"/>
      <c r="AI341" s="9"/>
      <c r="AJ341" s="14"/>
      <c r="AK341" s="14"/>
      <c r="AL341" s="14"/>
      <c r="AM341" s="9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</row>
    <row r="342" spans="1:49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7"/>
      <c r="AI342" s="9"/>
      <c r="AJ342" s="14"/>
      <c r="AK342" s="14"/>
      <c r="AL342" s="14"/>
      <c r="AM342" s="9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</row>
    <row r="343" spans="1:49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7"/>
      <c r="AI343" s="9"/>
      <c r="AJ343" s="14"/>
      <c r="AK343" s="14"/>
      <c r="AL343" s="14"/>
      <c r="AM343" s="9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</row>
    <row r="344" spans="1:49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7"/>
      <c r="AI344" s="9"/>
      <c r="AJ344" s="14"/>
      <c r="AK344" s="14"/>
      <c r="AL344" s="14"/>
      <c r="AM344" s="9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</row>
    <row r="345" spans="1:49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7"/>
      <c r="AI345" s="9"/>
      <c r="AJ345" s="14"/>
      <c r="AK345" s="14"/>
      <c r="AL345" s="14"/>
      <c r="AM345" s="9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</row>
    <row r="346" spans="1:49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7"/>
      <c r="AI346" s="9"/>
      <c r="AJ346" s="14"/>
      <c r="AK346" s="14"/>
      <c r="AL346" s="14"/>
      <c r="AM346" s="9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</row>
    <row r="347" spans="1:49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7"/>
      <c r="AI347" s="9"/>
      <c r="AJ347" s="14"/>
      <c r="AK347" s="14"/>
      <c r="AL347" s="14"/>
      <c r="AM347" s="9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</row>
    <row r="348" spans="1:49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7"/>
      <c r="AI348" s="9"/>
      <c r="AJ348" s="14"/>
      <c r="AK348" s="14"/>
      <c r="AL348" s="14"/>
      <c r="AM348" s="9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</row>
    <row r="349" spans="1:49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7"/>
      <c r="AI349" s="9"/>
      <c r="AJ349" s="14"/>
      <c r="AK349" s="14"/>
      <c r="AL349" s="14"/>
      <c r="AM349" s="9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</row>
    <row r="350" spans="1:49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7"/>
      <c r="AI350" s="9"/>
      <c r="AJ350" s="14"/>
      <c r="AK350" s="14"/>
      <c r="AL350" s="14"/>
      <c r="AM350" s="9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</row>
    <row r="351" spans="1:49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7"/>
      <c r="AI351" s="9"/>
      <c r="AJ351" s="14"/>
      <c r="AK351" s="14"/>
      <c r="AL351" s="14"/>
      <c r="AM351" s="9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</row>
    <row r="352" spans="1:49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7"/>
      <c r="AI352" s="9"/>
      <c r="AJ352" s="14"/>
      <c r="AK352" s="14"/>
      <c r="AL352" s="14"/>
      <c r="AM352" s="9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</row>
    <row r="353" spans="1:49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7"/>
      <c r="AI353" s="9"/>
      <c r="AJ353" s="14"/>
      <c r="AK353" s="14"/>
      <c r="AL353" s="14"/>
      <c r="AM353" s="9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</row>
    <row r="354" spans="1:49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7"/>
      <c r="AI354" s="9"/>
      <c r="AJ354" s="14"/>
      <c r="AK354" s="14"/>
      <c r="AL354" s="14"/>
      <c r="AM354" s="9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</row>
    <row r="355" spans="1:49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7"/>
      <c r="AI355" s="9"/>
      <c r="AJ355" s="14"/>
      <c r="AK355" s="14"/>
      <c r="AL355" s="14"/>
      <c r="AM355" s="9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</row>
    <row r="356" spans="1:49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7"/>
      <c r="AI356" s="9"/>
      <c r="AJ356" s="14"/>
      <c r="AK356" s="14"/>
      <c r="AL356" s="14"/>
      <c r="AM356" s="9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</row>
    <row r="357" spans="1:49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7"/>
      <c r="AI357" s="9"/>
      <c r="AJ357" s="14"/>
      <c r="AK357" s="14"/>
      <c r="AL357" s="14"/>
      <c r="AM357" s="9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</row>
    <row r="358" spans="1:49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7"/>
      <c r="AI358" s="9"/>
      <c r="AJ358" s="14"/>
      <c r="AK358" s="14"/>
      <c r="AL358" s="14"/>
      <c r="AM358" s="9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</row>
    <row r="359" spans="1:49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7"/>
      <c r="AI359" s="9"/>
      <c r="AJ359" s="14"/>
      <c r="AK359" s="14"/>
      <c r="AL359" s="14"/>
      <c r="AM359" s="9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</row>
    <row r="360" spans="1:49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7"/>
      <c r="AI360" s="9"/>
      <c r="AJ360" s="14"/>
      <c r="AK360" s="14"/>
      <c r="AL360" s="14"/>
      <c r="AM360" s="9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</row>
    <row r="361" spans="1:49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7"/>
      <c r="AI361" s="9"/>
      <c r="AJ361" s="14"/>
      <c r="AK361" s="14"/>
      <c r="AL361" s="14"/>
      <c r="AM361" s="9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</row>
    <row r="362" spans="1:49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7"/>
      <c r="AI362" s="9"/>
      <c r="AJ362" s="14"/>
      <c r="AK362" s="14"/>
      <c r="AL362" s="14"/>
      <c r="AM362" s="9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</row>
    <row r="363" spans="1:49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7"/>
      <c r="AI363" s="9"/>
      <c r="AJ363" s="14"/>
      <c r="AK363" s="14"/>
      <c r="AL363" s="14"/>
      <c r="AM363" s="9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</row>
    <row r="364" spans="1:49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7"/>
      <c r="AI364" s="9"/>
      <c r="AJ364" s="14"/>
      <c r="AK364" s="14"/>
      <c r="AL364" s="14"/>
      <c r="AM364" s="9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</row>
    <row r="365" spans="1:49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7"/>
      <c r="AI365" s="9"/>
      <c r="AJ365" s="14"/>
      <c r="AK365" s="14"/>
      <c r="AL365" s="14"/>
      <c r="AM365" s="9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</row>
    <row r="366" spans="1:49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7"/>
      <c r="AI366" s="9"/>
      <c r="AJ366" s="14"/>
      <c r="AK366" s="14"/>
      <c r="AL366" s="14"/>
      <c r="AM366" s="9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</row>
    <row r="367" spans="1:49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7"/>
      <c r="AI367" s="9"/>
      <c r="AJ367" s="14"/>
      <c r="AK367" s="14"/>
      <c r="AL367" s="14"/>
      <c r="AM367" s="9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</row>
    <row r="368" spans="1:49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7"/>
      <c r="AI368" s="9"/>
      <c r="AJ368" s="14"/>
      <c r="AK368" s="14"/>
      <c r="AL368" s="14"/>
      <c r="AM368" s="9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</row>
    <row r="369" spans="1:49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7"/>
      <c r="AI369" s="9"/>
      <c r="AJ369" s="14"/>
      <c r="AK369" s="14"/>
      <c r="AL369" s="14"/>
      <c r="AM369" s="9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</row>
    <row r="370" spans="1:49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7"/>
      <c r="AI370" s="9"/>
      <c r="AJ370" s="14"/>
      <c r="AK370" s="14"/>
      <c r="AL370" s="14"/>
      <c r="AM370" s="9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</row>
    <row r="371" spans="1:49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7"/>
      <c r="AI371" s="9"/>
      <c r="AJ371" s="14"/>
      <c r="AK371" s="14"/>
      <c r="AL371" s="14"/>
      <c r="AM371" s="9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</row>
    <row r="372" spans="1:49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7"/>
      <c r="AI372" s="9"/>
      <c r="AJ372" s="14"/>
      <c r="AK372" s="14"/>
      <c r="AL372" s="14"/>
      <c r="AM372" s="9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</row>
    <row r="373" spans="1:49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7"/>
      <c r="AI373" s="9"/>
      <c r="AJ373" s="14"/>
      <c r="AK373" s="14"/>
      <c r="AL373" s="14"/>
      <c r="AM373" s="9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</row>
    <row r="374" spans="1:49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7"/>
      <c r="AI374" s="9"/>
      <c r="AJ374" s="14"/>
      <c r="AK374" s="14"/>
      <c r="AL374" s="14"/>
      <c r="AM374" s="9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</row>
    <row r="375" spans="1:49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7"/>
      <c r="AI375" s="9"/>
      <c r="AJ375" s="14"/>
      <c r="AK375" s="14"/>
      <c r="AL375" s="14"/>
      <c r="AM375" s="9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</row>
    <row r="376" spans="1:49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7"/>
      <c r="AI376" s="9"/>
      <c r="AJ376" s="14"/>
      <c r="AK376" s="14"/>
      <c r="AL376" s="14"/>
      <c r="AM376" s="9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</row>
    <row r="377" spans="1:49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7"/>
      <c r="AI377" s="9"/>
      <c r="AJ377" s="14"/>
      <c r="AK377" s="14"/>
      <c r="AL377" s="14"/>
      <c r="AM377" s="9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</row>
    <row r="378" spans="1:49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7"/>
      <c r="AI378" s="9"/>
      <c r="AJ378" s="14"/>
      <c r="AK378" s="14"/>
      <c r="AL378" s="14"/>
      <c r="AM378" s="9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</row>
    <row r="379" spans="1:49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7"/>
      <c r="AI379" s="9"/>
      <c r="AJ379" s="14"/>
      <c r="AK379" s="14"/>
      <c r="AL379" s="14"/>
      <c r="AM379" s="9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</row>
    <row r="380" spans="1:49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7"/>
      <c r="AI380" s="9"/>
      <c r="AJ380" s="14"/>
      <c r="AK380" s="14"/>
      <c r="AL380" s="14"/>
      <c r="AM380" s="9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</row>
    <row r="381" spans="1:49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7"/>
      <c r="AI381" s="9"/>
      <c r="AJ381" s="14"/>
      <c r="AK381" s="14"/>
      <c r="AL381" s="14"/>
      <c r="AM381" s="9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</row>
    <row r="382" spans="1:49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7"/>
      <c r="AI382" s="9"/>
      <c r="AJ382" s="14"/>
      <c r="AK382" s="14"/>
      <c r="AL382" s="14"/>
      <c r="AM382" s="9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</row>
    <row r="383" spans="1:49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7"/>
      <c r="AI383" s="9"/>
      <c r="AJ383" s="14"/>
      <c r="AK383" s="14"/>
      <c r="AL383" s="14"/>
      <c r="AM383" s="9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</row>
    <row r="384" spans="1:49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7"/>
      <c r="AI384" s="9"/>
      <c r="AJ384" s="14"/>
      <c r="AK384" s="14"/>
      <c r="AL384" s="14"/>
      <c r="AM384" s="9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</row>
    <row r="385" spans="1:49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7"/>
      <c r="AI385" s="9"/>
      <c r="AJ385" s="14"/>
      <c r="AK385" s="14"/>
      <c r="AL385" s="14"/>
      <c r="AM385" s="9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</row>
    <row r="386" spans="1:49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7"/>
      <c r="AI386" s="9"/>
      <c r="AJ386" s="14"/>
      <c r="AK386" s="14"/>
      <c r="AL386" s="14"/>
      <c r="AM386" s="9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</row>
    <row r="387" spans="1:49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7"/>
      <c r="AI387" s="9"/>
      <c r="AJ387" s="14"/>
      <c r="AK387" s="14"/>
      <c r="AL387" s="14"/>
      <c r="AM387" s="9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</row>
    <row r="388" spans="1:49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7"/>
      <c r="AI388" s="9"/>
      <c r="AJ388" s="14"/>
      <c r="AK388" s="14"/>
      <c r="AL388" s="14"/>
      <c r="AM388" s="9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</row>
    <row r="389" spans="1:49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7"/>
      <c r="AI389" s="9"/>
      <c r="AJ389" s="14"/>
      <c r="AK389" s="14"/>
      <c r="AL389" s="14"/>
      <c r="AM389" s="9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</row>
    <row r="390" spans="1:49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7"/>
      <c r="AI390" s="9"/>
      <c r="AJ390" s="14"/>
      <c r="AK390" s="14"/>
      <c r="AL390" s="14"/>
      <c r="AM390" s="9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</row>
    <row r="391" spans="1:49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7"/>
      <c r="AI391" s="9"/>
      <c r="AJ391" s="14"/>
      <c r="AK391" s="14"/>
      <c r="AL391" s="14"/>
      <c r="AM391" s="9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</row>
    <row r="392" spans="1:49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7"/>
      <c r="AI392" s="9"/>
      <c r="AJ392" s="14"/>
      <c r="AK392" s="14"/>
      <c r="AL392" s="14"/>
      <c r="AM392" s="9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</row>
    <row r="393" spans="1:49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7"/>
      <c r="AI393" s="9"/>
      <c r="AJ393" s="14"/>
      <c r="AK393" s="14"/>
      <c r="AL393" s="14"/>
      <c r="AM393" s="9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</row>
    <row r="394" spans="1:49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7"/>
      <c r="AI394" s="9"/>
      <c r="AJ394" s="14"/>
      <c r="AK394" s="14"/>
      <c r="AL394" s="14"/>
      <c r="AM394" s="9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</row>
    <row r="395" spans="1:49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7"/>
      <c r="AI395" s="9"/>
      <c r="AJ395" s="14"/>
      <c r="AK395" s="14"/>
      <c r="AL395" s="14"/>
      <c r="AM395" s="9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</row>
    <row r="396" spans="1:49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7"/>
      <c r="AI396" s="9"/>
      <c r="AJ396" s="14"/>
      <c r="AK396" s="14"/>
      <c r="AL396" s="14"/>
      <c r="AM396" s="9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</row>
    <row r="397" spans="1:49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7"/>
      <c r="AI397" s="9"/>
      <c r="AJ397" s="14"/>
      <c r="AK397" s="14"/>
      <c r="AL397" s="14"/>
      <c r="AM397" s="9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</row>
    <row r="398" spans="1:49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7"/>
      <c r="AI398" s="9"/>
      <c r="AJ398" s="14"/>
      <c r="AK398" s="14"/>
      <c r="AL398" s="14"/>
      <c r="AM398" s="9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</row>
    <row r="399" spans="1:49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7"/>
      <c r="AI399" s="9"/>
      <c r="AJ399" s="14"/>
      <c r="AK399" s="14"/>
      <c r="AL399" s="14"/>
      <c r="AM399" s="9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</row>
    <row r="400" spans="1:49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7"/>
      <c r="AI400" s="9"/>
      <c r="AJ400" s="14"/>
      <c r="AK400" s="14"/>
      <c r="AL400" s="14"/>
      <c r="AM400" s="9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</row>
    <row r="401" spans="1:49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7"/>
      <c r="AI401" s="9"/>
      <c r="AJ401" s="14"/>
      <c r="AK401" s="14"/>
      <c r="AL401" s="14"/>
      <c r="AM401" s="9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</row>
    <row r="402" spans="1:49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7"/>
      <c r="AI402" s="9"/>
      <c r="AJ402" s="14"/>
      <c r="AK402" s="14"/>
      <c r="AL402" s="14"/>
      <c r="AM402" s="9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</row>
    <row r="403" spans="1:49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7"/>
      <c r="AI403" s="9"/>
      <c r="AJ403" s="14"/>
      <c r="AK403" s="14"/>
      <c r="AL403" s="14"/>
      <c r="AM403" s="9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</row>
    <row r="404" spans="1:49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7"/>
      <c r="AI404" s="9"/>
      <c r="AJ404" s="14"/>
      <c r="AK404" s="14"/>
      <c r="AL404" s="14"/>
      <c r="AM404" s="9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</row>
    <row r="405" spans="1:49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7"/>
      <c r="AI405" s="9"/>
      <c r="AJ405" s="14"/>
      <c r="AK405" s="14"/>
      <c r="AL405" s="14"/>
      <c r="AM405" s="9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</row>
    <row r="406" spans="1:49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7"/>
      <c r="AI406" s="9"/>
      <c r="AJ406" s="14"/>
      <c r="AK406" s="14"/>
      <c r="AL406" s="14"/>
      <c r="AM406" s="9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</row>
    <row r="407" spans="1:49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7"/>
      <c r="AI407" s="9"/>
      <c r="AJ407" s="14"/>
      <c r="AK407" s="14"/>
      <c r="AL407" s="14"/>
      <c r="AM407" s="9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</row>
    <row r="408" spans="1:49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7"/>
      <c r="AI408" s="9"/>
      <c r="AJ408" s="14"/>
      <c r="AK408" s="14"/>
      <c r="AL408" s="14"/>
      <c r="AM408" s="9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</row>
    <row r="409" spans="1:49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7"/>
      <c r="AI409" s="9"/>
      <c r="AJ409" s="14"/>
      <c r="AK409" s="14"/>
      <c r="AL409" s="14"/>
      <c r="AM409" s="9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</row>
    <row r="410" spans="1:49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7"/>
      <c r="AI410" s="9"/>
      <c r="AJ410" s="14"/>
      <c r="AK410" s="14"/>
      <c r="AL410" s="14"/>
      <c r="AM410" s="9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</row>
    <row r="411" spans="1:49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7"/>
      <c r="AI411" s="9"/>
      <c r="AJ411" s="14"/>
      <c r="AK411" s="14"/>
      <c r="AL411" s="14"/>
      <c r="AM411" s="9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</row>
    <row r="412" spans="1:49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7"/>
      <c r="AI412" s="9"/>
      <c r="AJ412" s="14"/>
      <c r="AK412" s="14"/>
      <c r="AL412" s="14"/>
      <c r="AM412" s="9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</row>
    <row r="413" spans="1:49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7"/>
      <c r="AI413" s="9"/>
      <c r="AJ413" s="14"/>
      <c r="AK413" s="14"/>
      <c r="AL413" s="14"/>
      <c r="AM413" s="9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</row>
    <row r="414" spans="1:49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7"/>
      <c r="AI414" s="9"/>
      <c r="AJ414" s="14"/>
      <c r="AK414" s="14"/>
      <c r="AL414" s="14"/>
      <c r="AM414" s="9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</row>
    <row r="415" spans="1:49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7"/>
      <c r="AI415" s="9"/>
      <c r="AJ415" s="14"/>
      <c r="AK415" s="14"/>
      <c r="AL415" s="14"/>
      <c r="AM415" s="9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</row>
    <row r="416" spans="1:49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7"/>
      <c r="AI416" s="9"/>
      <c r="AJ416" s="14"/>
      <c r="AK416" s="14"/>
      <c r="AL416" s="14"/>
      <c r="AM416" s="9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</row>
    <row r="417" spans="1:49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7"/>
      <c r="AI417" s="9"/>
      <c r="AJ417" s="14"/>
      <c r="AK417" s="14"/>
      <c r="AL417" s="14"/>
      <c r="AM417" s="9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</row>
    <row r="418" spans="1:49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7"/>
      <c r="AI418" s="9"/>
      <c r="AJ418" s="14"/>
      <c r="AK418" s="14"/>
      <c r="AL418" s="14"/>
      <c r="AM418" s="9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</row>
    <row r="419" spans="1:49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7"/>
      <c r="AI419" s="9"/>
      <c r="AJ419" s="14"/>
      <c r="AK419" s="14"/>
      <c r="AL419" s="14"/>
      <c r="AM419" s="9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</row>
    <row r="420" spans="1:49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7"/>
      <c r="AI420" s="9"/>
      <c r="AJ420" s="14"/>
      <c r="AK420" s="14"/>
      <c r="AL420" s="14"/>
      <c r="AM420" s="9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</row>
    <row r="421" spans="1:49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7"/>
      <c r="AI421" s="9"/>
      <c r="AJ421" s="14"/>
      <c r="AK421" s="14"/>
      <c r="AL421" s="14"/>
      <c r="AM421" s="9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</row>
    <row r="422" spans="1:49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7"/>
      <c r="AI422" s="9"/>
      <c r="AJ422" s="14"/>
      <c r="AK422" s="14"/>
      <c r="AL422" s="14"/>
      <c r="AM422" s="9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</row>
    <row r="423" spans="1:49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7"/>
      <c r="AI423" s="9"/>
      <c r="AJ423" s="14"/>
      <c r="AK423" s="14"/>
      <c r="AL423" s="14"/>
      <c r="AM423" s="9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</row>
    <row r="424" spans="1:49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7"/>
      <c r="AI424" s="9"/>
      <c r="AJ424" s="14"/>
      <c r="AK424" s="14"/>
      <c r="AL424" s="14"/>
      <c r="AM424" s="9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</row>
    <row r="425" spans="1:49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7"/>
      <c r="AI425" s="9"/>
      <c r="AJ425" s="14"/>
      <c r="AK425" s="14"/>
      <c r="AL425" s="14"/>
      <c r="AM425" s="9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</row>
    <row r="426" spans="1:49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7"/>
      <c r="AI426" s="9"/>
      <c r="AJ426" s="14"/>
      <c r="AK426" s="14"/>
      <c r="AL426" s="14"/>
      <c r="AM426" s="9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</row>
    <row r="427" spans="1:49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7"/>
      <c r="AI427" s="9"/>
      <c r="AJ427" s="14"/>
      <c r="AK427" s="14"/>
      <c r="AL427" s="14"/>
      <c r="AM427" s="9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</row>
    <row r="428" spans="1:49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7"/>
      <c r="AI428" s="9"/>
      <c r="AJ428" s="14"/>
      <c r="AK428" s="14"/>
      <c r="AL428" s="14"/>
      <c r="AM428" s="9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</row>
    <row r="429" spans="1:49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7"/>
      <c r="AI429" s="9"/>
      <c r="AJ429" s="14"/>
      <c r="AK429" s="14"/>
      <c r="AL429" s="14"/>
      <c r="AM429" s="9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</row>
    <row r="430" spans="1:49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7"/>
      <c r="AI430" s="9"/>
      <c r="AJ430" s="14"/>
      <c r="AK430" s="14"/>
      <c r="AL430" s="14"/>
      <c r="AM430" s="9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</row>
    <row r="431" spans="1:49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7"/>
      <c r="AI431" s="9"/>
      <c r="AJ431" s="14"/>
      <c r="AK431" s="14"/>
      <c r="AL431" s="14"/>
      <c r="AM431" s="9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</row>
    <row r="432" spans="1:49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7"/>
      <c r="AI432" s="9"/>
      <c r="AJ432" s="14"/>
      <c r="AK432" s="14"/>
      <c r="AL432" s="14"/>
      <c r="AM432" s="9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</row>
    <row r="433" spans="1:49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7"/>
      <c r="AI433" s="9"/>
      <c r="AJ433" s="14"/>
      <c r="AK433" s="14"/>
      <c r="AL433" s="14"/>
      <c r="AM433" s="9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</row>
    <row r="434" spans="1:49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7"/>
      <c r="AI434" s="9"/>
      <c r="AJ434" s="14"/>
      <c r="AK434" s="14"/>
      <c r="AL434" s="14"/>
      <c r="AM434" s="9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</row>
    <row r="435" spans="1:49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7"/>
      <c r="AI435" s="9"/>
      <c r="AJ435" s="14"/>
      <c r="AK435" s="14"/>
      <c r="AL435" s="14"/>
      <c r="AM435" s="9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</row>
    <row r="436" spans="1:49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7"/>
      <c r="AI436" s="9"/>
      <c r="AJ436" s="14"/>
      <c r="AK436" s="14"/>
      <c r="AL436" s="14"/>
      <c r="AM436" s="9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</row>
    <row r="437" spans="1:49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7"/>
      <c r="AI437" s="9"/>
      <c r="AJ437" s="14"/>
      <c r="AK437" s="14"/>
      <c r="AL437" s="14"/>
      <c r="AM437" s="9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</row>
    <row r="438" spans="1:49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7"/>
      <c r="AI438" s="9"/>
      <c r="AJ438" s="14"/>
      <c r="AK438" s="14"/>
      <c r="AL438" s="14"/>
      <c r="AM438" s="9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</row>
    <row r="439" spans="1:49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7"/>
      <c r="AI439" s="9"/>
      <c r="AJ439" s="14"/>
      <c r="AK439" s="14"/>
      <c r="AL439" s="14"/>
      <c r="AM439" s="9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</row>
    <row r="440" spans="1:49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7"/>
      <c r="AI440" s="9"/>
      <c r="AJ440" s="14"/>
      <c r="AK440" s="14"/>
      <c r="AL440" s="14"/>
      <c r="AM440" s="9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</row>
    <row r="441" spans="1:49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7"/>
      <c r="AI441" s="9"/>
      <c r="AJ441" s="14"/>
      <c r="AK441" s="14"/>
      <c r="AL441" s="14"/>
      <c r="AM441" s="9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</row>
    <row r="442" spans="1:49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7"/>
      <c r="AI442" s="9"/>
      <c r="AJ442" s="14"/>
      <c r="AK442" s="14"/>
      <c r="AL442" s="14"/>
      <c r="AM442" s="9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</row>
    <row r="443" spans="1:49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7"/>
      <c r="AI443" s="9"/>
      <c r="AJ443" s="14"/>
      <c r="AK443" s="14"/>
      <c r="AL443" s="14"/>
      <c r="AM443" s="9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</row>
    <row r="444" spans="1:49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7"/>
      <c r="AI444" s="9"/>
      <c r="AJ444" s="14"/>
      <c r="AK444" s="14"/>
      <c r="AL444" s="14"/>
      <c r="AM444" s="9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</row>
    <row r="445" spans="1:49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7"/>
      <c r="AI445" s="9"/>
      <c r="AJ445" s="14"/>
      <c r="AK445" s="14"/>
      <c r="AL445" s="14"/>
      <c r="AM445" s="9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</row>
    <row r="446" spans="1:49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7"/>
      <c r="AI446" s="9"/>
      <c r="AJ446" s="14"/>
      <c r="AK446" s="14"/>
      <c r="AL446" s="14"/>
      <c r="AM446" s="9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</row>
    <row r="447" spans="1:49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7"/>
      <c r="AI447" s="9"/>
      <c r="AJ447" s="14"/>
      <c r="AK447" s="14"/>
      <c r="AL447" s="14"/>
      <c r="AM447" s="9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</row>
    <row r="448" spans="1:49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7"/>
      <c r="AI448" s="9"/>
      <c r="AJ448" s="14"/>
      <c r="AK448" s="14"/>
      <c r="AL448" s="14"/>
      <c r="AM448" s="9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</row>
    <row r="449" spans="1:49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7"/>
      <c r="AI449" s="9"/>
      <c r="AJ449" s="14"/>
      <c r="AK449" s="14"/>
      <c r="AL449" s="14"/>
      <c r="AM449" s="9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</row>
    <row r="450" spans="1:49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7"/>
      <c r="AI450" s="9"/>
      <c r="AJ450" s="14"/>
      <c r="AK450" s="14"/>
      <c r="AL450" s="14"/>
      <c r="AM450" s="9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</row>
    <row r="451" spans="1:49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7"/>
      <c r="AI451" s="9"/>
      <c r="AJ451" s="14"/>
      <c r="AK451" s="14"/>
      <c r="AL451" s="14"/>
      <c r="AM451" s="9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</row>
    <row r="452" spans="1:49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7"/>
      <c r="AI452" s="9"/>
      <c r="AJ452" s="14"/>
      <c r="AK452" s="14"/>
      <c r="AL452" s="14"/>
      <c r="AM452" s="9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</row>
    <row r="453" spans="1:49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7"/>
      <c r="AI453" s="9"/>
      <c r="AJ453" s="14"/>
      <c r="AK453" s="14"/>
      <c r="AL453" s="14"/>
      <c r="AM453" s="9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</row>
    <row r="454" spans="1:49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7"/>
      <c r="AI454" s="9"/>
      <c r="AJ454" s="14"/>
      <c r="AK454" s="14"/>
      <c r="AL454" s="14"/>
      <c r="AM454" s="9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</row>
    <row r="455" spans="1:49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7"/>
      <c r="AI455" s="9"/>
      <c r="AJ455" s="14"/>
      <c r="AK455" s="14"/>
      <c r="AL455" s="14"/>
      <c r="AM455" s="9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</row>
    <row r="456" spans="1:49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7"/>
      <c r="AI456" s="9"/>
      <c r="AJ456" s="14"/>
      <c r="AK456" s="14"/>
      <c r="AL456" s="14"/>
      <c r="AM456" s="9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</row>
    <row r="457" spans="1:49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7"/>
      <c r="AI457" s="9"/>
      <c r="AJ457" s="14"/>
      <c r="AK457" s="14"/>
      <c r="AL457" s="14"/>
      <c r="AM457" s="9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</row>
    <row r="458" spans="1:49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7"/>
      <c r="AI458" s="9"/>
      <c r="AJ458" s="14"/>
      <c r="AK458" s="14"/>
      <c r="AL458" s="14"/>
      <c r="AM458" s="9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</row>
    <row r="459" spans="1:49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7"/>
      <c r="AI459" s="9"/>
      <c r="AJ459" s="14"/>
      <c r="AK459" s="14"/>
      <c r="AL459" s="14"/>
      <c r="AM459" s="9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</row>
    <row r="460" spans="1:49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7"/>
      <c r="AI460" s="9"/>
      <c r="AJ460" s="14"/>
      <c r="AK460" s="14"/>
      <c r="AL460" s="14"/>
      <c r="AM460" s="9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</row>
    <row r="461" spans="1:49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7"/>
      <c r="AI461" s="9"/>
      <c r="AJ461" s="14"/>
      <c r="AK461" s="14"/>
      <c r="AL461" s="14"/>
      <c r="AM461" s="9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</row>
    <row r="462" spans="1:49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7"/>
      <c r="AI462" s="9"/>
      <c r="AJ462" s="14"/>
      <c r="AK462" s="14"/>
      <c r="AL462" s="14"/>
      <c r="AM462" s="9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</row>
    <row r="463" spans="1:49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7"/>
      <c r="AI463" s="9"/>
      <c r="AJ463" s="14"/>
      <c r="AK463" s="14"/>
      <c r="AL463" s="14"/>
      <c r="AM463" s="9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</row>
    <row r="464" spans="1:49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7"/>
      <c r="AI464" s="9"/>
      <c r="AJ464" s="14"/>
      <c r="AK464" s="14"/>
      <c r="AL464" s="14"/>
      <c r="AM464" s="9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</row>
    <row r="465" spans="1:49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7"/>
      <c r="AI465" s="9"/>
      <c r="AJ465" s="14"/>
      <c r="AK465" s="14"/>
      <c r="AL465" s="14"/>
      <c r="AM465" s="9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</row>
    <row r="466" spans="1:49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7"/>
      <c r="AI466" s="9"/>
      <c r="AJ466" s="14"/>
      <c r="AK466" s="14"/>
      <c r="AL466" s="14"/>
      <c r="AM466" s="9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</row>
    <row r="467" spans="1:49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7"/>
      <c r="AI467" s="9"/>
      <c r="AJ467" s="14"/>
      <c r="AK467" s="14"/>
      <c r="AL467" s="14"/>
      <c r="AM467" s="9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</row>
    <row r="468" spans="1:49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7"/>
      <c r="AI468" s="9"/>
      <c r="AJ468" s="14"/>
      <c r="AK468" s="14"/>
      <c r="AL468" s="14"/>
      <c r="AM468" s="9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</row>
    <row r="469" spans="1:49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7"/>
      <c r="AI469" s="9"/>
      <c r="AJ469" s="14"/>
      <c r="AK469" s="14"/>
      <c r="AL469" s="14"/>
      <c r="AM469" s="9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</row>
    <row r="470" spans="1:49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7"/>
      <c r="AI470" s="9"/>
      <c r="AJ470" s="14"/>
      <c r="AK470" s="14"/>
      <c r="AL470" s="14"/>
      <c r="AM470" s="9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</row>
    <row r="471" spans="1:49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7"/>
      <c r="AI471" s="9"/>
      <c r="AJ471" s="14"/>
      <c r="AK471" s="14"/>
      <c r="AL471" s="14"/>
      <c r="AM471" s="9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</row>
    <row r="472" spans="1:49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7"/>
      <c r="AI472" s="9"/>
      <c r="AJ472" s="14"/>
      <c r="AK472" s="14"/>
      <c r="AL472" s="14"/>
      <c r="AM472" s="9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</row>
    <row r="473" spans="1:49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7"/>
      <c r="AI473" s="9"/>
      <c r="AJ473" s="14"/>
      <c r="AK473" s="14"/>
      <c r="AL473" s="14"/>
      <c r="AM473" s="9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</row>
    <row r="474" spans="1:49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7"/>
      <c r="AI474" s="9"/>
      <c r="AJ474" s="14"/>
      <c r="AK474" s="14"/>
      <c r="AL474" s="14"/>
      <c r="AM474" s="9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</row>
    <row r="475" spans="1:49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7"/>
      <c r="AI475" s="9"/>
      <c r="AJ475" s="14"/>
      <c r="AK475" s="14"/>
      <c r="AL475" s="14"/>
      <c r="AM475" s="9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</row>
    <row r="476" spans="1:49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7"/>
      <c r="AI476" s="9"/>
      <c r="AJ476" s="14"/>
      <c r="AK476" s="14"/>
      <c r="AL476" s="14"/>
      <c r="AM476" s="9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</row>
    <row r="477" spans="1:49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7"/>
      <c r="AI477" s="9"/>
      <c r="AJ477" s="14"/>
      <c r="AK477" s="14"/>
      <c r="AL477" s="14"/>
      <c r="AM477" s="9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</row>
    <row r="478" spans="1:49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7"/>
      <c r="AI478" s="9"/>
      <c r="AJ478" s="14"/>
      <c r="AK478" s="14"/>
      <c r="AL478" s="14"/>
      <c r="AM478" s="9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</row>
    <row r="479" spans="1:49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7"/>
      <c r="AI479" s="9"/>
      <c r="AJ479" s="14"/>
      <c r="AK479" s="14"/>
      <c r="AL479" s="14"/>
      <c r="AM479" s="9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</row>
    <row r="480" spans="1:49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7"/>
      <c r="AI480" s="9"/>
      <c r="AJ480" s="14"/>
      <c r="AK480" s="14"/>
      <c r="AL480" s="14"/>
      <c r="AM480" s="9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</row>
    <row r="481" spans="1:49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7"/>
      <c r="AI481" s="9"/>
      <c r="AJ481" s="14"/>
      <c r="AK481" s="14"/>
      <c r="AL481" s="14"/>
      <c r="AM481" s="9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</row>
    <row r="482" spans="1:49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7"/>
      <c r="AI482" s="9"/>
      <c r="AJ482" s="14"/>
      <c r="AK482" s="14"/>
      <c r="AL482" s="14"/>
      <c r="AM482" s="9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</row>
    <row r="483" spans="1:49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7"/>
      <c r="AI483" s="9"/>
      <c r="AJ483" s="14"/>
      <c r="AK483" s="14"/>
      <c r="AL483" s="14"/>
      <c r="AM483" s="9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</row>
    <row r="484" spans="1:49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7"/>
      <c r="AI484" s="9"/>
      <c r="AJ484" s="14"/>
      <c r="AK484" s="14"/>
      <c r="AL484" s="14"/>
      <c r="AM484" s="9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</row>
    <row r="485" spans="1:49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7"/>
      <c r="AI485" s="9"/>
      <c r="AJ485" s="14"/>
      <c r="AK485" s="14"/>
      <c r="AL485" s="14"/>
      <c r="AM485" s="9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</row>
    <row r="486" spans="1:49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7"/>
      <c r="AI486" s="9"/>
      <c r="AJ486" s="14"/>
      <c r="AK486" s="14"/>
      <c r="AL486" s="14"/>
      <c r="AM486" s="9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</row>
    <row r="487" spans="1:49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7"/>
      <c r="AI487" s="9"/>
      <c r="AJ487" s="14"/>
      <c r="AK487" s="14"/>
      <c r="AL487" s="14"/>
      <c r="AM487" s="9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</row>
    <row r="488" spans="1:49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7"/>
      <c r="AI488" s="9"/>
      <c r="AJ488" s="14"/>
      <c r="AK488" s="14"/>
      <c r="AL488" s="14"/>
      <c r="AM488" s="9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</row>
    <row r="489" spans="1:49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7"/>
      <c r="AI489" s="9"/>
      <c r="AJ489" s="14"/>
      <c r="AK489" s="14"/>
      <c r="AL489" s="14"/>
      <c r="AM489" s="9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</row>
  </sheetData>
  <autoFilter ref="A3:AM6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2025-07-22T12:36:37Z</dcterms:created>
  <dcterms:modified xsi:type="dcterms:W3CDTF">2025-07-23T11:57:21Z</dcterms:modified>
</cp:coreProperties>
</file>