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7,25 ПОКОМ КИ филиалы\"/>
    </mc:Choice>
  </mc:AlternateContent>
  <xr:revisionPtr revIDLastSave="0" documentId="13_ncr:1_{2334DF58-15D3-49F9-80A2-5FF54AF76E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0" i="1" l="1"/>
  <c r="AG54" i="1"/>
  <c r="AG46" i="1"/>
  <c r="AG39" i="1"/>
  <c r="AG36" i="1"/>
  <c r="AG30" i="1"/>
  <c r="AG20" i="1"/>
  <c r="F9" i="1"/>
  <c r="F8" i="1"/>
  <c r="AF8" i="1"/>
  <c r="P7" i="1"/>
  <c r="P8" i="1"/>
  <c r="Q8" i="1" s="1"/>
  <c r="AG8" i="1" s="1"/>
  <c r="P9" i="1"/>
  <c r="P10" i="1"/>
  <c r="Q10" i="1" s="1"/>
  <c r="P11" i="1"/>
  <c r="P12" i="1"/>
  <c r="P13" i="1"/>
  <c r="P14" i="1"/>
  <c r="Q14" i="1" s="1"/>
  <c r="AG14" i="1" s="1"/>
  <c r="P15" i="1"/>
  <c r="P16" i="1"/>
  <c r="P17" i="1"/>
  <c r="Q17" i="1" s="1"/>
  <c r="P18" i="1"/>
  <c r="Q18" i="1" s="1"/>
  <c r="AG18" i="1" s="1"/>
  <c r="P19" i="1"/>
  <c r="Q19" i="1" s="1"/>
  <c r="P20" i="1"/>
  <c r="P21" i="1"/>
  <c r="Q21" i="1" s="1"/>
  <c r="P22" i="1"/>
  <c r="P23" i="1"/>
  <c r="Q23" i="1" s="1"/>
  <c r="P24" i="1"/>
  <c r="P25" i="1"/>
  <c r="T25" i="1" s="1"/>
  <c r="P26" i="1"/>
  <c r="P27" i="1"/>
  <c r="P28" i="1"/>
  <c r="T28" i="1" s="1"/>
  <c r="P29" i="1"/>
  <c r="P30" i="1"/>
  <c r="P31" i="1"/>
  <c r="P32" i="1"/>
  <c r="Q32" i="1" s="1"/>
  <c r="AG32" i="1" s="1"/>
  <c r="P33" i="1"/>
  <c r="P34" i="1"/>
  <c r="Q34" i="1" s="1"/>
  <c r="AG34" i="1" s="1"/>
  <c r="P35" i="1"/>
  <c r="Q35" i="1" s="1"/>
  <c r="P36" i="1"/>
  <c r="P37" i="1"/>
  <c r="T37" i="1" s="1"/>
  <c r="P38" i="1"/>
  <c r="Q38" i="1" s="1"/>
  <c r="AG38" i="1" s="1"/>
  <c r="P39" i="1"/>
  <c r="P40" i="1"/>
  <c r="T40" i="1" s="1"/>
  <c r="P41" i="1"/>
  <c r="P42" i="1"/>
  <c r="Q42" i="1" s="1"/>
  <c r="AG42" i="1" s="1"/>
  <c r="P43" i="1"/>
  <c r="P44" i="1"/>
  <c r="Q44" i="1" s="1"/>
  <c r="AG44" i="1" s="1"/>
  <c r="P45" i="1"/>
  <c r="P46" i="1"/>
  <c r="P47" i="1"/>
  <c r="P48" i="1"/>
  <c r="P49" i="1"/>
  <c r="P50" i="1"/>
  <c r="T50" i="1" s="1"/>
  <c r="P51" i="1"/>
  <c r="P52" i="1"/>
  <c r="P53" i="1"/>
  <c r="T53" i="1" s="1"/>
  <c r="P54" i="1"/>
  <c r="P55" i="1"/>
  <c r="Q55" i="1" s="1"/>
  <c r="P56" i="1"/>
  <c r="Q56" i="1" s="1"/>
  <c r="AG56" i="1" s="1"/>
  <c r="P57" i="1"/>
  <c r="P58" i="1"/>
  <c r="Q58" i="1" s="1"/>
  <c r="AG58" i="1" s="1"/>
  <c r="P59" i="1"/>
  <c r="P60" i="1"/>
  <c r="P61" i="1"/>
  <c r="P62" i="1"/>
  <c r="T62" i="1" s="1"/>
  <c r="P63" i="1"/>
  <c r="T63" i="1" s="1"/>
  <c r="P64" i="1"/>
  <c r="T64" i="1" s="1"/>
  <c r="P65" i="1"/>
  <c r="Q65" i="1" s="1"/>
  <c r="P66" i="1"/>
  <c r="T66" i="1" s="1"/>
  <c r="P67" i="1"/>
  <c r="T67" i="1" s="1"/>
  <c r="P68" i="1"/>
  <c r="T68" i="1" s="1"/>
  <c r="P69" i="1"/>
  <c r="P70" i="1"/>
  <c r="T70" i="1" s="1"/>
  <c r="P71" i="1"/>
  <c r="T71" i="1" s="1"/>
  <c r="P72" i="1"/>
  <c r="T72" i="1" s="1"/>
  <c r="P73" i="1"/>
  <c r="P74" i="1"/>
  <c r="Q74" i="1" s="1"/>
  <c r="P75" i="1"/>
  <c r="P76" i="1"/>
  <c r="P77" i="1"/>
  <c r="Q77" i="1" s="1"/>
  <c r="P78" i="1"/>
  <c r="P79" i="1"/>
  <c r="P80" i="1"/>
  <c r="T80" i="1" s="1"/>
  <c r="P81" i="1"/>
  <c r="T81" i="1" s="1"/>
  <c r="P82" i="1"/>
  <c r="P83" i="1"/>
  <c r="P84" i="1"/>
  <c r="P85" i="1"/>
  <c r="P86" i="1"/>
  <c r="Q86" i="1" s="1"/>
  <c r="P87" i="1"/>
  <c r="P88" i="1"/>
  <c r="P89" i="1"/>
  <c r="P90" i="1"/>
  <c r="Q90" i="1" s="1"/>
  <c r="P91" i="1"/>
  <c r="P92" i="1"/>
  <c r="U92" i="1" s="1"/>
  <c r="P93" i="1"/>
  <c r="P94" i="1"/>
  <c r="U94" i="1" s="1"/>
  <c r="P6" i="1"/>
  <c r="U6" i="1" s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AG50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AG37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E5" i="1"/>
  <c r="AG24" i="1" l="1"/>
  <c r="Q24" i="1"/>
  <c r="AG16" i="1"/>
  <c r="Q16" i="1"/>
  <c r="Q22" i="1"/>
  <c r="AG22" i="1" s="1"/>
  <c r="AG65" i="1"/>
  <c r="AG10" i="1"/>
  <c r="Q48" i="1"/>
  <c r="AG48" i="1" s="1"/>
  <c r="Q12" i="1"/>
  <c r="AG12" i="1" s="1"/>
  <c r="U93" i="1"/>
  <c r="Q93" i="1"/>
  <c r="AG93" i="1" s="1"/>
  <c r="Q91" i="1"/>
  <c r="AG91" i="1" s="1"/>
  <c r="AG89" i="1"/>
  <c r="Q87" i="1"/>
  <c r="AG87" i="1" s="1"/>
  <c r="Q85" i="1"/>
  <c r="AG85" i="1" s="1"/>
  <c r="AG83" i="1"/>
  <c r="AG79" i="1"/>
  <c r="AG77" i="1"/>
  <c r="Q75" i="1"/>
  <c r="AG75" i="1" s="1"/>
  <c r="Q69" i="1"/>
  <c r="AG69" i="1" s="1"/>
  <c r="T65" i="1"/>
  <c r="Q61" i="1"/>
  <c r="AG61" i="1" s="1"/>
  <c r="Q59" i="1"/>
  <c r="AG59" i="1" s="1"/>
  <c r="Q57" i="1"/>
  <c r="AG57" i="1" s="1"/>
  <c r="AG55" i="1"/>
  <c r="Q49" i="1"/>
  <c r="AG49" i="1" s="1"/>
  <c r="Q47" i="1"/>
  <c r="AG47" i="1" s="1"/>
  <c r="Q45" i="1"/>
  <c r="AG45" i="1" s="1"/>
  <c r="Q43" i="1"/>
  <c r="AG43" i="1" s="1"/>
  <c r="T41" i="1"/>
  <c r="AG41" i="1"/>
  <c r="T39" i="1"/>
  <c r="AG35" i="1"/>
  <c r="Q33" i="1"/>
  <c r="AG33" i="1" s="1"/>
  <c r="AG31" i="1"/>
  <c r="AG29" i="1"/>
  <c r="AG23" i="1"/>
  <c r="AG21" i="1"/>
  <c r="AG19" i="1"/>
  <c r="AG17" i="1"/>
  <c r="T15" i="1"/>
  <c r="AG15" i="1"/>
  <c r="T13" i="1"/>
  <c r="AG13" i="1"/>
  <c r="T11" i="1"/>
  <c r="AG11" i="1"/>
  <c r="T9" i="1"/>
  <c r="AG9" i="1"/>
  <c r="T7" i="1"/>
  <c r="AG7" i="1"/>
  <c r="AG27" i="1"/>
  <c r="Q51" i="1"/>
  <c r="AG51" i="1" s="1"/>
  <c r="AG73" i="1"/>
  <c r="T82" i="1"/>
  <c r="T76" i="1"/>
  <c r="T48" i="1"/>
  <c r="T46" i="1"/>
  <c r="T44" i="1"/>
  <c r="T42" i="1"/>
  <c r="Q26" i="1"/>
  <c r="AG26" i="1" s="1"/>
  <c r="Q52" i="1"/>
  <c r="AG52" i="1" s="1"/>
  <c r="AG74" i="1"/>
  <c r="AG76" i="1"/>
  <c r="AG78" i="1"/>
  <c r="AG82" i="1"/>
  <c r="Q84" i="1"/>
  <c r="AG84" i="1" s="1"/>
  <c r="AG86" i="1"/>
  <c r="AG88" i="1"/>
  <c r="AG90" i="1"/>
  <c r="Q92" i="1"/>
  <c r="AG92" i="1" s="1"/>
  <c r="AG94" i="1"/>
  <c r="T60" i="1"/>
  <c r="T58" i="1"/>
  <c r="T56" i="1"/>
  <c r="T54" i="1"/>
  <c r="T38" i="1"/>
  <c r="T36" i="1"/>
  <c r="T34" i="1"/>
  <c r="T32" i="1"/>
  <c r="T30" i="1"/>
  <c r="T24" i="1"/>
  <c r="T20" i="1"/>
  <c r="T18" i="1"/>
  <c r="T16" i="1"/>
  <c r="T14" i="1"/>
  <c r="T10" i="1"/>
  <c r="T8" i="1"/>
  <c r="T94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L5" i="1"/>
  <c r="P5" i="1"/>
  <c r="T6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F5" i="1"/>
  <c r="T22" i="1" l="1"/>
  <c r="T12" i="1"/>
  <c r="T17" i="1"/>
  <c r="T19" i="1"/>
  <c r="T21" i="1"/>
  <c r="T23" i="1"/>
  <c r="T69" i="1"/>
  <c r="T86" i="1"/>
  <c r="T52" i="1"/>
  <c r="T90" i="1"/>
  <c r="T43" i="1"/>
  <c r="T45" i="1"/>
  <c r="T47" i="1"/>
  <c r="T49" i="1"/>
  <c r="Q5" i="1"/>
  <c r="AG6" i="1"/>
  <c r="AG5" i="1" s="1"/>
  <c r="T92" i="1"/>
  <c r="T93" i="1"/>
  <c r="T26" i="1"/>
  <c r="T74" i="1"/>
  <c r="T78" i="1"/>
  <c r="T84" i="1"/>
  <c r="T88" i="1"/>
  <c r="T27" i="1"/>
  <c r="T29" i="1"/>
  <c r="T31" i="1"/>
  <c r="T33" i="1"/>
  <c r="T35" i="1"/>
  <c r="T51" i="1"/>
  <c r="T55" i="1"/>
  <c r="T57" i="1"/>
  <c r="T59" i="1"/>
  <c r="T61" i="1"/>
  <c r="T73" i="1"/>
  <c r="T75" i="1"/>
  <c r="T77" i="1"/>
  <c r="T79" i="1"/>
  <c r="T83" i="1"/>
  <c r="T85" i="1"/>
  <c r="T87" i="1"/>
  <c r="T89" i="1"/>
  <c r="T91" i="1"/>
</calcChain>
</file>

<file path=xl/sharedStrings.xml><?xml version="1.0" encoding="utf-8"?>
<sst xmlns="http://schemas.openxmlformats.org/spreadsheetml/2006/main" count="360" uniqueCount="151">
  <si>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</si>
  <si>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</si>
  <si>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</si>
  <si>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</si>
  <si>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</si>
  <si>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</si>
  <si>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</si>
  <si>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</si>
  <si>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</si>
  <si>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</si>
  <si>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</si>
  <si>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</si>
  <si>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</si>
  <si>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</si>
  <si>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</si>
  <si>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</si>
  <si>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</si>
  <si>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</si>
  <si>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</si>
  <si>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</si>
  <si>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</si>
  <si>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</si>
  <si>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</si>
  <si>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</si>
  <si>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</si>
  <si>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</si>
  <si>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</si>
  <si>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</si>
  <si>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</si>
  <si>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</si>
  <si>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</si>
  <si>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</si>
  <si>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</si>
  <si>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</si>
  <si>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</si>
  <si>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</si>
  <si>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</si>
  <si>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</si>
  <si>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</si>
  <si>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</si>
  <si>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</si>
  <si>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ВНИМАНИЕ / матрица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</si>
  <si>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</si>
  <si>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</si>
  <si>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</si>
  <si>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</si>
  <si>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</si>
  <si>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</si>
  <si>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</si>
  <si>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</si>
  <si>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</si>
  <si>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</si>
  <si>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</si>
  <si>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</si>
  <si>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</si>
  <si>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</si>
  <si>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</si>
  <si>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</si>
  <si>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</si>
  <si>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</si>
  <si>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</si>
  <si>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</si>
  <si>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</si>
  <si>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</si>
  <si>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</si>
  <si>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</si>
  <si>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</si>
  <si>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</si>
  <si>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</si>
  <si>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</si>
  <si>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</si>
  <si>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</si>
  <si>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</si>
  <si>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</si>
  <si>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</si>
  <si>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</si>
  <si>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</si>
  <si>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</si>
  <si>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</si>
  <si>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</si>
  <si>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298  Колбаса Сливушка ТМ Вязанка, 0,375кг,  ПОКОМ</t>
  </si>
  <si>
    <t>не в матрице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</si>
  <si>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</si>
  <si>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</si>
  <si>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</si>
  <si>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</si>
  <si>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</si>
  <si>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</si>
  <si>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</si>
  <si>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</si>
  <si>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</si>
  <si>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</si>
  <si>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</si>
  <si>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</si>
  <si>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</si>
  <si>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</si>
  <si>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</si>
  <si>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</si>
  <si>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</si>
  <si>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</si>
  <si>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</si>
  <si>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</si>
  <si>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</si>
  <si>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</si>
  <si>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</si>
  <si>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</si>
  <si>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</si>
  <si>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</si>
  <si>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</si>
  <si>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</si>
  <si>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</si>
  <si>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</si>
  <si>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</si>
  <si>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</si>
  <si>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</si>
  <si>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</si>
  <si>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</si>
  <si>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</si>
  <si>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</si>
  <si>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</si>
  <si>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</si>
  <si>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</si>
  <si>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</si>
  <si>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</si>
  <si>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</si>
  <si>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</si>
  <si>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</si>
  <si>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</si>
  <si>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</si>
  <si>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</si>
  <si>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</si>
  <si>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</si>
  <si>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</si>
  <si>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</si>
  <si>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</si>
  <si>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</si>
  <si>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</si>
  <si>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</si>
  <si>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</si>
  <si>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</si>
  <si>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</si>
  <si>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</si>
  <si>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Мера / +192шт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</si>
  <si>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</si>
  <si>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Мера / 25,03,25 в уценку 14 шт. / 21,01,25 в уценку 38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</si>
  <si>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</si>
  <si>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</si>
  <si>
    <t>Мера / ТМА август</t>
  </si>
  <si>
    <t>ТМА август</t>
  </si>
  <si>
    <t>нужно увеличить продажи / ТМА август</t>
  </si>
  <si>
    <t>ТМА июль_август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</si>
</sst>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6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10" borderId="1" xfId="1" applyNumberFormat="1" applyFont="1" applyFill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3" sqref="S1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49.7109375" customWidth="1"/>
    <col min="33" max="33" width="7" customWidth="1"/>
    <col min="34" max="48" width="8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9229.4839999999986</v>
      </c>
      <c r="F5" s="4">
        <f>SUM(F6:F500)</f>
        <v>10388.824000000004</v>
      </c>
      <c r="G5" s="8"/>
      <c r="H5" s="1"/>
      <c r="I5" s="1"/>
      <c r="J5" s="1"/>
      <c r="K5" s="4">
        <f t="shared" ref="K5:R5" si="0">SUM(K6:K500)</f>
        <v>10362.799000000001</v>
      </c>
      <c r="L5" s="4">
        <f t="shared" si="0"/>
        <v>-1133.3150000000001</v>
      </c>
      <c r="M5" s="4">
        <f t="shared" si="0"/>
        <v>0</v>
      </c>
      <c r="N5" s="4">
        <f t="shared" si="0"/>
        <v>0</v>
      </c>
      <c r="O5" s="4">
        <f t="shared" si="0"/>
        <v>2977.2328000000007</v>
      </c>
      <c r="P5" s="4">
        <f t="shared" si="0"/>
        <v>1845.8967999999995</v>
      </c>
      <c r="Q5" s="4">
        <f t="shared" si="0"/>
        <v>6311.402399999999</v>
      </c>
      <c r="R5" s="4">
        <f t="shared" si="0"/>
        <v>0</v>
      </c>
      <c r="S5" s="1"/>
      <c r="T5" s="1"/>
      <c r="U5" s="1"/>
      <c r="V5" s="4">
        <f t="shared" ref="V5:AE5" si="1">SUM(V6:V500)</f>
        <v>1809.0690000000002</v>
      </c>
      <c r="W5" s="4">
        <f t="shared" si="1"/>
        <v>1734.8771999999997</v>
      </c>
      <c r="X5" s="4">
        <f t="shared" si="1"/>
        <v>1763.5059999999996</v>
      </c>
      <c r="Y5" s="4">
        <f t="shared" si="1"/>
        <v>1826.7923999999998</v>
      </c>
      <c r="Z5" s="4">
        <f t="shared" si="1"/>
        <v>1650.7000000000007</v>
      </c>
      <c r="AA5" s="4">
        <f t="shared" si="1"/>
        <v>1650.3311999999992</v>
      </c>
      <c r="AB5" s="4">
        <f t="shared" si="1"/>
        <v>2180.4144000000001</v>
      </c>
      <c r="AC5" s="4">
        <f t="shared" si="1"/>
        <v>2200.4896000000003</v>
      </c>
      <c r="AD5" s="4">
        <f t="shared" si="1"/>
        <v>1627.5090000000002</v>
      </c>
      <c r="AE5" s="4">
        <f t="shared" si="1"/>
        <v>1615.1204</v>
      </c>
      <c r="AF5" s="1"/>
      <c r="AG5" s="4">
        <f>SUM(AG6:AG500)</f>
        <v>4673.9234000000006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27" t="s">
        <v>36</v>
      </c>
      <c r="B6" s="27" t="s">
        <v>37</v>
      </c>
      <c r="C6" s="27">
        <v>35.521000000000001</v>
      </c>
      <c r="D6" s="27">
        <v>198.70099999999999</v>
      </c>
      <c r="E6" s="27">
        <v>86.620999999999995</v>
      </c>
      <c r="F6" s="27">
        <v>131.249</v>
      </c>
      <c r="G6" s="28">
        <v>1</v>
      </c>
      <c r="H6" s="27">
        <v>50</v>
      </c>
      <c r="I6" s="27" t="s">
        <v>38</v>
      </c>
      <c r="J6" s="27"/>
      <c r="K6" s="27">
        <v>117.6</v>
      </c>
      <c r="L6" s="27">
        <f t="shared" ref="L6:L37" si="2">E6-K6</f>
        <v>-30.978999999999999</v>
      </c>
      <c r="M6" s="27"/>
      <c r="N6" s="27"/>
      <c r="O6" s="27">
        <v>79.703399999999974</v>
      </c>
      <c r="P6" s="27">
        <f>E6/5</f>
        <v>17.324199999999998</v>
      </c>
      <c r="Q6" s="29"/>
      <c r="R6" s="29"/>
      <c r="S6" s="27"/>
      <c r="T6" s="27">
        <f>(F6+O6+Q6)/P6</f>
        <v>12.176746978215442</v>
      </c>
      <c r="U6" s="27">
        <f>(F6+O6)/P6</f>
        <v>12.176746978215442</v>
      </c>
      <c r="V6" s="27">
        <v>23.366399999999999</v>
      </c>
      <c r="W6" s="27">
        <v>21.144400000000001</v>
      </c>
      <c r="X6" s="27">
        <v>23.4376</v>
      </c>
      <c r="Y6" s="27">
        <v>26.4482</v>
      </c>
      <c r="Z6" s="27">
        <v>18.048400000000001</v>
      </c>
      <c r="AA6" s="27">
        <v>13.410399999999999</v>
      </c>
      <c r="AB6" s="27">
        <v>15.3436</v>
      </c>
      <c r="AC6" s="27">
        <v>16.416799999999999</v>
      </c>
      <c r="AD6" s="27">
        <v>25.577999999999999</v>
      </c>
      <c r="AE6" s="27">
        <v>22.064399999999999</v>
      </c>
      <c r="AF6" s="27" t="s">
        <v>39</v>
      </c>
      <c r="AG6" s="27">
        <f t="shared" ref="AG6:AG24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40</v>
      </c>
      <c r="B7" s="1" t="s">
        <v>37</v>
      </c>
      <c r="C7" s="1">
        <v>16.946000000000002</v>
      </c>
      <c r="D7" s="1">
        <v>150.38800000000001</v>
      </c>
      <c r="E7" s="1">
        <v>51.904000000000003</v>
      </c>
      <c r="F7" s="1">
        <v>108.621</v>
      </c>
      <c r="G7" s="8">
        <v>1</v>
      </c>
      <c r="H7" s="1">
        <v>45</v>
      </c>
      <c r="I7" s="13" t="s">
        <v>41</v>
      </c>
      <c r="J7" s="1"/>
      <c r="K7" s="1">
        <v>50.2</v>
      </c>
      <c r="L7" s="1">
        <f t="shared" si="2"/>
        <v>1.7040000000000006</v>
      </c>
      <c r="M7" s="1"/>
      <c r="N7" s="1"/>
      <c r="O7" s="1"/>
      <c r="P7" s="1">
        <f t="shared" ref="P7:P70" si="4">E7/5</f>
        <v>10.380800000000001</v>
      </c>
      <c r="Q7" s="5"/>
      <c r="R7" s="5"/>
      <c r="S7" s="1"/>
      <c r="T7" s="1">
        <f t="shared" ref="T7:T70" si="5">(F7+O7+Q7)/P7</f>
        <v>10.463644420468556</v>
      </c>
      <c r="U7" s="1">
        <f t="shared" ref="U7:U70" si="6">(F7+O7)/P7</f>
        <v>10.463644420468556</v>
      </c>
      <c r="V7" s="1">
        <v>10.6516</v>
      </c>
      <c r="W7" s="1">
        <v>9.8163999999999998</v>
      </c>
      <c r="X7" s="1">
        <v>8.6964000000000006</v>
      </c>
      <c r="Y7" s="1">
        <v>13.335800000000001</v>
      </c>
      <c r="Z7" s="1">
        <v>10.0566</v>
      </c>
      <c r="AA7" s="1">
        <v>5.9832000000000001</v>
      </c>
      <c r="AB7" s="1">
        <v>8.5864000000000011</v>
      </c>
      <c r="AC7" s="1">
        <v>10.2408</v>
      </c>
      <c r="AD7" s="1">
        <v>11.5708</v>
      </c>
      <c r="AE7" s="1">
        <v>16.191199999999998</v>
      </c>
      <c r="AF7" s="1" t="s">
        <v>42</v>
      </c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43</v>
      </c>
      <c r="B8" s="1" t="s">
        <v>37</v>
      </c>
      <c r="C8" s="1">
        <v>61.710999999999999</v>
      </c>
      <c r="D8" s="1">
        <v>250.24299999999999</v>
      </c>
      <c r="E8" s="1">
        <v>62.725999999999999</v>
      </c>
      <c r="F8" s="11">
        <f>238.698-192</f>
        <v>46.698000000000008</v>
      </c>
      <c r="G8" s="8">
        <v>1</v>
      </c>
      <c r="H8" s="1">
        <v>45</v>
      </c>
      <c r="I8" s="1" t="s">
        <v>38</v>
      </c>
      <c r="J8" s="1"/>
      <c r="K8" s="1">
        <v>67.3</v>
      </c>
      <c r="L8" s="1">
        <f t="shared" si="2"/>
        <v>-4.5739999999999981</v>
      </c>
      <c r="M8" s="1"/>
      <c r="N8" s="1"/>
      <c r="O8" s="1">
        <v>45.271000000000022</v>
      </c>
      <c r="P8" s="1">
        <f t="shared" si="4"/>
        <v>12.545199999999999</v>
      </c>
      <c r="Q8" s="5">
        <f t="shared" ref="Q8:Q24" si="7">10*P8-O8-F8</f>
        <v>33.482999999999976</v>
      </c>
      <c r="R8" s="5"/>
      <c r="S8" s="1"/>
      <c r="T8" s="1">
        <f t="shared" si="5"/>
        <v>10</v>
      </c>
      <c r="U8" s="1">
        <f t="shared" si="6"/>
        <v>7.3310110639926052</v>
      </c>
      <c r="V8" s="1">
        <v>11.930999999999999</v>
      </c>
      <c r="W8" s="1">
        <v>10.3462</v>
      </c>
      <c r="X8" s="1">
        <v>9.8420000000000005</v>
      </c>
      <c r="Y8" s="1">
        <v>9.8415999999999997</v>
      </c>
      <c r="Z8" s="1">
        <v>9.7949999999999999</v>
      </c>
      <c r="AA8" s="1">
        <v>10.889799999999999</v>
      </c>
      <c r="AB8" s="1">
        <v>15.539400000000001</v>
      </c>
      <c r="AC8" s="1">
        <v>13.347</v>
      </c>
      <c r="AD8" s="1">
        <v>9.3233999999999995</v>
      </c>
      <c r="AE8" s="1">
        <v>10.1456</v>
      </c>
      <c r="AF8" s="11" t="str">
        <f>"-192шт."</f>
        <v>-192шт.</v>
      </c>
      <c r="AG8" s="1">
        <f t="shared" si="3"/>
        <v>33.482999999999976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44</v>
      </c>
      <c r="B9" s="1" t="s">
        <v>45</v>
      </c>
      <c r="C9" s="1">
        <v>61</v>
      </c>
      <c r="D9" s="1">
        <v>452</v>
      </c>
      <c r="E9" s="1">
        <v>171</v>
      </c>
      <c r="F9" s="11">
        <f>268+192</f>
        <v>460</v>
      </c>
      <c r="G9" s="8">
        <v>0.45</v>
      </c>
      <c r="H9" s="1">
        <v>45</v>
      </c>
      <c r="I9" s="1" t="s">
        <v>38</v>
      </c>
      <c r="J9" s="1"/>
      <c r="K9" s="1">
        <v>245</v>
      </c>
      <c r="L9" s="1">
        <f t="shared" si="2"/>
        <v>-74</v>
      </c>
      <c r="M9" s="1"/>
      <c r="N9" s="1"/>
      <c r="O9" s="1">
        <v>48.099999999999973</v>
      </c>
      <c r="P9" s="1">
        <f t="shared" si="4"/>
        <v>34.200000000000003</v>
      </c>
      <c r="Q9" s="5"/>
      <c r="R9" s="5"/>
      <c r="S9" s="1"/>
      <c r="T9" s="1">
        <f t="shared" si="5"/>
        <v>14.856725146198828</v>
      </c>
      <c r="U9" s="1">
        <f t="shared" si="6"/>
        <v>14.856725146198828</v>
      </c>
      <c r="V9" s="1">
        <v>39.6</v>
      </c>
      <c r="W9" s="1">
        <v>45</v>
      </c>
      <c r="X9" s="1">
        <v>43.2</v>
      </c>
      <c r="Y9" s="1">
        <v>36</v>
      </c>
      <c r="Z9" s="1">
        <v>31.8</v>
      </c>
      <c r="AA9" s="1">
        <v>28.4</v>
      </c>
      <c r="AB9" s="1">
        <v>49.2</v>
      </c>
      <c r="AC9" s="1">
        <v>44.4</v>
      </c>
      <c r="AD9" s="1">
        <v>34.200000000000003</v>
      </c>
      <c r="AE9" s="1">
        <v>35.200000000000003</v>
      </c>
      <c r="AF9" s="12" t="s">
        <v>142</v>
      </c>
      <c r="AG9" s="1">
        <f t="shared" si="3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27" t="s">
        <v>46</v>
      </c>
      <c r="B10" s="27" t="s">
        <v>45</v>
      </c>
      <c r="C10" s="27">
        <v>214</v>
      </c>
      <c r="D10" s="27">
        <v>266</v>
      </c>
      <c r="E10" s="27">
        <v>292</v>
      </c>
      <c r="F10" s="27">
        <v>123</v>
      </c>
      <c r="G10" s="28">
        <v>0.45</v>
      </c>
      <c r="H10" s="27">
        <v>45</v>
      </c>
      <c r="I10" s="27" t="s">
        <v>38</v>
      </c>
      <c r="J10" s="27"/>
      <c r="K10" s="27">
        <v>336</v>
      </c>
      <c r="L10" s="27">
        <f t="shared" si="2"/>
        <v>-44</v>
      </c>
      <c r="M10" s="27"/>
      <c r="N10" s="27"/>
      <c r="O10" s="27">
        <v>41.420000000000023</v>
      </c>
      <c r="P10" s="27">
        <f t="shared" si="4"/>
        <v>58.4</v>
      </c>
      <c r="Q10" s="29">
        <f>8*P10-O10-F10</f>
        <v>302.77999999999997</v>
      </c>
      <c r="R10" s="29"/>
      <c r="S10" s="27"/>
      <c r="T10" s="27">
        <f t="shared" si="5"/>
        <v>8</v>
      </c>
      <c r="U10" s="27">
        <f t="shared" si="6"/>
        <v>2.8154109589041099</v>
      </c>
      <c r="V10" s="27">
        <v>52</v>
      </c>
      <c r="W10" s="27">
        <v>61.4</v>
      </c>
      <c r="X10" s="27">
        <v>64</v>
      </c>
      <c r="Y10" s="27">
        <v>55.8</v>
      </c>
      <c r="Z10" s="27">
        <v>42.4</v>
      </c>
      <c r="AA10" s="27">
        <v>35.799999999999997</v>
      </c>
      <c r="AB10" s="27">
        <v>64</v>
      </c>
      <c r="AC10" s="27">
        <v>56</v>
      </c>
      <c r="AD10" s="27">
        <v>20.8</v>
      </c>
      <c r="AE10" s="27">
        <v>26</v>
      </c>
      <c r="AF10" s="27" t="s">
        <v>39</v>
      </c>
      <c r="AG10" s="27">
        <f t="shared" si="3"/>
        <v>136.251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47</v>
      </c>
      <c r="B11" s="1" t="s">
        <v>45</v>
      </c>
      <c r="C11" s="1">
        <v>46</v>
      </c>
      <c r="D11" s="1">
        <v>47</v>
      </c>
      <c r="E11" s="1">
        <v>34</v>
      </c>
      <c r="F11" s="1">
        <v>58</v>
      </c>
      <c r="G11" s="8">
        <v>0.17</v>
      </c>
      <c r="H11" s="1">
        <v>180</v>
      </c>
      <c r="I11" s="1" t="s">
        <v>38</v>
      </c>
      <c r="J11" s="1"/>
      <c r="K11" s="1">
        <v>34</v>
      </c>
      <c r="L11" s="1">
        <f t="shared" si="2"/>
        <v>0</v>
      </c>
      <c r="M11" s="1"/>
      <c r="N11" s="1"/>
      <c r="O11" s="1">
        <v>18.800000000000011</v>
      </c>
      <c r="P11" s="1">
        <f t="shared" si="4"/>
        <v>6.8</v>
      </c>
      <c r="Q11" s="5"/>
      <c r="R11" s="5"/>
      <c r="S11" s="1"/>
      <c r="T11" s="1">
        <f t="shared" si="5"/>
        <v>11.294117647058826</v>
      </c>
      <c r="U11" s="1">
        <f t="shared" si="6"/>
        <v>11.294117647058826</v>
      </c>
      <c r="V11" s="1">
        <v>8.8000000000000007</v>
      </c>
      <c r="W11" s="1">
        <v>8.1999999999999993</v>
      </c>
      <c r="X11" s="1">
        <v>3</v>
      </c>
      <c r="Y11" s="1">
        <v>3.2</v>
      </c>
      <c r="Z11" s="1">
        <v>2.6</v>
      </c>
      <c r="AA11" s="1">
        <v>2</v>
      </c>
      <c r="AB11" s="1">
        <v>2.5619999999999998</v>
      </c>
      <c r="AC11" s="1">
        <v>3.6</v>
      </c>
      <c r="AD11" s="1">
        <v>9</v>
      </c>
      <c r="AE11" s="1">
        <v>12.2</v>
      </c>
      <c r="AF11" s="1"/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48</v>
      </c>
      <c r="B12" s="1" t="s">
        <v>45</v>
      </c>
      <c r="C12" s="1">
        <v>49</v>
      </c>
      <c r="D12" s="1">
        <v>24</v>
      </c>
      <c r="E12" s="1">
        <v>36</v>
      </c>
      <c r="F12" s="1">
        <v>9</v>
      </c>
      <c r="G12" s="8">
        <v>0.3</v>
      </c>
      <c r="H12" s="1">
        <v>40</v>
      </c>
      <c r="I12" s="1" t="s">
        <v>38</v>
      </c>
      <c r="J12" s="1"/>
      <c r="K12" s="1">
        <v>40</v>
      </c>
      <c r="L12" s="1">
        <f t="shared" si="2"/>
        <v>-4</v>
      </c>
      <c r="M12" s="1"/>
      <c r="N12" s="1"/>
      <c r="O12" s="1"/>
      <c r="P12" s="1">
        <f t="shared" si="4"/>
        <v>7.2</v>
      </c>
      <c r="Q12" s="5">
        <f>7*P12-O12-F12</f>
        <v>41.4</v>
      </c>
      <c r="R12" s="5"/>
      <c r="S12" s="1"/>
      <c r="T12" s="1">
        <f t="shared" si="5"/>
        <v>7</v>
      </c>
      <c r="U12" s="1">
        <f t="shared" si="6"/>
        <v>1.25</v>
      </c>
      <c r="V12" s="1">
        <v>4.2</v>
      </c>
      <c r="W12" s="1">
        <v>4.2</v>
      </c>
      <c r="X12" s="1">
        <v>4.2</v>
      </c>
      <c r="Y12" s="1">
        <v>3.6</v>
      </c>
      <c r="Z12" s="1">
        <v>0.4</v>
      </c>
      <c r="AA12" s="1">
        <v>1.4</v>
      </c>
      <c r="AB12" s="1">
        <v>7.6</v>
      </c>
      <c r="AC12" s="1">
        <v>6.6</v>
      </c>
      <c r="AD12" s="1">
        <v>3</v>
      </c>
      <c r="AE12" s="1">
        <v>3.8</v>
      </c>
      <c r="AF12" s="1"/>
      <c r="AG12" s="1">
        <f t="shared" si="3"/>
        <v>12.42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49</v>
      </c>
      <c r="B13" s="1" t="s">
        <v>45</v>
      </c>
      <c r="C13" s="1">
        <v>46</v>
      </c>
      <c r="D13" s="1">
        <v>118</v>
      </c>
      <c r="E13" s="1">
        <v>38</v>
      </c>
      <c r="F13" s="1">
        <v>69</v>
      </c>
      <c r="G13" s="8">
        <v>0.17</v>
      </c>
      <c r="H13" s="1">
        <v>180</v>
      </c>
      <c r="I13" s="1" t="s">
        <v>38</v>
      </c>
      <c r="J13" s="1"/>
      <c r="K13" s="1">
        <v>38</v>
      </c>
      <c r="L13" s="1">
        <f t="shared" si="2"/>
        <v>0</v>
      </c>
      <c r="M13" s="1"/>
      <c r="N13" s="1"/>
      <c r="O13" s="1">
        <v>9.5999999999999943</v>
      </c>
      <c r="P13" s="1">
        <f t="shared" si="4"/>
        <v>7.6</v>
      </c>
      <c r="Q13" s="5"/>
      <c r="R13" s="5"/>
      <c r="S13" s="1"/>
      <c r="T13" s="1">
        <f t="shared" si="5"/>
        <v>10.342105263157894</v>
      </c>
      <c r="U13" s="1">
        <f t="shared" si="6"/>
        <v>10.342105263157894</v>
      </c>
      <c r="V13" s="1">
        <v>9.6</v>
      </c>
      <c r="W13" s="1">
        <v>9.8000000000000007</v>
      </c>
      <c r="X13" s="1">
        <v>6.4</v>
      </c>
      <c r="Y13" s="1">
        <v>10.8</v>
      </c>
      <c r="Z13" s="1">
        <v>10</v>
      </c>
      <c r="AA13" s="1">
        <v>6</v>
      </c>
      <c r="AB13" s="1">
        <v>9.6</v>
      </c>
      <c r="AC13" s="1">
        <v>9</v>
      </c>
      <c r="AD13" s="1">
        <v>7</v>
      </c>
      <c r="AE13" s="1">
        <v>10.4</v>
      </c>
      <c r="AF13" s="1"/>
      <c r="AG13" s="1">
        <f t="shared" si="3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50</v>
      </c>
      <c r="B14" s="1" t="s">
        <v>45</v>
      </c>
      <c r="C14" s="1">
        <v>7</v>
      </c>
      <c r="D14" s="1"/>
      <c r="E14" s="1">
        <v>7</v>
      </c>
      <c r="F14" s="1"/>
      <c r="G14" s="8">
        <v>0.35</v>
      </c>
      <c r="H14" s="1">
        <v>50</v>
      </c>
      <c r="I14" s="1" t="s">
        <v>38</v>
      </c>
      <c r="J14" s="1"/>
      <c r="K14" s="1">
        <v>7</v>
      </c>
      <c r="L14" s="1">
        <f t="shared" si="2"/>
        <v>0</v>
      </c>
      <c r="M14" s="1"/>
      <c r="N14" s="1"/>
      <c r="O14" s="1">
        <v>6</v>
      </c>
      <c r="P14" s="1">
        <f t="shared" si="4"/>
        <v>1.4</v>
      </c>
      <c r="Q14" s="5">
        <f t="shared" si="7"/>
        <v>8</v>
      </c>
      <c r="R14" s="5"/>
      <c r="S14" s="1"/>
      <c r="T14" s="1">
        <f t="shared" si="5"/>
        <v>10</v>
      </c>
      <c r="U14" s="1">
        <f t="shared" si="6"/>
        <v>4.2857142857142856</v>
      </c>
      <c r="V14" s="1">
        <v>0.8</v>
      </c>
      <c r="W14" s="1">
        <v>0.4</v>
      </c>
      <c r="X14" s="1">
        <v>0.6</v>
      </c>
      <c r="Y14" s="1">
        <v>0.6</v>
      </c>
      <c r="Z14" s="1">
        <v>0.8</v>
      </c>
      <c r="AA14" s="1">
        <v>1</v>
      </c>
      <c r="AB14" s="1">
        <v>1.2</v>
      </c>
      <c r="AC14" s="1">
        <v>1</v>
      </c>
      <c r="AD14" s="1">
        <v>-0.2</v>
      </c>
      <c r="AE14" s="1">
        <v>-0.2</v>
      </c>
      <c r="AF14" s="1" t="s">
        <v>51</v>
      </c>
      <c r="AG14" s="1">
        <f t="shared" si="3"/>
        <v>2.8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52</v>
      </c>
      <c r="B15" s="1" t="s">
        <v>45</v>
      </c>
      <c r="C15" s="1">
        <v>8</v>
      </c>
      <c r="D15" s="1">
        <v>6</v>
      </c>
      <c r="E15" s="1">
        <v>6</v>
      </c>
      <c r="F15" s="1">
        <v>6</v>
      </c>
      <c r="G15" s="8">
        <v>0.35</v>
      </c>
      <c r="H15" s="1">
        <v>50</v>
      </c>
      <c r="I15" s="1" t="s">
        <v>38</v>
      </c>
      <c r="J15" s="1"/>
      <c r="K15" s="1">
        <v>9</v>
      </c>
      <c r="L15" s="1">
        <f t="shared" si="2"/>
        <v>-3</v>
      </c>
      <c r="M15" s="1"/>
      <c r="N15" s="1"/>
      <c r="O15" s="1">
        <v>13</v>
      </c>
      <c r="P15" s="1">
        <f t="shared" si="4"/>
        <v>1.2</v>
      </c>
      <c r="Q15" s="5"/>
      <c r="R15" s="5"/>
      <c r="S15" s="1"/>
      <c r="T15" s="1">
        <f t="shared" si="5"/>
        <v>15.833333333333334</v>
      </c>
      <c r="U15" s="1">
        <f t="shared" si="6"/>
        <v>15.833333333333334</v>
      </c>
      <c r="V15" s="1">
        <v>2</v>
      </c>
      <c r="W15" s="1">
        <v>1.4</v>
      </c>
      <c r="X15" s="1">
        <v>0.8</v>
      </c>
      <c r="Y15" s="1">
        <v>0.8</v>
      </c>
      <c r="Z15" s="1">
        <v>2.2000000000000002</v>
      </c>
      <c r="AA15" s="1">
        <v>0.4</v>
      </c>
      <c r="AB15" s="1">
        <v>0</v>
      </c>
      <c r="AC15" s="1">
        <v>1.8</v>
      </c>
      <c r="AD15" s="1">
        <v>-1</v>
      </c>
      <c r="AE15" s="1">
        <v>-0.6</v>
      </c>
      <c r="AF15" s="1"/>
      <c r="AG15" s="1">
        <f t="shared" si="3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23" t="s">
        <v>53</v>
      </c>
      <c r="B16" s="23" t="s">
        <v>37</v>
      </c>
      <c r="C16" s="23">
        <v>55.734999999999999</v>
      </c>
      <c r="D16" s="23">
        <v>110.792</v>
      </c>
      <c r="E16" s="23">
        <v>89</v>
      </c>
      <c r="F16" s="23">
        <v>74.007999999999996</v>
      </c>
      <c r="G16" s="24">
        <v>1</v>
      </c>
      <c r="H16" s="23">
        <v>55</v>
      </c>
      <c r="I16" s="23" t="s">
        <v>38</v>
      </c>
      <c r="J16" s="23"/>
      <c r="K16" s="23">
        <v>86.18</v>
      </c>
      <c r="L16" s="23">
        <f t="shared" si="2"/>
        <v>2.8199999999999932</v>
      </c>
      <c r="M16" s="23"/>
      <c r="N16" s="23"/>
      <c r="O16" s="23">
        <v>21.77020000000002</v>
      </c>
      <c r="P16" s="23">
        <f t="shared" si="4"/>
        <v>17.8</v>
      </c>
      <c r="Q16" s="25">
        <f>11*P16-O16-F16</f>
        <v>100.0218</v>
      </c>
      <c r="R16" s="25"/>
      <c r="S16" s="23"/>
      <c r="T16" s="23">
        <f t="shared" si="5"/>
        <v>11</v>
      </c>
      <c r="U16" s="23">
        <f t="shared" si="6"/>
        <v>5.3807977528089896</v>
      </c>
      <c r="V16" s="23">
        <v>15.523199999999999</v>
      </c>
      <c r="W16" s="23">
        <v>15.695</v>
      </c>
      <c r="X16" s="23">
        <v>19.034400000000002</v>
      </c>
      <c r="Y16" s="23">
        <v>19.564800000000002</v>
      </c>
      <c r="Z16" s="23">
        <v>18.7056</v>
      </c>
      <c r="AA16" s="23">
        <v>16.7348</v>
      </c>
      <c r="AB16" s="23">
        <v>22.9956</v>
      </c>
      <c r="AC16" s="23">
        <v>23.9008</v>
      </c>
      <c r="AD16" s="23">
        <v>26.327000000000002</v>
      </c>
      <c r="AE16" s="23">
        <v>24.0578</v>
      </c>
      <c r="AF16" s="26" t="s">
        <v>147</v>
      </c>
      <c r="AG16" s="23">
        <f t="shared" si="3"/>
        <v>100.0218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23" t="s">
        <v>54</v>
      </c>
      <c r="B17" s="23" t="s">
        <v>37</v>
      </c>
      <c r="C17" s="23">
        <v>698.97500000000002</v>
      </c>
      <c r="D17" s="23">
        <v>1874.87</v>
      </c>
      <c r="E17" s="23">
        <v>852.43200000000002</v>
      </c>
      <c r="F17" s="23">
        <v>1236.9559999999999</v>
      </c>
      <c r="G17" s="24">
        <v>1</v>
      </c>
      <c r="H17" s="23">
        <v>50</v>
      </c>
      <c r="I17" s="23" t="s">
        <v>38</v>
      </c>
      <c r="J17" s="23"/>
      <c r="K17" s="23">
        <v>852.5</v>
      </c>
      <c r="L17" s="23">
        <f t="shared" si="2"/>
        <v>-6.7999999999983629E-2</v>
      </c>
      <c r="M17" s="23"/>
      <c r="N17" s="23"/>
      <c r="O17" s="23"/>
      <c r="P17" s="23">
        <f t="shared" si="4"/>
        <v>170.4864</v>
      </c>
      <c r="Q17" s="25">
        <f>11*P17-O17-F17</f>
        <v>638.39440000000013</v>
      </c>
      <c r="R17" s="25"/>
      <c r="S17" s="23"/>
      <c r="T17" s="23">
        <f t="shared" si="5"/>
        <v>11</v>
      </c>
      <c r="U17" s="23">
        <f t="shared" si="6"/>
        <v>7.2554526343450263</v>
      </c>
      <c r="V17" s="23">
        <v>162.62960000000001</v>
      </c>
      <c r="W17" s="23">
        <v>144.03120000000001</v>
      </c>
      <c r="X17" s="23">
        <v>165.55879999999999</v>
      </c>
      <c r="Y17" s="23">
        <v>169.62280000000001</v>
      </c>
      <c r="Z17" s="23">
        <v>131.8356</v>
      </c>
      <c r="AA17" s="23">
        <v>150.05199999999999</v>
      </c>
      <c r="AB17" s="23">
        <v>186.96279999999999</v>
      </c>
      <c r="AC17" s="23">
        <v>179.75380000000001</v>
      </c>
      <c r="AD17" s="23">
        <v>48.911200000000001</v>
      </c>
      <c r="AE17" s="23">
        <v>58.927999999999997</v>
      </c>
      <c r="AF17" s="23" t="s">
        <v>150</v>
      </c>
      <c r="AG17" s="23">
        <f t="shared" si="3"/>
        <v>638.39440000000013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55</v>
      </c>
      <c r="B18" s="1" t="s">
        <v>37</v>
      </c>
      <c r="C18" s="1">
        <v>7.0469999999999997</v>
      </c>
      <c r="D18" s="1">
        <v>43.368000000000002</v>
      </c>
      <c r="E18" s="1">
        <v>25.614999999999998</v>
      </c>
      <c r="F18" s="1">
        <v>23.920999999999999</v>
      </c>
      <c r="G18" s="8">
        <v>1</v>
      </c>
      <c r="H18" s="1">
        <v>60</v>
      </c>
      <c r="I18" s="1" t="s">
        <v>38</v>
      </c>
      <c r="J18" s="1"/>
      <c r="K18" s="1">
        <v>30.4</v>
      </c>
      <c r="L18" s="1">
        <f t="shared" si="2"/>
        <v>-4.7850000000000001</v>
      </c>
      <c r="M18" s="1"/>
      <c r="N18" s="1"/>
      <c r="O18" s="1"/>
      <c r="P18" s="1">
        <f t="shared" si="4"/>
        <v>5.1229999999999993</v>
      </c>
      <c r="Q18" s="5">
        <f t="shared" si="7"/>
        <v>27.30899999999999</v>
      </c>
      <c r="R18" s="5"/>
      <c r="S18" s="1"/>
      <c r="T18" s="1">
        <f t="shared" si="5"/>
        <v>10</v>
      </c>
      <c r="U18" s="1">
        <f t="shared" si="6"/>
        <v>4.6693343743900062</v>
      </c>
      <c r="V18" s="1">
        <v>3.5110000000000001</v>
      </c>
      <c r="W18" s="1">
        <v>3.6865999999999999</v>
      </c>
      <c r="X18" s="1">
        <v>5.4298000000000002</v>
      </c>
      <c r="Y18" s="1">
        <v>6.2281999999999993</v>
      </c>
      <c r="Z18" s="1">
        <v>4.2115999999999998</v>
      </c>
      <c r="AA18" s="1">
        <v>3.6911999999999998</v>
      </c>
      <c r="AB18" s="1">
        <v>3.6804000000000001</v>
      </c>
      <c r="AC18" s="1">
        <v>2.613</v>
      </c>
      <c r="AD18" s="1">
        <v>6.5693999999999999</v>
      </c>
      <c r="AE18" s="1">
        <v>6.3945999999999996</v>
      </c>
      <c r="AF18" s="1"/>
      <c r="AG18" s="1">
        <f t="shared" si="3"/>
        <v>27.30899999999999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23" t="s">
        <v>56</v>
      </c>
      <c r="B19" s="23" t="s">
        <v>37</v>
      </c>
      <c r="C19" s="23">
        <v>235.00200000000001</v>
      </c>
      <c r="D19" s="23">
        <v>1027.2650000000001</v>
      </c>
      <c r="E19" s="23">
        <v>324.52999999999997</v>
      </c>
      <c r="F19" s="23">
        <v>518.01700000000005</v>
      </c>
      <c r="G19" s="24">
        <v>1</v>
      </c>
      <c r="H19" s="23">
        <v>60</v>
      </c>
      <c r="I19" s="23" t="s">
        <v>38</v>
      </c>
      <c r="J19" s="23"/>
      <c r="K19" s="23">
        <v>324.5</v>
      </c>
      <c r="L19" s="23">
        <f t="shared" si="2"/>
        <v>2.9999999999972715E-2</v>
      </c>
      <c r="M19" s="23"/>
      <c r="N19" s="23"/>
      <c r="O19" s="23"/>
      <c r="P19" s="23">
        <f t="shared" si="4"/>
        <v>64.905999999999992</v>
      </c>
      <c r="Q19" s="25">
        <f>11*P19-O19-F19</f>
        <v>195.94899999999984</v>
      </c>
      <c r="R19" s="25"/>
      <c r="S19" s="23"/>
      <c r="T19" s="23">
        <f t="shared" si="5"/>
        <v>11</v>
      </c>
      <c r="U19" s="23">
        <f t="shared" si="6"/>
        <v>7.9810341108680261</v>
      </c>
      <c r="V19" s="23">
        <v>66.080799999999996</v>
      </c>
      <c r="W19" s="23">
        <v>67.623999999999995</v>
      </c>
      <c r="X19" s="23">
        <v>59.8658</v>
      </c>
      <c r="Y19" s="23">
        <v>66.309600000000003</v>
      </c>
      <c r="Z19" s="23">
        <v>86.118799999999993</v>
      </c>
      <c r="AA19" s="23">
        <v>106.4802</v>
      </c>
      <c r="AB19" s="23">
        <v>123.089</v>
      </c>
      <c r="AC19" s="23">
        <v>126.0908</v>
      </c>
      <c r="AD19" s="23">
        <v>119.1194</v>
      </c>
      <c r="AE19" s="23">
        <v>97.721800000000002</v>
      </c>
      <c r="AF19" s="23" t="s">
        <v>148</v>
      </c>
      <c r="AG19" s="23">
        <f t="shared" si="3"/>
        <v>195.94899999999984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57</v>
      </c>
      <c r="B20" s="1" t="s">
        <v>37</v>
      </c>
      <c r="C20" s="1">
        <v>9.0389999999999997</v>
      </c>
      <c r="D20" s="1">
        <v>37.119999999999997</v>
      </c>
      <c r="E20" s="1">
        <v>12.388999999999999</v>
      </c>
      <c r="F20" s="1">
        <v>32.875</v>
      </c>
      <c r="G20" s="8">
        <v>1</v>
      </c>
      <c r="H20" s="1">
        <v>60</v>
      </c>
      <c r="I20" s="1" t="s">
        <v>38</v>
      </c>
      <c r="J20" s="1"/>
      <c r="K20" s="1">
        <v>12.3</v>
      </c>
      <c r="L20" s="1">
        <f t="shared" si="2"/>
        <v>8.8999999999998636E-2</v>
      </c>
      <c r="M20" s="1"/>
      <c r="N20" s="1"/>
      <c r="O20" s="1"/>
      <c r="P20" s="1">
        <f t="shared" si="4"/>
        <v>2.4777999999999998</v>
      </c>
      <c r="Q20" s="5"/>
      <c r="R20" s="5"/>
      <c r="S20" s="1"/>
      <c r="T20" s="1">
        <f t="shared" si="5"/>
        <v>13.26781822584551</v>
      </c>
      <c r="U20" s="1">
        <f t="shared" si="6"/>
        <v>13.26781822584551</v>
      </c>
      <c r="V20" s="1">
        <v>3.35</v>
      </c>
      <c r="W20" s="1">
        <v>3.8723999999999998</v>
      </c>
      <c r="X20" s="1">
        <v>3.335</v>
      </c>
      <c r="Y20" s="1">
        <v>2.9942000000000002</v>
      </c>
      <c r="Z20" s="1">
        <v>3.1122000000000001</v>
      </c>
      <c r="AA20" s="1">
        <v>3.6328</v>
      </c>
      <c r="AB20" s="1">
        <v>4.3681999999999999</v>
      </c>
      <c r="AC20" s="1">
        <v>4.0166000000000004</v>
      </c>
      <c r="AD20" s="1">
        <v>3.1436000000000002</v>
      </c>
      <c r="AE20" s="1">
        <v>2.2749999999999999</v>
      </c>
      <c r="AF20" s="1"/>
      <c r="AG20" s="1">
        <f t="shared" si="3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23" t="s">
        <v>58</v>
      </c>
      <c r="B21" s="23" t="s">
        <v>37</v>
      </c>
      <c r="C21" s="23">
        <v>145.66999999999999</v>
      </c>
      <c r="D21" s="23">
        <v>122.312</v>
      </c>
      <c r="E21" s="23">
        <v>136.93799999999999</v>
      </c>
      <c r="F21" s="23">
        <v>118.71</v>
      </c>
      <c r="G21" s="24">
        <v>1</v>
      </c>
      <c r="H21" s="23">
        <v>60</v>
      </c>
      <c r="I21" s="23" t="s">
        <v>38</v>
      </c>
      <c r="J21" s="23"/>
      <c r="K21" s="23">
        <v>126.8</v>
      </c>
      <c r="L21" s="23">
        <f t="shared" si="2"/>
        <v>10.137999999999991</v>
      </c>
      <c r="M21" s="23"/>
      <c r="N21" s="23"/>
      <c r="O21" s="23">
        <v>36.77660000000003</v>
      </c>
      <c r="P21" s="23">
        <f t="shared" si="4"/>
        <v>27.387599999999999</v>
      </c>
      <c r="Q21" s="25">
        <f>11*P21-O21-F21</f>
        <v>145.77699999999999</v>
      </c>
      <c r="R21" s="25"/>
      <c r="S21" s="23"/>
      <c r="T21" s="23">
        <f t="shared" si="5"/>
        <v>11</v>
      </c>
      <c r="U21" s="23">
        <f t="shared" si="6"/>
        <v>5.6772627028290179</v>
      </c>
      <c r="V21" s="23">
        <v>24.055</v>
      </c>
      <c r="W21" s="23">
        <v>21.225000000000001</v>
      </c>
      <c r="X21" s="23">
        <v>28.329599999999999</v>
      </c>
      <c r="Y21" s="23">
        <v>26.4</v>
      </c>
      <c r="Z21" s="23">
        <v>22.459</v>
      </c>
      <c r="AA21" s="23">
        <v>25.966999999999999</v>
      </c>
      <c r="AB21" s="23">
        <v>33.745600000000003</v>
      </c>
      <c r="AC21" s="23">
        <v>36.382399999999997</v>
      </c>
      <c r="AD21" s="23">
        <v>29.8918</v>
      </c>
      <c r="AE21" s="23">
        <v>26.012799999999999</v>
      </c>
      <c r="AF21" s="23" t="s">
        <v>150</v>
      </c>
      <c r="AG21" s="23">
        <f t="shared" si="3"/>
        <v>145.77699999999999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27" t="s">
        <v>59</v>
      </c>
      <c r="B22" s="27" t="s">
        <v>37</v>
      </c>
      <c r="C22" s="27">
        <v>8.7059999999999995</v>
      </c>
      <c r="D22" s="27">
        <v>131.65</v>
      </c>
      <c r="E22" s="27">
        <v>57.915999999999997</v>
      </c>
      <c r="F22" s="27">
        <v>75.436000000000007</v>
      </c>
      <c r="G22" s="28">
        <v>1</v>
      </c>
      <c r="H22" s="27">
        <v>60</v>
      </c>
      <c r="I22" s="27" t="s">
        <v>38</v>
      </c>
      <c r="J22" s="27"/>
      <c r="K22" s="27">
        <v>60.16</v>
      </c>
      <c r="L22" s="27">
        <f t="shared" si="2"/>
        <v>-2.2439999999999998</v>
      </c>
      <c r="M22" s="27"/>
      <c r="N22" s="27"/>
      <c r="O22" s="27">
        <v>11.673999999999999</v>
      </c>
      <c r="P22" s="27">
        <f t="shared" si="4"/>
        <v>11.5832</v>
      </c>
      <c r="Q22" s="29">
        <f>9*P22-O22-F22</f>
        <v>17.138800000000003</v>
      </c>
      <c r="R22" s="29"/>
      <c r="S22" s="27"/>
      <c r="T22" s="27">
        <f t="shared" si="5"/>
        <v>9.0000000000000018</v>
      </c>
      <c r="U22" s="27">
        <f t="shared" si="6"/>
        <v>7.5203743352441483</v>
      </c>
      <c r="V22" s="27">
        <v>12.484</v>
      </c>
      <c r="W22" s="27">
        <v>13.176399999999999</v>
      </c>
      <c r="X22" s="27">
        <v>15.6144</v>
      </c>
      <c r="Y22" s="27">
        <v>14.9276</v>
      </c>
      <c r="Z22" s="27">
        <v>10.361800000000001</v>
      </c>
      <c r="AA22" s="27">
        <v>9.8385999999999996</v>
      </c>
      <c r="AB22" s="27">
        <v>9.8447999999999993</v>
      </c>
      <c r="AC22" s="27">
        <v>9.4893999999999998</v>
      </c>
      <c r="AD22" s="27">
        <v>14.4114</v>
      </c>
      <c r="AE22" s="27">
        <v>14.2376</v>
      </c>
      <c r="AF22" s="27" t="s">
        <v>39</v>
      </c>
      <c r="AG22" s="27">
        <f t="shared" si="3"/>
        <v>17.138800000000003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23" t="s">
        <v>60</v>
      </c>
      <c r="B23" s="23" t="s">
        <v>37</v>
      </c>
      <c r="C23" s="23">
        <v>70.451999999999998</v>
      </c>
      <c r="D23" s="23">
        <v>11.377000000000001</v>
      </c>
      <c r="E23" s="23">
        <v>56.768999999999998</v>
      </c>
      <c r="F23" s="23">
        <v>21.111000000000001</v>
      </c>
      <c r="G23" s="24">
        <v>1</v>
      </c>
      <c r="H23" s="23">
        <v>60</v>
      </c>
      <c r="I23" s="23" t="s">
        <v>38</v>
      </c>
      <c r="J23" s="23"/>
      <c r="K23" s="23">
        <v>52.5</v>
      </c>
      <c r="L23" s="23">
        <f t="shared" si="2"/>
        <v>4.2689999999999984</v>
      </c>
      <c r="M23" s="23"/>
      <c r="N23" s="23"/>
      <c r="O23" s="23"/>
      <c r="P23" s="23">
        <f t="shared" si="4"/>
        <v>11.3538</v>
      </c>
      <c r="Q23" s="25">
        <f>9*P23-O23-F23</f>
        <v>81.0732</v>
      </c>
      <c r="R23" s="25"/>
      <c r="S23" s="23"/>
      <c r="T23" s="23">
        <f t="shared" si="5"/>
        <v>9</v>
      </c>
      <c r="U23" s="23">
        <f t="shared" si="6"/>
        <v>1.8593774771442162</v>
      </c>
      <c r="V23" s="23">
        <v>5.7496</v>
      </c>
      <c r="W23" s="23">
        <v>6.3587999999999996</v>
      </c>
      <c r="X23" s="23">
        <v>9.3458000000000006</v>
      </c>
      <c r="Y23" s="23">
        <v>8.8163999999999998</v>
      </c>
      <c r="Z23" s="23">
        <v>7.1420000000000003</v>
      </c>
      <c r="AA23" s="23">
        <v>10.839</v>
      </c>
      <c r="AB23" s="23">
        <v>21.087199999999999</v>
      </c>
      <c r="AC23" s="23">
        <v>20.3752</v>
      </c>
      <c r="AD23" s="23">
        <v>15.800800000000001</v>
      </c>
      <c r="AE23" s="23">
        <v>15.2666</v>
      </c>
      <c r="AF23" s="23" t="s">
        <v>148</v>
      </c>
      <c r="AG23" s="23">
        <f t="shared" si="3"/>
        <v>81.0732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23" t="s">
        <v>61</v>
      </c>
      <c r="B24" s="23" t="s">
        <v>37</v>
      </c>
      <c r="C24" s="23">
        <v>20.21</v>
      </c>
      <c r="D24" s="23">
        <v>121.334</v>
      </c>
      <c r="E24" s="23">
        <v>58.798999999999999</v>
      </c>
      <c r="F24" s="23">
        <v>78.367000000000004</v>
      </c>
      <c r="G24" s="24">
        <v>1</v>
      </c>
      <c r="H24" s="23">
        <v>60</v>
      </c>
      <c r="I24" s="23" t="s">
        <v>38</v>
      </c>
      <c r="J24" s="23"/>
      <c r="K24" s="23">
        <v>54.8</v>
      </c>
      <c r="L24" s="23">
        <f t="shared" si="2"/>
        <v>3.9990000000000023</v>
      </c>
      <c r="M24" s="23"/>
      <c r="N24" s="23"/>
      <c r="O24" s="23"/>
      <c r="P24" s="23">
        <f t="shared" si="4"/>
        <v>11.7598</v>
      </c>
      <c r="Q24" s="25">
        <f>11*P24-O24-F24</f>
        <v>50.990799999999993</v>
      </c>
      <c r="R24" s="25"/>
      <c r="S24" s="23"/>
      <c r="T24" s="23">
        <f t="shared" si="5"/>
        <v>11</v>
      </c>
      <c r="U24" s="23">
        <f t="shared" si="6"/>
        <v>6.6639738771067538</v>
      </c>
      <c r="V24" s="23">
        <v>11.6236</v>
      </c>
      <c r="W24" s="23">
        <v>13.2088</v>
      </c>
      <c r="X24" s="23">
        <v>16.180800000000001</v>
      </c>
      <c r="Y24" s="23">
        <v>16.357600000000001</v>
      </c>
      <c r="Z24" s="23">
        <v>12.295</v>
      </c>
      <c r="AA24" s="23">
        <v>11.582800000000001</v>
      </c>
      <c r="AB24" s="23">
        <v>13.6424</v>
      </c>
      <c r="AC24" s="23">
        <v>12.067600000000001</v>
      </c>
      <c r="AD24" s="23">
        <v>7.1962000000000002</v>
      </c>
      <c r="AE24" s="23">
        <v>8.4280000000000008</v>
      </c>
      <c r="AF24" s="23" t="s">
        <v>150</v>
      </c>
      <c r="AG24" s="23">
        <f t="shared" si="3"/>
        <v>50.990799999999993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7" t="s">
        <v>62</v>
      </c>
      <c r="B25" s="17" t="s">
        <v>37</v>
      </c>
      <c r="C25" s="17"/>
      <c r="D25" s="17"/>
      <c r="E25" s="17"/>
      <c r="F25" s="17"/>
      <c r="G25" s="18">
        <v>0</v>
      </c>
      <c r="H25" s="17">
        <v>30</v>
      </c>
      <c r="I25" s="17" t="s">
        <v>38</v>
      </c>
      <c r="J25" s="17"/>
      <c r="K25" s="17"/>
      <c r="L25" s="17">
        <f t="shared" si="2"/>
        <v>0</v>
      </c>
      <c r="M25" s="17"/>
      <c r="N25" s="17"/>
      <c r="O25" s="17"/>
      <c r="P25" s="17">
        <f t="shared" si="4"/>
        <v>0</v>
      </c>
      <c r="Q25" s="19"/>
      <c r="R25" s="19"/>
      <c r="S25" s="17"/>
      <c r="T25" s="17" t="e">
        <f t="shared" si="5"/>
        <v>#DIV/0!</v>
      </c>
      <c r="U25" s="17" t="e">
        <f t="shared" si="6"/>
        <v>#DIV/0!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 t="s">
        <v>63</v>
      </c>
      <c r="AG25" s="17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64</v>
      </c>
      <c r="B26" s="1" t="s">
        <v>37</v>
      </c>
      <c r="C26" s="1">
        <v>1.931</v>
      </c>
      <c r="D26" s="1">
        <v>125.376</v>
      </c>
      <c r="E26" s="1">
        <v>43.613</v>
      </c>
      <c r="F26" s="1">
        <v>69.885999999999996</v>
      </c>
      <c r="G26" s="8">
        <v>1</v>
      </c>
      <c r="H26" s="1">
        <v>30</v>
      </c>
      <c r="I26" s="1" t="s">
        <v>38</v>
      </c>
      <c r="J26" s="1"/>
      <c r="K26" s="1">
        <v>67</v>
      </c>
      <c r="L26" s="1">
        <f t="shared" si="2"/>
        <v>-23.387</v>
      </c>
      <c r="M26" s="1"/>
      <c r="N26" s="1"/>
      <c r="O26" s="1">
        <v>6.2753999999999994</v>
      </c>
      <c r="P26" s="1">
        <f t="shared" si="4"/>
        <v>8.7225999999999999</v>
      </c>
      <c r="Q26" s="5">
        <f t="shared" ref="Q26" si="8">10*P26-O26-F26</f>
        <v>11.064599999999999</v>
      </c>
      <c r="R26" s="5"/>
      <c r="S26" s="1"/>
      <c r="T26" s="1">
        <f t="shared" si="5"/>
        <v>10</v>
      </c>
      <c r="U26" s="1">
        <f t="shared" si="6"/>
        <v>8.7315020750693595</v>
      </c>
      <c r="V26" s="1">
        <v>12.468400000000001</v>
      </c>
      <c r="W26" s="1">
        <v>13.2446</v>
      </c>
      <c r="X26" s="1">
        <v>13.361000000000001</v>
      </c>
      <c r="Y26" s="1">
        <v>13.955399999999999</v>
      </c>
      <c r="Z26" s="1">
        <v>12.222799999999999</v>
      </c>
      <c r="AA26" s="1">
        <v>15.3064</v>
      </c>
      <c r="AB26" s="1">
        <v>18.569600000000001</v>
      </c>
      <c r="AC26" s="1">
        <v>19.45</v>
      </c>
      <c r="AD26" s="1">
        <v>17.203199999999999</v>
      </c>
      <c r="AE26" s="1">
        <v>11.179399999999999</v>
      </c>
      <c r="AF26" s="1"/>
      <c r="AG26" s="1">
        <f>G26*Q26</f>
        <v>11.064599999999999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23" t="s">
        <v>65</v>
      </c>
      <c r="B27" s="23" t="s">
        <v>37</v>
      </c>
      <c r="C27" s="23">
        <v>170.14599999999999</v>
      </c>
      <c r="D27" s="23">
        <v>136.23699999999999</v>
      </c>
      <c r="E27" s="23">
        <v>61.893999999999998</v>
      </c>
      <c r="F27" s="23">
        <v>224.25899999999999</v>
      </c>
      <c r="G27" s="24">
        <v>1</v>
      </c>
      <c r="H27" s="23">
        <v>30</v>
      </c>
      <c r="I27" s="23" t="s">
        <v>38</v>
      </c>
      <c r="J27" s="23"/>
      <c r="K27" s="23">
        <v>74.400000000000006</v>
      </c>
      <c r="L27" s="23">
        <f t="shared" si="2"/>
        <v>-12.506000000000007</v>
      </c>
      <c r="M27" s="23"/>
      <c r="N27" s="23"/>
      <c r="O27" s="23"/>
      <c r="P27" s="23">
        <f t="shared" si="4"/>
        <v>12.3788</v>
      </c>
      <c r="Q27" s="25"/>
      <c r="R27" s="25"/>
      <c r="S27" s="23"/>
      <c r="T27" s="23">
        <f t="shared" si="5"/>
        <v>18.11637638543316</v>
      </c>
      <c r="U27" s="23">
        <f t="shared" si="6"/>
        <v>18.11637638543316</v>
      </c>
      <c r="V27" s="23">
        <v>17.258800000000001</v>
      </c>
      <c r="W27" s="23">
        <v>14.4382</v>
      </c>
      <c r="X27" s="23">
        <v>19.763200000000001</v>
      </c>
      <c r="Y27" s="23">
        <v>22.683800000000002</v>
      </c>
      <c r="Z27" s="23">
        <v>30.064</v>
      </c>
      <c r="AA27" s="23">
        <v>30.851600000000001</v>
      </c>
      <c r="AB27" s="23">
        <v>12.9824</v>
      </c>
      <c r="AC27" s="23">
        <v>14.2888</v>
      </c>
      <c r="AD27" s="23">
        <v>24.3264</v>
      </c>
      <c r="AE27" s="23">
        <v>22.954000000000001</v>
      </c>
      <c r="AF27" s="21" t="s">
        <v>149</v>
      </c>
      <c r="AG27" s="23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7" t="s">
        <v>66</v>
      </c>
      <c r="B28" s="17" t="s">
        <v>37</v>
      </c>
      <c r="C28" s="17"/>
      <c r="D28" s="17"/>
      <c r="E28" s="17"/>
      <c r="F28" s="17"/>
      <c r="G28" s="18">
        <v>0</v>
      </c>
      <c r="H28" s="17">
        <v>45</v>
      </c>
      <c r="I28" s="17" t="s">
        <v>38</v>
      </c>
      <c r="J28" s="17"/>
      <c r="K28" s="17"/>
      <c r="L28" s="17">
        <f t="shared" si="2"/>
        <v>0</v>
      </c>
      <c r="M28" s="17"/>
      <c r="N28" s="17"/>
      <c r="O28" s="17"/>
      <c r="P28" s="17">
        <f t="shared" si="4"/>
        <v>0</v>
      </c>
      <c r="Q28" s="19"/>
      <c r="R28" s="19"/>
      <c r="S28" s="17"/>
      <c r="T28" s="17" t="e">
        <f t="shared" si="5"/>
        <v>#DIV/0!</v>
      </c>
      <c r="U28" s="17" t="e">
        <f t="shared" si="6"/>
        <v>#DIV/0!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 t="s">
        <v>63</v>
      </c>
      <c r="AG28" s="17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67</v>
      </c>
      <c r="B29" s="1" t="s">
        <v>37</v>
      </c>
      <c r="C29" s="1">
        <v>7.0090000000000003</v>
      </c>
      <c r="D29" s="1">
        <v>34.765999999999998</v>
      </c>
      <c r="E29" s="1">
        <v>16.527000000000001</v>
      </c>
      <c r="F29" s="1">
        <v>22.882999999999999</v>
      </c>
      <c r="G29" s="8">
        <v>1</v>
      </c>
      <c r="H29" s="1">
        <v>40</v>
      </c>
      <c r="I29" s="1" t="s">
        <v>38</v>
      </c>
      <c r="J29" s="1"/>
      <c r="K29" s="1">
        <v>22.3</v>
      </c>
      <c r="L29" s="1">
        <f t="shared" si="2"/>
        <v>-5.7729999999999997</v>
      </c>
      <c r="M29" s="1"/>
      <c r="N29" s="1"/>
      <c r="O29" s="1">
        <v>11.83819999999999</v>
      </c>
      <c r="P29" s="1">
        <f t="shared" si="4"/>
        <v>3.3054000000000001</v>
      </c>
      <c r="Q29" s="5"/>
      <c r="R29" s="5"/>
      <c r="S29" s="1"/>
      <c r="T29" s="1">
        <f t="shared" si="5"/>
        <v>10.50438676105766</v>
      </c>
      <c r="U29" s="1">
        <f t="shared" si="6"/>
        <v>10.50438676105766</v>
      </c>
      <c r="V29" s="1">
        <v>3.4922</v>
      </c>
      <c r="W29" s="1">
        <v>2.9358</v>
      </c>
      <c r="X29" s="1">
        <v>3.1459999999999999</v>
      </c>
      <c r="Y29" s="1">
        <v>3.1459999999999999</v>
      </c>
      <c r="Z29" s="1">
        <v>2.9643999999999999</v>
      </c>
      <c r="AA29" s="1">
        <v>2.9643999999999999</v>
      </c>
      <c r="AB29" s="1">
        <v>3.8563999999999998</v>
      </c>
      <c r="AC29" s="1">
        <v>6.1416000000000004</v>
      </c>
      <c r="AD29" s="1">
        <v>5.3170000000000002</v>
      </c>
      <c r="AE29" s="1">
        <v>3.0318000000000001</v>
      </c>
      <c r="AF29" s="1"/>
      <c r="AG29" s="1">
        <f t="shared" ref="AG29:AG39" si="9"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68</v>
      </c>
      <c r="B30" s="1" t="s">
        <v>37</v>
      </c>
      <c r="C30" s="1">
        <v>7.53</v>
      </c>
      <c r="D30" s="1">
        <v>50.28</v>
      </c>
      <c r="E30" s="1">
        <v>2.1509999999999998</v>
      </c>
      <c r="F30" s="1">
        <v>39.003999999999998</v>
      </c>
      <c r="G30" s="8">
        <v>1</v>
      </c>
      <c r="H30" s="1">
        <v>30</v>
      </c>
      <c r="I30" s="1" t="s">
        <v>38</v>
      </c>
      <c r="J30" s="1"/>
      <c r="K30" s="1">
        <v>9.3000000000000007</v>
      </c>
      <c r="L30" s="1">
        <f t="shared" si="2"/>
        <v>-7.1490000000000009</v>
      </c>
      <c r="M30" s="1"/>
      <c r="N30" s="1"/>
      <c r="O30" s="1">
        <v>21.603999999999999</v>
      </c>
      <c r="P30" s="1">
        <f t="shared" si="4"/>
        <v>0.43019999999999997</v>
      </c>
      <c r="Q30" s="5"/>
      <c r="R30" s="5"/>
      <c r="S30" s="1"/>
      <c r="T30" s="1">
        <f t="shared" si="5"/>
        <v>140.883310088331</v>
      </c>
      <c r="U30" s="1">
        <f t="shared" si="6"/>
        <v>140.883310088331</v>
      </c>
      <c r="V30" s="1">
        <v>5.8239999999999998</v>
      </c>
      <c r="W30" s="1">
        <v>4.9668000000000001</v>
      </c>
      <c r="X30" s="1">
        <v>4.2281999999999993</v>
      </c>
      <c r="Y30" s="1">
        <v>3.931</v>
      </c>
      <c r="Z30" s="1">
        <v>1.3732</v>
      </c>
      <c r="AA30" s="1">
        <v>1.6639999999999999</v>
      </c>
      <c r="AB30" s="1">
        <v>6.3507999999999996</v>
      </c>
      <c r="AC30" s="1">
        <v>5.7728000000000002</v>
      </c>
      <c r="AD30" s="1">
        <v>3.4988000000000001</v>
      </c>
      <c r="AE30" s="1">
        <v>4.6845999999999997</v>
      </c>
      <c r="AF30" s="1" t="s">
        <v>69</v>
      </c>
      <c r="AG30" s="1">
        <f t="shared" si="9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70</v>
      </c>
      <c r="B31" s="1" t="s">
        <v>37</v>
      </c>
      <c r="C31" s="1">
        <v>29.027000000000001</v>
      </c>
      <c r="D31" s="1">
        <v>124.35899999999999</v>
      </c>
      <c r="E31" s="1">
        <v>70.459000000000003</v>
      </c>
      <c r="F31" s="1">
        <v>65.221000000000004</v>
      </c>
      <c r="G31" s="8">
        <v>1</v>
      </c>
      <c r="H31" s="1">
        <v>50</v>
      </c>
      <c r="I31" s="1" t="s">
        <v>38</v>
      </c>
      <c r="J31" s="1"/>
      <c r="K31" s="1">
        <v>108</v>
      </c>
      <c r="L31" s="1">
        <f t="shared" si="2"/>
        <v>-37.540999999999997</v>
      </c>
      <c r="M31" s="1"/>
      <c r="N31" s="1"/>
      <c r="O31" s="1">
        <v>98.252399999999994</v>
      </c>
      <c r="P31" s="1">
        <f t="shared" si="4"/>
        <v>14.091800000000001</v>
      </c>
      <c r="Q31" s="5"/>
      <c r="R31" s="5"/>
      <c r="S31" s="1"/>
      <c r="T31" s="1">
        <f t="shared" si="5"/>
        <v>11.600604606934528</v>
      </c>
      <c r="U31" s="1">
        <f t="shared" si="6"/>
        <v>11.600604606934528</v>
      </c>
      <c r="V31" s="1">
        <v>18.706399999999999</v>
      </c>
      <c r="W31" s="1">
        <v>14.009399999999999</v>
      </c>
      <c r="X31" s="1">
        <v>11.787000000000001</v>
      </c>
      <c r="Y31" s="1">
        <v>16.793800000000001</v>
      </c>
      <c r="Z31" s="1">
        <v>13.187200000000001</v>
      </c>
      <c r="AA31" s="1">
        <v>7.0721999999999996</v>
      </c>
      <c r="AB31" s="1">
        <v>7.6275999999999993</v>
      </c>
      <c r="AC31" s="1">
        <v>18.778199999999998</v>
      </c>
      <c r="AD31" s="1">
        <v>21.281600000000001</v>
      </c>
      <c r="AE31" s="1">
        <v>12.0596</v>
      </c>
      <c r="AF31" s="1"/>
      <c r="AG31" s="1">
        <f t="shared" si="9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71</v>
      </c>
      <c r="B32" s="1" t="s">
        <v>37</v>
      </c>
      <c r="C32" s="1">
        <v>12.946</v>
      </c>
      <c r="D32" s="1">
        <v>83.858999999999995</v>
      </c>
      <c r="E32" s="1">
        <v>53.088000000000001</v>
      </c>
      <c r="F32" s="1">
        <v>38.094000000000001</v>
      </c>
      <c r="G32" s="8">
        <v>1</v>
      </c>
      <c r="H32" s="1">
        <v>50</v>
      </c>
      <c r="I32" s="1" t="s">
        <v>38</v>
      </c>
      <c r="J32" s="1"/>
      <c r="K32" s="1">
        <v>77.2</v>
      </c>
      <c r="L32" s="1">
        <f t="shared" si="2"/>
        <v>-24.112000000000002</v>
      </c>
      <c r="M32" s="1"/>
      <c r="N32" s="1"/>
      <c r="O32" s="1">
        <v>26.39079999999997</v>
      </c>
      <c r="P32" s="1">
        <f t="shared" si="4"/>
        <v>10.617599999999999</v>
      </c>
      <c r="Q32" s="5">
        <f t="shared" ref="Q32:Q38" si="10">10*P32-O32-F32</f>
        <v>41.691200000000016</v>
      </c>
      <c r="R32" s="5"/>
      <c r="S32" s="1"/>
      <c r="T32" s="1">
        <f t="shared" si="5"/>
        <v>10</v>
      </c>
      <c r="U32" s="1">
        <f t="shared" si="6"/>
        <v>6.073387582881252</v>
      </c>
      <c r="V32" s="1">
        <v>9.6739999999999995</v>
      </c>
      <c r="W32" s="1">
        <v>8.7233999999999998</v>
      </c>
      <c r="X32" s="1">
        <v>11.3622</v>
      </c>
      <c r="Y32" s="1">
        <v>13.0406</v>
      </c>
      <c r="Z32" s="1">
        <v>8.5477999999999987</v>
      </c>
      <c r="AA32" s="1">
        <v>7.2493999999999996</v>
      </c>
      <c r="AB32" s="1">
        <v>9.1093999999999991</v>
      </c>
      <c r="AC32" s="1">
        <v>8.5602</v>
      </c>
      <c r="AD32" s="1">
        <v>1.3049999999999999</v>
      </c>
      <c r="AE32" s="1">
        <v>0.74099999999999999</v>
      </c>
      <c r="AF32" s="1"/>
      <c r="AG32" s="1">
        <f t="shared" si="9"/>
        <v>41.691200000000016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72</v>
      </c>
      <c r="B33" s="1" t="s">
        <v>45</v>
      </c>
      <c r="C33" s="1">
        <v>348</v>
      </c>
      <c r="D33" s="1">
        <v>773</v>
      </c>
      <c r="E33" s="1">
        <v>492</v>
      </c>
      <c r="F33" s="1">
        <v>298</v>
      </c>
      <c r="G33" s="8">
        <v>0.4</v>
      </c>
      <c r="H33" s="1">
        <v>45</v>
      </c>
      <c r="I33" s="1" t="s">
        <v>38</v>
      </c>
      <c r="J33" s="1"/>
      <c r="K33" s="1">
        <v>499</v>
      </c>
      <c r="L33" s="1">
        <f t="shared" si="2"/>
        <v>-7</v>
      </c>
      <c r="M33" s="1"/>
      <c r="N33" s="1"/>
      <c r="O33" s="1">
        <v>356.78</v>
      </c>
      <c r="P33" s="1">
        <f t="shared" si="4"/>
        <v>98.4</v>
      </c>
      <c r="Q33" s="5">
        <f t="shared" si="10"/>
        <v>329.22</v>
      </c>
      <c r="R33" s="5"/>
      <c r="S33" s="1"/>
      <c r="T33" s="1">
        <f t="shared" si="5"/>
        <v>10</v>
      </c>
      <c r="U33" s="1">
        <f t="shared" si="6"/>
        <v>6.654268292682926</v>
      </c>
      <c r="V33" s="1">
        <v>90.6</v>
      </c>
      <c r="W33" s="1">
        <v>80.599999999999994</v>
      </c>
      <c r="X33" s="1">
        <v>73.599999999999994</v>
      </c>
      <c r="Y33" s="1">
        <v>74</v>
      </c>
      <c r="Z33" s="1">
        <v>81.599999999999994</v>
      </c>
      <c r="AA33" s="1">
        <v>75.8</v>
      </c>
      <c r="AB33" s="1">
        <v>124</v>
      </c>
      <c r="AC33" s="1">
        <v>105</v>
      </c>
      <c r="AD33" s="1">
        <v>28.8</v>
      </c>
      <c r="AE33" s="1">
        <v>50.8</v>
      </c>
      <c r="AF33" s="1" t="s">
        <v>42</v>
      </c>
      <c r="AG33" s="1">
        <f t="shared" si="9"/>
        <v>131.68800000000002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73</v>
      </c>
      <c r="B34" s="1" t="s">
        <v>45</v>
      </c>
      <c r="C34" s="1">
        <v>36</v>
      </c>
      <c r="D34" s="1">
        <v>305</v>
      </c>
      <c r="E34" s="1">
        <v>164</v>
      </c>
      <c r="F34" s="1">
        <v>137</v>
      </c>
      <c r="G34" s="8">
        <v>0.45</v>
      </c>
      <c r="H34" s="1">
        <v>50</v>
      </c>
      <c r="I34" s="13" t="s">
        <v>41</v>
      </c>
      <c r="J34" s="1"/>
      <c r="K34" s="1">
        <v>177</v>
      </c>
      <c r="L34" s="1">
        <f t="shared" si="2"/>
        <v>-13</v>
      </c>
      <c r="M34" s="1"/>
      <c r="N34" s="1"/>
      <c r="O34" s="1"/>
      <c r="P34" s="1">
        <f t="shared" si="4"/>
        <v>32.799999999999997</v>
      </c>
      <c r="Q34" s="5">
        <f t="shared" si="10"/>
        <v>191</v>
      </c>
      <c r="R34" s="5"/>
      <c r="S34" s="1"/>
      <c r="T34" s="1">
        <f t="shared" si="5"/>
        <v>10</v>
      </c>
      <c r="U34" s="1">
        <f t="shared" si="6"/>
        <v>4.1768292682926829</v>
      </c>
      <c r="V34" s="1">
        <v>25.4</v>
      </c>
      <c r="W34" s="1">
        <v>28.8</v>
      </c>
      <c r="X34" s="1">
        <v>25.4</v>
      </c>
      <c r="Y34" s="1">
        <v>29.2</v>
      </c>
      <c r="Z34" s="1">
        <v>25.2</v>
      </c>
      <c r="AA34" s="1">
        <v>22</v>
      </c>
      <c r="AB34" s="1">
        <v>25</v>
      </c>
      <c r="AC34" s="1">
        <v>24.6</v>
      </c>
      <c r="AD34" s="1">
        <v>29.2</v>
      </c>
      <c r="AE34" s="1">
        <v>29</v>
      </c>
      <c r="AF34" s="1" t="s">
        <v>42</v>
      </c>
      <c r="AG34" s="1">
        <f t="shared" si="9"/>
        <v>85.95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27" t="s">
        <v>74</v>
      </c>
      <c r="B35" s="27" t="s">
        <v>45</v>
      </c>
      <c r="C35" s="27">
        <v>177</v>
      </c>
      <c r="D35" s="27">
        <v>956</v>
      </c>
      <c r="E35" s="27">
        <v>496</v>
      </c>
      <c r="F35" s="27">
        <v>574</v>
      </c>
      <c r="G35" s="28">
        <v>0.4</v>
      </c>
      <c r="H35" s="27">
        <v>45</v>
      </c>
      <c r="I35" s="27" t="s">
        <v>38</v>
      </c>
      <c r="J35" s="27"/>
      <c r="K35" s="27">
        <v>577</v>
      </c>
      <c r="L35" s="27">
        <f t="shared" si="2"/>
        <v>-81</v>
      </c>
      <c r="M35" s="27"/>
      <c r="N35" s="27"/>
      <c r="O35" s="27">
        <v>250.26</v>
      </c>
      <c r="P35" s="27">
        <f t="shared" si="4"/>
        <v>99.2</v>
      </c>
      <c r="Q35" s="29">
        <f>9*P35-O35-F35</f>
        <v>68.540000000000077</v>
      </c>
      <c r="R35" s="29"/>
      <c r="S35" s="27"/>
      <c r="T35" s="27">
        <f t="shared" si="5"/>
        <v>9</v>
      </c>
      <c r="U35" s="27">
        <f t="shared" si="6"/>
        <v>8.3090725806451609</v>
      </c>
      <c r="V35" s="27">
        <v>110.2</v>
      </c>
      <c r="W35" s="27">
        <v>110.2</v>
      </c>
      <c r="X35" s="27">
        <v>102.2</v>
      </c>
      <c r="Y35" s="27">
        <v>98</v>
      </c>
      <c r="Z35" s="27">
        <v>73.400000000000006</v>
      </c>
      <c r="AA35" s="27">
        <v>67</v>
      </c>
      <c r="AB35" s="27">
        <v>101.8</v>
      </c>
      <c r="AC35" s="27">
        <v>91.2</v>
      </c>
      <c r="AD35" s="27">
        <v>51</v>
      </c>
      <c r="AE35" s="27">
        <v>69</v>
      </c>
      <c r="AF35" s="27" t="s">
        <v>39</v>
      </c>
      <c r="AG35" s="27">
        <f t="shared" si="9"/>
        <v>27.416000000000032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75</v>
      </c>
      <c r="B36" s="1" t="s">
        <v>37</v>
      </c>
      <c r="C36" s="1">
        <v>28.24</v>
      </c>
      <c r="D36" s="1">
        <v>94.284000000000006</v>
      </c>
      <c r="E36" s="1">
        <v>29.346</v>
      </c>
      <c r="F36" s="1">
        <v>88.213999999999999</v>
      </c>
      <c r="G36" s="8">
        <v>1</v>
      </c>
      <c r="H36" s="1">
        <v>45</v>
      </c>
      <c r="I36" s="1" t="s">
        <v>38</v>
      </c>
      <c r="J36" s="1"/>
      <c r="K36" s="1">
        <v>27.5</v>
      </c>
      <c r="L36" s="1">
        <f t="shared" si="2"/>
        <v>1.8460000000000001</v>
      </c>
      <c r="M36" s="1"/>
      <c r="N36" s="1"/>
      <c r="O36" s="1">
        <v>13.2408</v>
      </c>
      <c r="P36" s="1">
        <f t="shared" si="4"/>
        <v>5.8692000000000002</v>
      </c>
      <c r="Q36" s="5"/>
      <c r="R36" s="5"/>
      <c r="S36" s="1"/>
      <c r="T36" s="1">
        <f t="shared" si="5"/>
        <v>17.285967423158183</v>
      </c>
      <c r="U36" s="1">
        <f t="shared" si="6"/>
        <v>17.285967423158183</v>
      </c>
      <c r="V36" s="1">
        <v>9.8908000000000005</v>
      </c>
      <c r="W36" s="1">
        <v>10.6854</v>
      </c>
      <c r="X36" s="1">
        <v>9.158199999999999</v>
      </c>
      <c r="Y36" s="1">
        <v>7.3545999999999996</v>
      </c>
      <c r="Z36" s="1">
        <v>4.8731999999999998</v>
      </c>
      <c r="AA36" s="1">
        <v>6.6906000000000008</v>
      </c>
      <c r="AB36" s="1">
        <v>10.616</v>
      </c>
      <c r="AC36" s="1">
        <v>10.249000000000001</v>
      </c>
      <c r="AD36" s="1">
        <v>12.419</v>
      </c>
      <c r="AE36" s="1">
        <v>12.277200000000001</v>
      </c>
      <c r="AF36" s="1"/>
      <c r="AG36" s="1">
        <f t="shared" si="9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3" t="s">
        <v>76</v>
      </c>
      <c r="B37" s="1" t="s">
        <v>45</v>
      </c>
      <c r="C37" s="1"/>
      <c r="D37" s="1"/>
      <c r="E37" s="1">
        <v>-1</v>
      </c>
      <c r="F37" s="1"/>
      <c r="G37" s="8">
        <v>0.45</v>
      </c>
      <c r="H37" s="1">
        <v>45</v>
      </c>
      <c r="I37" s="1" t="s">
        <v>38</v>
      </c>
      <c r="J37" s="1"/>
      <c r="K37" s="1">
        <v>8</v>
      </c>
      <c r="L37" s="1">
        <f t="shared" si="2"/>
        <v>-9</v>
      </c>
      <c r="M37" s="1"/>
      <c r="N37" s="1"/>
      <c r="O37" s="13"/>
      <c r="P37" s="1">
        <f t="shared" si="4"/>
        <v>-0.2</v>
      </c>
      <c r="Q37" s="20">
        <v>10</v>
      </c>
      <c r="R37" s="5"/>
      <c r="S37" s="1"/>
      <c r="T37" s="1">
        <f t="shared" si="5"/>
        <v>-50</v>
      </c>
      <c r="U37" s="1">
        <f t="shared" si="6"/>
        <v>0</v>
      </c>
      <c r="V37" s="1">
        <v>-0.2</v>
      </c>
      <c r="W37" s="1">
        <v>-0.2</v>
      </c>
      <c r="X37" s="1">
        <v>-0.2</v>
      </c>
      <c r="Y37" s="1">
        <v>-0.2</v>
      </c>
      <c r="Z37" s="1">
        <v>-0.8</v>
      </c>
      <c r="AA37" s="1">
        <v>-0.8</v>
      </c>
      <c r="AB37" s="1">
        <v>-0.2</v>
      </c>
      <c r="AC37" s="1">
        <v>-0.2</v>
      </c>
      <c r="AD37" s="1">
        <v>-0.4</v>
      </c>
      <c r="AE37" s="1">
        <v>1</v>
      </c>
      <c r="AF37" s="13" t="s">
        <v>77</v>
      </c>
      <c r="AG37" s="1">
        <f t="shared" si="9"/>
        <v>4.5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78</v>
      </c>
      <c r="B38" s="1" t="s">
        <v>45</v>
      </c>
      <c r="C38" s="1">
        <v>120</v>
      </c>
      <c r="D38" s="1">
        <v>16</v>
      </c>
      <c r="E38" s="1">
        <v>90</v>
      </c>
      <c r="F38" s="1">
        <v>8</v>
      </c>
      <c r="G38" s="8">
        <v>0.35</v>
      </c>
      <c r="H38" s="1">
        <v>40</v>
      </c>
      <c r="I38" s="1" t="s">
        <v>38</v>
      </c>
      <c r="J38" s="1"/>
      <c r="K38" s="1">
        <v>131</v>
      </c>
      <c r="L38" s="1">
        <f t="shared" ref="L38:L69" si="11">E38-K38</f>
        <v>-41</v>
      </c>
      <c r="M38" s="1"/>
      <c r="N38" s="1"/>
      <c r="O38" s="1">
        <v>57</v>
      </c>
      <c r="P38" s="1">
        <f t="shared" si="4"/>
        <v>18</v>
      </c>
      <c r="Q38" s="5">
        <f t="shared" si="10"/>
        <v>115</v>
      </c>
      <c r="R38" s="5"/>
      <c r="S38" s="1"/>
      <c r="T38" s="1">
        <f t="shared" si="5"/>
        <v>10</v>
      </c>
      <c r="U38" s="1">
        <f t="shared" si="6"/>
        <v>3.6111111111111112</v>
      </c>
      <c r="V38" s="1">
        <v>14</v>
      </c>
      <c r="W38" s="1">
        <v>9</v>
      </c>
      <c r="X38" s="1">
        <v>12.4</v>
      </c>
      <c r="Y38" s="1">
        <v>17</v>
      </c>
      <c r="Z38" s="1">
        <v>21.4</v>
      </c>
      <c r="AA38" s="1">
        <v>19.600000000000001</v>
      </c>
      <c r="AB38" s="1">
        <v>34.200000000000003</v>
      </c>
      <c r="AC38" s="1">
        <v>31</v>
      </c>
      <c r="AD38" s="1">
        <v>5.2</v>
      </c>
      <c r="AE38" s="1">
        <v>2.2000000000000002</v>
      </c>
      <c r="AF38" s="1" t="s">
        <v>42</v>
      </c>
      <c r="AG38" s="1">
        <f t="shared" si="9"/>
        <v>40.25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79</v>
      </c>
      <c r="B39" s="1" t="s">
        <v>37</v>
      </c>
      <c r="C39" s="1">
        <v>1.27</v>
      </c>
      <c r="D39" s="1">
        <v>185.708</v>
      </c>
      <c r="E39" s="1">
        <v>48.698</v>
      </c>
      <c r="F39" s="1">
        <v>118.928</v>
      </c>
      <c r="G39" s="8">
        <v>1</v>
      </c>
      <c r="H39" s="1">
        <v>40</v>
      </c>
      <c r="I39" s="1" t="s">
        <v>38</v>
      </c>
      <c r="J39" s="1"/>
      <c r="K39" s="1">
        <v>81.781000000000006</v>
      </c>
      <c r="L39" s="1">
        <f t="shared" si="11"/>
        <v>-33.083000000000006</v>
      </c>
      <c r="M39" s="1"/>
      <c r="N39" s="1"/>
      <c r="O39" s="1"/>
      <c r="P39" s="1">
        <f t="shared" si="4"/>
        <v>9.7395999999999994</v>
      </c>
      <c r="Q39" s="5"/>
      <c r="R39" s="5"/>
      <c r="S39" s="1"/>
      <c r="T39" s="1">
        <f t="shared" si="5"/>
        <v>12.210768409380263</v>
      </c>
      <c r="U39" s="1">
        <f t="shared" si="6"/>
        <v>12.210768409380263</v>
      </c>
      <c r="V39" s="1">
        <v>15.5816</v>
      </c>
      <c r="W39" s="1">
        <v>18.183</v>
      </c>
      <c r="X39" s="1">
        <v>14.053599999999999</v>
      </c>
      <c r="Y39" s="1">
        <v>13.753399999999999</v>
      </c>
      <c r="Z39" s="1">
        <v>13.4384</v>
      </c>
      <c r="AA39" s="1">
        <v>14.0502</v>
      </c>
      <c r="AB39" s="1">
        <v>16.023800000000001</v>
      </c>
      <c r="AC39" s="1">
        <v>19.886800000000001</v>
      </c>
      <c r="AD39" s="1">
        <v>20.380199999999999</v>
      </c>
      <c r="AE39" s="1">
        <v>16.939599999999999</v>
      </c>
      <c r="AF39" s="1"/>
      <c r="AG39" s="1">
        <f t="shared" si="9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4" t="s">
        <v>80</v>
      </c>
      <c r="B40" s="14" t="s">
        <v>45</v>
      </c>
      <c r="C40" s="14">
        <v>-1</v>
      </c>
      <c r="D40" s="14">
        <v>1</v>
      </c>
      <c r="E40" s="14"/>
      <c r="F40" s="14"/>
      <c r="G40" s="15">
        <v>0</v>
      </c>
      <c r="H40" s="14" t="e">
        <v>#N/A</v>
      </c>
      <c r="I40" s="14" t="s">
        <v>81</v>
      </c>
      <c r="J40" s="14"/>
      <c r="K40" s="14"/>
      <c r="L40" s="14">
        <f t="shared" si="11"/>
        <v>0</v>
      </c>
      <c r="M40" s="14"/>
      <c r="N40" s="14"/>
      <c r="O40" s="14"/>
      <c r="P40" s="14">
        <f t="shared" si="4"/>
        <v>0</v>
      </c>
      <c r="Q40" s="16"/>
      <c r="R40" s="16"/>
      <c r="S40" s="14"/>
      <c r="T40" s="14" t="e">
        <f t="shared" si="5"/>
        <v>#DIV/0!</v>
      </c>
      <c r="U40" s="14" t="e">
        <f t="shared" si="6"/>
        <v>#DIV/0!</v>
      </c>
      <c r="V40" s="14">
        <v>0</v>
      </c>
      <c r="W40" s="14">
        <v>0.2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/>
      <c r="AG40" s="14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82</v>
      </c>
      <c r="B41" s="1" t="s">
        <v>45</v>
      </c>
      <c r="C41" s="1">
        <v>77</v>
      </c>
      <c r="D41" s="1">
        <v>101</v>
      </c>
      <c r="E41" s="1">
        <v>65</v>
      </c>
      <c r="F41" s="1">
        <v>56</v>
      </c>
      <c r="G41" s="8">
        <v>0.4</v>
      </c>
      <c r="H41" s="1">
        <v>40</v>
      </c>
      <c r="I41" s="1" t="s">
        <v>38</v>
      </c>
      <c r="J41" s="1"/>
      <c r="K41" s="1">
        <v>97</v>
      </c>
      <c r="L41" s="1">
        <f t="shared" si="11"/>
        <v>-32</v>
      </c>
      <c r="M41" s="1"/>
      <c r="N41" s="1"/>
      <c r="O41" s="1">
        <v>91.399999999999977</v>
      </c>
      <c r="P41" s="1">
        <f t="shared" si="4"/>
        <v>13</v>
      </c>
      <c r="Q41" s="5"/>
      <c r="R41" s="5"/>
      <c r="S41" s="1"/>
      <c r="T41" s="1">
        <f t="shared" si="5"/>
        <v>11.338461538461537</v>
      </c>
      <c r="U41" s="1">
        <f t="shared" si="6"/>
        <v>11.338461538461537</v>
      </c>
      <c r="V41" s="1">
        <v>17.399999999999999</v>
      </c>
      <c r="W41" s="1">
        <v>14.4</v>
      </c>
      <c r="X41" s="1">
        <v>14</v>
      </c>
      <c r="Y41" s="1">
        <v>17</v>
      </c>
      <c r="Z41" s="1">
        <v>17.8</v>
      </c>
      <c r="AA41" s="1">
        <v>13.8</v>
      </c>
      <c r="AB41" s="1">
        <v>20.399999999999999</v>
      </c>
      <c r="AC41" s="1">
        <v>16.2</v>
      </c>
      <c r="AD41" s="1">
        <v>20.2</v>
      </c>
      <c r="AE41" s="1">
        <v>26.2</v>
      </c>
      <c r="AF41" s="1"/>
      <c r="AG41" s="1">
        <f t="shared" ref="AG41:AG52" si="12"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83</v>
      </c>
      <c r="B42" s="1" t="s">
        <v>45</v>
      </c>
      <c r="C42" s="1">
        <v>139</v>
      </c>
      <c r="D42" s="1">
        <v>312</v>
      </c>
      <c r="E42" s="1">
        <v>132</v>
      </c>
      <c r="F42" s="1">
        <v>133</v>
      </c>
      <c r="G42" s="8">
        <v>0.4</v>
      </c>
      <c r="H42" s="1">
        <v>45</v>
      </c>
      <c r="I42" s="1" t="s">
        <v>38</v>
      </c>
      <c r="J42" s="1"/>
      <c r="K42" s="1">
        <v>166</v>
      </c>
      <c r="L42" s="1">
        <f t="shared" si="11"/>
        <v>-34</v>
      </c>
      <c r="M42" s="1"/>
      <c r="N42" s="1"/>
      <c r="O42" s="1">
        <v>45.600000000000023</v>
      </c>
      <c r="P42" s="1">
        <f t="shared" si="4"/>
        <v>26.4</v>
      </c>
      <c r="Q42" s="5">
        <f t="shared" ref="Q42:Q52" si="13">10*P42-O42-F42</f>
        <v>85.399999999999977</v>
      </c>
      <c r="R42" s="5"/>
      <c r="S42" s="1"/>
      <c r="T42" s="1">
        <f t="shared" si="5"/>
        <v>10</v>
      </c>
      <c r="U42" s="1">
        <f t="shared" si="6"/>
        <v>6.7651515151515165</v>
      </c>
      <c r="V42" s="1">
        <v>24.6</v>
      </c>
      <c r="W42" s="1">
        <v>26.8</v>
      </c>
      <c r="X42" s="1">
        <v>24.4</v>
      </c>
      <c r="Y42" s="1">
        <v>23.4</v>
      </c>
      <c r="Z42" s="1">
        <v>31</v>
      </c>
      <c r="AA42" s="1">
        <v>25.8</v>
      </c>
      <c r="AB42" s="1">
        <v>40.200000000000003</v>
      </c>
      <c r="AC42" s="1">
        <v>35.6</v>
      </c>
      <c r="AD42" s="1">
        <v>35.200000000000003</v>
      </c>
      <c r="AE42" s="1">
        <v>45.4</v>
      </c>
      <c r="AF42" s="1" t="s">
        <v>42</v>
      </c>
      <c r="AG42" s="1">
        <f t="shared" si="12"/>
        <v>34.159999999999989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84</v>
      </c>
      <c r="B43" s="1" t="s">
        <v>37</v>
      </c>
      <c r="C43" s="1">
        <v>40.238</v>
      </c>
      <c r="D43" s="1">
        <v>187.62899999999999</v>
      </c>
      <c r="E43" s="1">
        <v>106.37</v>
      </c>
      <c r="F43" s="1">
        <v>103.81</v>
      </c>
      <c r="G43" s="8">
        <v>1</v>
      </c>
      <c r="H43" s="1">
        <v>40</v>
      </c>
      <c r="I43" s="1" t="s">
        <v>38</v>
      </c>
      <c r="J43" s="1"/>
      <c r="K43" s="1">
        <v>125.26</v>
      </c>
      <c r="L43" s="1">
        <f t="shared" si="11"/>
        <v>-18.89</v>
      </c>
      <c r="M43" s="1"/>
      <c r="N43" s="1"/>
      <c r="O43" s="1">
        <v>48.745199999999983</v>
      </c>
      <c r="P43" s="1">
        <f t="shared" si="4"/>
        <v>21.274000000000001</v>
      </c>
      <c r="Q43" s="5">
        <f t="shared" si="13"/>
        <v>60.184800000000024</v>
      </c>
      <c r="R43" s="5"/>
      <c r="S43" s="1"/>
      <c r="T43" s="1">
        <f t="shared" si="5"/>
        <v>10</v>
      </c>
      <c r="U43" s="1">
        <f t="shared" si="6"/>
        <v>7.1709692582495057</v>
      </c>
      <c r="V43" s="1">
        <v>21.651199999999999</v>
      </c>
      <c r="W43" s="1">
        <v>21.252400000000002</v>
      </c>
      <c r="X43" s="1">
        <v>19.234999999999999</v>
      </c>
      <c r="Y43" s="1">
        <v>18.1812</v>
      </c>
      <c r="Z43" s="1">
        <v>14.162000000000001</v>
      </c>
      <c r="AA43" s="1">
        <v>12.928000000000001</v>
      </c>
      <c r="AB43" s="1">
        <v>25.0642</v>
      </c>
      <c r="AC43" s="1">
        <v>29.783200000000001</v>
      </c>
      <c r="AD43" s="1">
        <v>21.630600000000001</v>
      </c>
      <c r="AE43" s="1">
        <v>19.884599999999999</v>
      </c>
      <c r="AF43" s="1"/>
      <c r="AG43" s="1">
        <f t="shared" si="12"/>
        <v>60.184800000000024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85</v>
      </c>
      <c r="B44" s="1" t="s">
        <v>45</v>
      </c>
      <c r="C44" s="1">
        <v>62</v>
      </c>
      <c r="D44" s="1">
        <v>137</v>
      </c>
      <c r="E44" s="1">
        <v>107</v>
      </c>
      <c r="F44" s="1">
        <v>31</v>
      </c>
      <c r="G44" s="8">
        <v>0.35</v>
      </c>
      <c r="H44" s="1">
        <v>40</v>
      </c>
      <c r="I44" s="1" t="s">
        <v>38</v>
      </c>
      <c r="J44" s="1"/>
      <c r="K44" s="1">
        <v>115</v>
      </c>
      <c r="L44" s="1">
        <f t="shared" si="11"/>
        <v>-8</v>
      </c>
      <c r="M44" s="1"/>
      <c r="N44" s="1"/>
      <c r="O44" s="1">
        <v>81.600000000000023</v>
      </c>
      <c r="P44" s="1">
        <f t="shared" si="4"/>
        <v>21.4</v>
      </c>
      <c r="Q44" s="5">
        <f t="shared" si="13"/>
        <v>101.39999999999998</v>
      </c>
      <c r="R44" s="5"/>
      <c r="S44" s="1"/>
      <c r="T44" s="1">
        <f t="shared" si="5"/>
        <v>10</v>
      </c>
      <c r="U44" s="1">
        <f t="shared" si="6"/>
        <v>5.2616822429906556</v>
      </c>
      <c r="V44" s="1">
        <v>18.600000000000001</v>
      </c>
      <c r="W44" s="1">
        <v>15</v>
      </c>
      <c r="X44" s="1">
        <v>13.4</v>
      </c>
      <c r="Y44" s="1">
        <v>16.600000000000001</v>
      </c>
      <c r="Z44" s="1">
        <v>17.399999999999999</v>
      </c>
      <c r="AA44" s="1">
        <v>15.2</v>
      </c>
      <c r="AB44" s="1">
        <v>20.8</v>
      </c>
      <c r="AC44" s="1">
        <v>19.8</v>
      </c>
      <c r="AD44" s="1">
        <v>5.2</v>
      </c>
      <c r="AE44" s="1">
        <v>5</v>
      </c>
      <c r="AF44" s="1"/>
      <c r="AG44" s="1">
        <f t="shared" si="12"/>
        <v>35.489999999999988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86</v>
      </c>
      <c r="B45" s="1" t="s">
        <v>45</v>
      </c>
      <c r="C45" s="1">
        <v>94</v>
      </c>
      <c r="D45" s="1">
        <v>418</v>
      </c>
      <c r="E45" s="1">
        <v>273</v>
      </c>
      <c r="F45" s="1">
        <v>149</v>
      </c>
      <c r="G45" s="8">
        <v>0.4</v>
      </c>
      <c r="H45" s="1">
        <v>40</v>
      </c>
      <c r="I45" s="13" t="s">
        <v>41</v>
      </c>
      <c r="J45" s="1"/>
      <c r="K45" s="1">
        <v>391</v>
      </c>
      <c r="L45" s="1">
        <f t="shared" si="11"/>
        <v>-118</v>
      </c>
      <c r="M45" s="1"/>
      <c r="N45" s="1"/>
      <c r="O45" s="1">
        <v>254.98</v>
      </c>
      <c r="P45" s="1">
        <f t="shared" si="4"/>
        <v>54.6</v>
      </c>
      <c r="Q45" s="5">
        <f t="shared" si="13"/>
        <v>142.01999999999998</v>
      </c>
      <c r="R45" s="5"/>
      <c r="S45" s="1"/>
      <c r="T45" s="1">
        <f t="shared" si="5"/>
        <v>10</v>
      </c>
      <c r="U45" s="1">
        <f t="shared" si="6"/>
        <v>7.3989010989010993</v>
      </c>
      <c r="V45" s="1">
        <v>57</v>
      </c>
      <c r="W45" s="1">
        <v>46.6</v>
      </c>
      <c r="X45" s="1">
        <v>48.8</v>
      </c>
      <c r="Y45" s="1">
        <v>58.8</v>
      </c>
      <c r="Z45" s="1">
        <v>46.4</v>
      </c>
      <c r="AA45" s="1">
        <v>43.8</v>
      </c>
      <c r="AB45" s="1">
        <v>86.2</v>
      </c>
      <c r="AC45" s="1">
        <v>82.6</v>
      </c>
      <c r="AD45" s="1">
        <v>39.799999999999997</v>
      </c>
      <c r="AE45" s="1">
        <v>44</v>
      </c>
      <c r="AF45" s="1" t="s">
        <v>42</v>
      </c>
      <c r="AG45" s="1">
        <f t="shared" si="12"/>
        <v>56.807999999999993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87</v>
      </c>
      <c r="B46" s="1" t="s">
        <v>37</v>
      </c>
      <c r="C46" s="1">
        <v>42.085000000000001</v>
      </c>
      <c r="D46" s="1">
        <v>107.49</v>
      </c>
      <c r="E46" s="1">
        <v>52.176000000000002</v>
      </c>
      <c r="F46" s="1">
        <v>87.206000000000003</v>
      </c>
      <c r="G46" s="8">
        <v>1</v>
      </c>
      <c r="H46" s="1">
        <v>50</v>
      </c>
      <c r="I46" s="1" t="s">
        <v>38</v>
      </c>
      <c r="J46" s="1"/>
      <c r="K46" s="1">
        <v>59.7</v>
      </c>
      <c r="L46" s="1">
        <f t="shared" si="11"/>
        <v>-7.5240000000000009</v>
      </c>
      <c r="M46" s="1"/>
      <c r="N46" s="1"/>
      <c r="O46" s="1">
        <v>20.067</v>
      </c>
      <c r="P46" s="1">
        <f t="shared" si="4"/>
        <v>10.4352</v>
      </c>
      <c r="Q46" s="5"/>
      <c r="R46" s="5"/>
      <c r="S46" s="1"/>
      <c r="T46" s="1">
        <f t="shared" si="5"/>
        <v>10.279917969947869</v>
      </c>
      <c r="U46" s="1">
        <f t="shared" si="6"/>
        <v>10.279917969947869</v>
      </c>
      <c r="V46" s="1">
        <v>13.279</v>
      </c>
      <c r="W46" s="1">
        <v>13.277799999999999</v>
      </c>
      <c r="X46" s="1">
        <v>9.7221999999999991</v>
      </c>
      <c r="Y46" s="1">
        <v>12.444599999999999</v>
      </c>
      <c r="Z46" s="1">
        <v>8.5739999999999998</v>
      </c>
      <c r="AA46" s="1">
        <v>5.8475999999999999</v>
      </c>
      <c r="AB46" s="1">
        <v>15.519600000000001</v>
      </c>
      <c r="AC46" s="1">
        <v>15.782400000000001</v>
      </c>
      <c r="AD46" s="1">
        <v>11.5402</v>
      </c>
      <c r="AE46" s="1">
        <v>10.4696</v>
      </c>
      <c r="AF46" s="1"/>
      <c r="AG46" s="1">
        <f t="shared" si="12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88</v>
      </c>
      <c r="B47" s="1" t="s">
        <v>37</v>
      </c>
      <c r="C47" s="1">
        <v>3.044</v>
      </c>
      <c r="D47" s="1">
        <v>209.029</v>
      </c>
      <c r="E47" s="1">
        <v>76.045000000000002</v>
      </c>
      <c r="F47" s="1">
        <v>122.501</v>
      </c>
      <c r="G47" s="8">
        <v>1</v>
      </c>
      <c r="H47" s="1">
        <v>50</v>
      </c>
      <c r="I47" s="1" t="s">
        <v>38</v>
      </c>
      <c r="J47" s="1"/>
      <c r="K47" s="1">
        <v>107.3</v>
      </c>
      <c r="L47" s="1">
        <f t="shared" si="11"/>
        <v>-31.254999999999995</v>
      </c>
      <c r="M47" s="1"/>
      <c r="N47" s="1"/>
      <c r="O47" s="1"/>
      <c r="P47" s="1">
        <f t="shared" si="4"/>
        <v>15.209</v>
      </c>
      <c r="Q47" s="5">
        <f t="shared" si="13"/>
        <v>29.588999999999999</v>
      </c>
      <c r="R47" s="5"/>
      <c r="S47" s="1"/>
      <c r="T47" s="1">
        <f t="shared" si="5"/>
        <v>10</v>
      </c>
      <c r="U47" s="1">
        <f t="shared" si="6"/>
        <v>8.054507199684398</v>
      </c>
      <c r="V47" s="1">
        <v>15.7982</v>
      </c>
      <c r="W47" s="1">
        <v>18.751999999999999</v>
      </c>
      <c r="X47" s="1">
        <v>20.532800000000002</v>
      </c>
      <c r="Y47" s="1">
        <v>22.670200000000001</v>
      </c>
      <c r="Z47" s="1">
        <v>21.009399999999999</v>
      </c>
      <c r="AA47" s="1">
        <v>19.9666</v>
      </c>
      <c r="AB47" s="1">
        <v>29.5062</v>
      </c>
      <c r="AC47" s="1">
        <v>31.128399999999999</v>
      </c>
      <c r="AD47" s="1">
        <v>31.532399999999999</v>
      </c>
      <c r="AE47" s="1">
        <v>27.1844</v>
      </c>
      <c r="AF47" s="1"/>
      <c r="AG47" s="1">
        <f t="shared" si="12"/>
        <v>29.588999999999999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89</v>
      </c>
      <c r="B48" s="1" t="s">
        <v>37</v>
      </c>
      <c r="C48" s="1">
        <v>45.399000000000001</v>
      </c>
      <c r="D48" s="1">
        <v>107.59099999999999</v>
      </c>
      <c r="E48" s="1">
        <v>99.954999999999998</v>
      </c>
      <c r="F48" s="1">
        <v>48.587000000000003</v>
      </c>
      <c r="G48" s="8">
        <v>1</v>
      </c>
      <c r="H48" s="1">
        <v>40</v>
      </c>
      <c r="I48" s="1" t="s">
        <v>38</v>
      </c>
      <c r="J48" s="1"/>
      <c r="K48" s="1">
        <v>93.3</v>
      </c>
      <c r="L48" s="1">
        <f t="shared" si="11"/>
        <v>6.6550000000000011</v>
      </c>
      <c r="M48" s="1"/>
      <c r="N48" s="1"/>
      <c r="O48" s="1"/>
      <c r="P48" s="1">
        <f t="shared" si="4"/>
        <v>19.991</v>
      </c>
      <c r="Q48" s="5">
        <f>8*P48-O48-F48</f>
        <v>111.34099999999999</v>
      </c>
      <c r="R48" s="5"/>
      <c r="S48" s="1"/>
      <c r="T48" s="1">
        <f t="shared" si="5"/>
        <v>8</v>
      </c>
      <c r="U48" s="1">
        <f t="shared" si="6"/>
        <v>2.4304436996648495</v>
      </c>
      <c r="V48" s="1">
        <v>8.8412000000000006</v>
      </c>
      <c r="W48" s="1">
        <v>9.3593999999999991</v>
      </c>
      <c r="X48" s="1">
        <v>15.241</v>
      </c>
      <c r="Y48" s="1">
        <v>13.869400000000001</v>
      </c>
      <c r="Z48" s="1">
        <v>13.071199999999999</v>
      </c>
      <c r="AA48" s="1">
        <v>10.9656</v>
      </c>
      <c r="AB48" s="1">
        <v>14.227399999999999</v>
      </c>
      <c r="AC48" s="1">
        <v>16.300599999999999</v>
      </c>
      <c r="AD48" s="1">
        <v>9.8141999999999996</v>
      </c>
      <c r="AE48" s="1">
        <v>9.2121999999999993</v>
      </c>
      <c r="AF48" s="1"/>
      <c r="AG48" s="1">
        <f t="shared" si="12"/>
        <v>111.34099999999999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90</v>
      </c>
      <c r="B49" s="1" t="s">
        <v>45</v>
      </c>
      <c r="C49" s="1">
        <v>29</v>
      </c>
      <c r="D49" s="1">
        <v>180</v>
      </c>
      <c r="E49" s="1">
        <v>98</v>
      </c>
      <c r="F49" s="1">
        <v>109</v>
      </c>
      <c r="G49" s="8">
        <v>0.45</v>
      </c>
      <c r="H49" s="1">
        <v>50</v>
      </c>
      <c r="I49" s="1" t="s">
        <v>38</v>
      </c>
      <c r="J49" s="1"/>
      <c r="K49" s="1">
        <v>115</v>
      </c>
      <c r="L49" s="1">
        <f t="shared" si="11"/>
        <v>-17</v>
      </c>
      <c r="M49" s="1"/>
      <c r="N49" s="1"/>
      <c r="O49" s="1"/>
      <c r="P49" s="1">
        <f t="shared" si="4"/>
        <v>19.600000000000001</v>
      </c>
      <c r="Q49" s="5">
        <f t="shared" si="13"/>
        <v>87</v>
      </c>
      <c r="R49" s="5"/>
      <c r="S49" s="1"/>
      <c r="T49" s="1">
        <f t="shared" si="5"/>
        <v>10</v>
      </c>
      <c r="U49" s="1">
        <f t="shared" si="6"/>
        <v>5.5612244897959178</v>
      </c>
      <c r="V49" s="1">
        <v>16.2</v>
      </c>
      <c r="W49" s="1">
        <v>19.2</v>
      </c>
      <c r="X49" s="1">
        <v>15.2</v>
      </c>
      <c r="Y49" s="1">
        <v>13.6</v>
      </c>
      <c r="Z49" s="1">
        <v>15</v>
      </c>
      <c r="AA49" s="1">
        <v>13.4</v>
      </c>
      <c r="AB49" s="1">
        <v>21.6</v>
      </c>
      <c r="AC49" s="1">
        <v>19.399999999999999</v>
      </c>
      <c r="AD49" s="1">
        <v>6.6</v>
      </c>
      <c r="AE49" s="1">
        <v>11.6</v>
      </c>
      <c r="AF49" s="1"/>
      <c r="AG49" s="1">
        <f t="shared" si="12"/>
        <v>39.15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3" t="s">
        <v>91</v>
      </c>
      <c r="B50" s="1" t="s">
        <v>37</v>
      </c>
      <c r="C50" s="1"/>
      <c r="D50" s="1"/>
      <c r="E50" s="1"/>
      <c r="F50" s="1"/>
      <c r="G50" s="8">
        <v>1</v>
      </c>
      <c r="H50" s="1">
        <v>40</v>
      </c>
      <c r="I50" s="1" t="s">
        <v>38</v>
      </c>
      <c r="J50" s="1"/>
      <c r="K50" s="1"/>
      <c r="L50" s="1">
        <f t="shared" si="11"/>
        <v>0</v>
      </c>
      <c r="M50" s="1"/>
      <c r="N50" s="1"/>
      <c r="O50" s="13"/>
      <c r="P50" s="1">
        <f t="shared" si="4"/>
        <v>0</v>
      </c>
      <c r="Q50" s="20">
        <v>4</v>
      </c>
      <c r="R50" s="5"/>
      <c r="S50" s="1"/>
      <c r="T50" s="1" t="e">
        <f t="shared" si="5"/>
        <v>#DIV/0!</v>
      </c>
      <c r="U50" s="1" t="e">
        <f t="shared" si="6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3" t="s">
        <v>92</v>
      </c>
      <c r="AG50" s="1">
        <f t="shared" si="12"/>
        <v>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93</v>
      </c>
      <c r="B51" s="1" t="s">
        <v>45</v>
      </c>
      <c r="C51" s="1">
        <v>13</v>
      </c>
      <c r="D51" s="1">
        <v>114</v>
      </c>
      <c r="E51" s="1">
        <v>45</v>
      </c>
      <c r="F51" s="1">
        <v>74</v>
      </c>
      <c r="G51" s="8">
        <v>0.4</v>
      </c>
      <c r="H51" s="1">
        <v>40</v>
      </c>
      <c r="I51" s="1" t="s">
        <v>38</v>
      </c>
      <c r="J51" s="1"/>
      <c r="K51" s="1">
        <v>70</v>
      </c>
      <c r="L51" s="1">
        <f t="shared" si="11"/>
        <v>-25</v>
      </c>
      <c r="M51" s="1"/>
      <c r="N51" s="1"/>
      <c r="O51" s="1"/>
      <c r="P51" s="1">
        <f t="shared" si="4"/>
        <v>9</v>
      </c>
      <c r="Q51" s="5">
        <f t="shared" si="13"/>
        <v>16</v>
      </c>
      <c r="R51" s="5"/>
      <c r="S51" s="1"/>
      <c r="T51" s="1">
        <f t="shared" si="5"/>
        <v>10</v>
      </c>
      <c r="U51" s="1">
        <f t="shared" si="6"/>
        <v>8.2222222222222214</v>
      </c>
      <c r="V51" s="1">
        <v>8</v>
      </c>
      <c r="W51" s="1">
        <v>11.2</v>
      </c>
      <c r="X51" s="1">
        <v>9.8000000000000007</v>
      </c>
      <c r="Y51" s="1">
        <v>8</v>
      </c>
      <c r="Z51" s="1">
        <v>9.1999999999999993</v>
      </c>
      <c r="AA51" s="1">
        <v>9.6</v>
      </c>
      <c r="AB51" s="1">
        <v>7.2</v>
      </c>
      <c r="AC51" s="1">
        <v>10</v>
      </c>
      <c r="AD51" s="1">
        <v>19.399999999999999</v>
      </c>
      <c r="AE51" s="1">
        <v>15</v>
      </c>
      <c r="AF51" s="1" t="s">
        <v>94</v>
      </c>
      <c r="AG51" s="1">
        <f t="shared" si="12"/>
        <v>6.4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95</v>
      </c>
      <c r="B52" s="1" t="s">
        <v>45</v>
      </c>
      <c r="C52" s="1">
        <v>99</v>
      </c>
      <c r="D52" s="1">
        <v>100</v>
      </c>
      <c r="E52" s="1">
        <v>50</v>
      </c>
      <c r="F52" s="1">
        <v>58</v>
      </c>
      <c r="G52" s="8">
        <v>0.4</v>
      </c>
      <c r="H52" s="1">
        <v>40</v>
      </c>
      <c r="I52" s="1" t="s">
        <v>38</v>
      </c>
      <c r="J52" s="1"/>
      <c r="K52" s="1">
        <v>69</v>
      </c>
      <c r="L52" s="1">
        <f t="shared" si="11"/>
        <v>-19</v>
      </c>
      <c r="M52" s="1"/>
      <c r="N52" s="1"/>
      <c r="O52" s="1"/>
      <c r="P52" s="1">
        <f t="shared" si="4"/>
        <v>10</v>
      </c>
      <c r="Q52" s="5">
        <f t="shared" si="13"/>
        <v>42</v>
      </c>
      <c r="R52" s="5"/>
      <c r="S52" s="1"/>
      <c r="T52" s="1">
        <f t="shared" si="5"/>
        <v>10</v>
      </c>
      <c r="U52" s="1">
        <f t="shared" si="6"/>
        <v>5.8</v>
      </c>
      <c r="V52" s="1">
        <v>7.6</v>
      </c>
      <c r="W52" s="1">
        <v>7</v>
      </c>
      <c r="X52" s="1">
        <v>8</v>
      </c>
      <c r="Y52" s="1">
        <v>14.8</v>
      </c>
      <c r="Z52" s="1">
        <v>15.6</v>
      </c>
      <c r="AA52" s="1">
        <v>8.4</v>
      </c>
      <c r="AB52" s="1">
        <v>4.2</v>
      </c>
      <c r="AC52" s="1">
        <v>7.4</v>
      </c>
      <c r="AD52" s="1">
        <v>19.8</v>
      </c>
      <c r="AE52" s="1">
        <v>19.2</v>
      </c>
      <c r="AF52" s="1"/>
      <c r="AG52" s="1">
        <f t="shared" si="12"/>
        <v>16.8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7" t="s">
        <v>96</v>
      </c>
      <c r="B53" s="17" t="s">
        <v>37</v>
      </c>
      <c r="C53" s="17"/>
      <c r="D53" s="17"/>
      <c r="E53" s="17"/>
      <c r="F53" s="17"/>
      <c r="G53" s="18">
        <v>0</v>
      </c>
      <c r="H53" s="17">
        <v>50</v>
      </c>
      <c r="I53" s="17" t="s">
        <v>38</v>
      </c>
      <c r="J53" s="17"/>
      <c r="K53" s="17"/>
      <c r="L53" s="17">
        <f t="shared" si="11"/>
        <v>0</v>
      </c>
      <c r="M53" s="17"/>
      <c r="N53" s="17"/>
      <c r="O53" s="17"/>
      <c r="P53" s="17">
        <f t="shared" si="4"/>
        <v>0</v>
      </c>
      <c r="Q53" s="19"/>
      <c r="R53" s="19"/>
      <c r="S53" s="17"/>
      <c r="T53" s="17" t="e">
        <f t="shared" si="5"/>
        <v>#DIV/0!</v>
      </c>
      <c r="U53" s="17" t="e">
        <f t="shared" si="6"/>
        <v>#DIV/0!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 t="s">
        <v>63</v>
      </c>
      <c r="AG53" s="17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97</v>
      </c>
      <c r="B54" s="1" t="s">
        <v>37</v>
      </c>
      <c r="C54" s="1">
        <v>14.912000000000001</v>
      </c>
      <c r="D54" s="1">
        <v>241.416</v>
      </c>
      <c r="E54" s="1">
        <v>65.492999999999995</v>
      </c>
      <c r="F54" s="1">
        <v>186.95</v>
      </c>
      <c r="G54" s="8">
        <v>1</v>
      </c>
      <c r="H54" s="1">
        <v>50</v>
      </c>
      <c r="I54" s="1" t="s">
        <v>38</v>
      </c>
      <c r="J54" s="1"/>
      <c r="K54" s="1">
        <v>90.54</v>
      </c>
      <c r="L54" s="1">
        <f t="shared" si="11"/>
        <v>-25.047000000000011</v>
      </c>
      <c r="M54" s="1"/>
      <c r="N54" s="1"/>
      <c r="O54" s="1">
        <v>96.513400000000047</v>
      </c>
      <c r="P54" s="1">
        <f t="shared" si="4"/>
        <v>13.098599999999999</v>
      </c>
      <c r="Q54" s="5"/>
      <c r="R54" s="5"/>
      <c r="S54" s="1"/>
      <c r="T54" s="1">
        <f t="shared" si="5"/>
        <v>21.640740231780498</v>
      </c>
      <c r="U54" s="1">
        <f t="shared" si="6"/>
        <v>21.640740231780498</v>
      </c>
      <c r="V54" s="1">
        <v>28.563600000000001</v>
      </c>
      <c r="W54" s="1">
        <v>28.557400000000001</v>
      </c>
      <c r="X54" s="1">
        <v>15.7332</v>
      </c>
      <c r="Y54" s="1">
        <v>17.851800000000001</v>
      </c>
      <c r="Z54" s="1">
        <v>20.131599999999999</v>
      </c>
      <c r="AA54" s="1">
        <v>18.3066</v>
      </c>
      <c r="AB54" s="1">
        <v>36.6524</v>
      </c>
      <c r="AC54" s="1">
        <v>37.652000000000001</v>
      </c>
      <c r="AD54" s="1">
        <v>33.142600000000002</v>
      </c>
      <c r="AE54" s="1">
        <v>32.653399999999998</v>
      </c>
      <c r="AF54" s="1"/>
      <c r="AG54" s="1">
        <f t="shared" ref="AG54:AG61" si="14"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98</v>
      </c>
      <c r="B55" s="1" t="s">
        <v>37</v>
      </c>
      <c r="C55" s="1">
        <v>62.776000000000003</v>
      </c>
      <c r="D55" s="1">
        <v>10.904999999999999</v>
      </c>
      <c r="E55" s="1">
        <v>59.631999999999998</v>
      </c>
      <c r="F55" s="1">
        <v>1.7999999999999999E-2</v>
      </c>
      <c r="G55" s="8">
        <v>1</v>
      </c>
      <c r="H55" s="1">
        <v>50</v>
      </c>
      <c r="I55" s="1" t="s">
        <v>38</v>
      </c>
      <c r="J55" s="1"/>
      <c r="K55" s="1">
        <v>67</v>
      </c>
      <c r="L55" s="1">
        <f t="shared" si="11"/>
        <v>-7.3680000000000021</v>
      </c>
      <c r="M55" s="1"/>
      <c r="N55" s="1"/>
      <c r="O55" s="1"/>
      <c r="P55" s="1">
        <f t="shared" si="4"/>
        <v>11.926399999999999</v>
      </c>
      <c r="Q55" s="5">
        <f>6*P55-O55-F55</f>
        <v>71.540399999999991</v>
      </c>
      <c r="R55" s="5"/>
      <c r="S55" s="1"/>
      <c r="T55" s="1">
        <f t="shared" si="5"/>
        <v>6</v>
      </c>
      <c r="U55" s="1">
        <f t="shared" si="6"/>
        <v>1.5092567748859673E-3</v>
      </c>
      <c r="V55" s="1">
        <v>3.8144</v>
      </c>
      <c r="W55" s="1">
        <v>4.0781999999999998</v>
      </c>
      <c r="X55" s="1">
        <v>4.9003999999999994</v>
      </c>
      <c r="Y55" s="1">
        <v>7.9111999999999991</v>
      </c>
      <c r="Z55" s="1">
        <v>8.1855999999999991</v>
      </c>
      <c r="AA55" s="1">
        <v>4.6406000000000001</v>
      </c>
      <c r="AB55" s="1">
        <v>2.7378</v>
      </c>
      <c r="AC55" s="1">
        <v>3.5569999999999999</v>
      </c>
      <c r="AD55" s="1">
        <v>11.928800000000001</v>
      </c>
      <c r="AE55" s="1">
        <v>11.106199999999999</v>
      </c>
      <c r="AF55" s="1"/>
      <c r="AG55" s="1">
        <f t="shared" si="14"/>
        <v>71.540399999999991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99</v>
      </c>
      <c r="B56" s="1" t="s">
        <v>45</v>
      </c>
      <c r="C56" s="1">
        <v>15</v>
      </c>
      <c r="D56" s="1">
        <v>130</v>
      </c>
      <c r="E56" s="1">
        <v>80</v>
      </c>
      <c r="F56" s="1">
        <v>61</v>
      </c>
      <c r="G56" s="8">
        <v>0.4</v>
      </c>
      <c r="H56" s="1">
        <v>50</v>
      </c>
      <c r="I56" s="1" t="s">
        <v>38</v>
      </c>
      <c r="J56" s="1"/>
      <c r="K56" s="1">
        <v>95</v>
      </c>
      <c r="L56" s="1">
        <f t="shared" si="11"/>
        <v>-15</v>
      </c>
      <c r="M56" s="1"/>
      <c r="N56" s="1"/>
      <c r="O56" s="1">
        <v>6</v>
      </c>
      <c r="P56" s="1">
        <f t="shared" si="4"/>
        <v>16</v>
      </c>
      <c r="Q56" s="5">
        <f t="shared" ref="Q56:Q61" si="15">10*P56-O56-F56</f>
        <v>93</v>
      </c>
      <c r="R56" s="5"/>
      <c r="S56" s="1"/>
      <c r="T56" s="1">
        <f t="shared" si="5"/>
        <v>10</v>
      </c>
      <c r="U56" s="1">
        <f t="shared" si="6"/>
        <v>4.1875</v>
      </c>
      <c r="V56" s="1">
        <v>11.8</v>
      </c>
      <c r="W56" s="1">
        <v>14</v>
      </c>
      <c r="X56" s="1">
        <v>15.8</v>
      </c>
      <c r="Y56" s="1">
        <v>11.6</v>
      </c>
      <c r="Z56" s="1">
        <v>12.2</v>
      </c>
      <c r="AA56" s="1">
        <v>15.2</v>
      </c>
      <c r="AB56" s="1">
        <v>18</v>
      </c>
      <c r="AC56" s="1">
        <v>15.6</v>
      </c>
      <c r="AD56" s="1">
        <v>2.8</v>
      </c>
      <c r="AE56" s="1">
        <v>1.8</v>
      </c>
      <c r="AF56" s="1"/>
      <c r="AG56" s="1">
        <f t="shared" si="14"/>
        <v>37.200000000000003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100</v>
      </c>
      <c r="B57" s="1" t="s">
        <v>45</v>
      </c>
      <c r="C57" s="1">
        <v>332</v>
      </c>
      <c r="D57" s="1">
        <v>609</v>
      </c>
      <c r="E57" s="1">
        <v>463</v>
      </c>
      <c r="F57" s="1">
        <v>330</v>
      </c>
      <c r="G57" s="8">
        <v>0.4</v>
      </c>
      <c r="H57" s="1">
        <v>40</v>
      </c>
      <c r="I57" s="1" t="s">
        <v>38</v>
      </c>
      <c r="J57" s="1"/>
      <c r="K57" s="1">
        <v>573</v>
      </c>
      <c r="L57" s="1">
        <f t="shared" si="11"/>
        <v>-110</v>
      </c>
      <c r="M57" s="1"/>
      <c r="N57" s="1"/>
      <c r="O57" s="1">
        <v>229.36</v>
      </c>
      <c r="P57" s="1">
        <f t="shared" si="4"/>
        <v>92.6</v>
      </c>
      <c r="Q57" s="5">
        <f t="shared" si="15"/>
        <v>366.64</v>
      </c>
      <c r="R57" s="5"/>
      <c r="S57" s="1"/>
      <c r="T57" s="1">
        <f t="shared" si="5"/>
        <v>10</v>
      </c>
      <c r="U57" s="1">
        <f t="shared" si="6"/>
        <v>6.0406047516198713</v>
      </c>
      <c r="V57" s="1">
        <v>86</v>
      </c>
      <c r="W57" s="1">
        <v>81.2</v>
      </c>
      <c r="X57" s="1">
        <v>73</v>
      </c>
      <c r="Y57" s="1">
        <v>77.2</v>
      </c>
      <c r="Z57" s="1">
        <v>88</v>
      </c>
      <c r="AA57" s="1">
        <v>81.2</v>
      </c>
      <c r="AB57" s="1">
        <v>98.6</v>
      </c>
      <c r="AC57" s="1">
        <v>108.8</v>
      </c>
      <c r="AD57" s="1">
        <v>98.8</v>
      </c>
      <c r="AE57" s="1">
        <v>89.2</v>
      </c>
      <c r="AF57" s="1"/>
      <c r="AG57" s="1">
        <f t="shared" si="14"/>
        <v>146.65600000000001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101</v>
      </c>
      <c r="B58" s="1" t="s">
        <v>45</v>
      </c>
      <c r="C58" s="1">
        <v>274</v>
      </c>
      <c r="D58" s="1">
        <v>563</v>
      </c>
      <c r="E58" s="1">
        <v>356</v>
      </c>
      <c r="F58" s="1">
        <v>196</v>
      </c>
      <c r="G58" s="8">
        <v>0.4</v>
      </c>
      <c r="H58" s="1">
        <v>40</v>
      </c>
      <c r="I58" s="1" t="s">
        <v>38</v>
      </c>
      <c r="J58" s="1"/>
      <c r="K58" s="1">
        <v>359</v>
      </c>
      <c r="L58" s="1">
        <f t="shared" si="11"/>
        <v>-3</v>
      </c>
      <c r="M58" s="1"/>
      <c r="N58" s="1"/>
      <c r="O58" s="1">
        <v>121.18</v>
      </c>
      <c r="P58" s="1">
        <f t="shared" si="4"/>
        <v>71.2</v>
      </c>
      <c r="Q58" s="5">
        <f t="shared" si="15"/>
        <v>394.81999999999994</v>
      </c>
      <c r="R58" s="5"/>
      <c r="S58" s="1"/>
      <c r="T58" s="1">
        <f t="shared" si="5"/>
        <v>10</v>
      </c>
      <c r="U58" s="1">
        <f t="shared" si="6"/>
        <v>4.4547752808988763</v>
      </c>
      <c r="V58" s="1">
        <v>56.2</v>
      </c>
      <c r="W58" s="1">
        <v>56.6</v>
      </c>
      <c r="X58" s="1">
        <v>55.2</v>
      </c>
      <c r="Y58" s="1">
        <v>58.8</v>
      </c>
      <c r="Z58" s="1">
        <v>67.8</v>
      </c>
      <c r="AA58" s="1">
        <v>59.8</v>
      </c>
      <c r="AB58" s="1">
        <v>74.8</v>
      </c>
      <c r="AC58" s="1">
        <v>84.8</v>
      </c>
      <c r="AD58" s="1">
        <v>84.4</v>
      </c>
      <c r="AE58" s="1">
        <v>77.599999999999994</v>
      </c>
      <c r="AF58" s="1" t="s">
        <v>42</v>
      </c>
      <c r="AG58" s="1">
        <f t="shared" si="14"/>
        <v>157.928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102</v>
      </c>
      <c r="B59" s="1" t="s">
        <v>37</v>
      </c>
      <c r="C59" s="1">
        <v>45.177999999999997</v>
      </c>
      <c r="D59" s="1">
        <v>234.989</v>
      </c>
      <c r="E59" s="1">
        <v>129.78899999999999</v>
      </c>
      <c r="F59" s="1">
        <v>137.583</v>
      </c>
      <c r="G59" s="8">
        <v>1</v>
      </c>
      <c r="H59" s="1">
        <v>40</v>
      </c>
      <c r="I59" s="1" t="s">
        <v>38</v>
      </c>
      <c r="J59" s="1"/>
      <c r="K59" s="1">
        <v>125.9</v>
      </c>
      <c r="L59" s="1">
        <f t="shared" si="11"/>
        <v>3.8889999999999816</v>
      </c>
      <c r="M59" s="1"/>
      <c r="N59" s="1"/>
      <c r="O59" s="1">
        <v>27.449600000000022</v>
      </c>
      <c r="P59" s="1">
        <f t="shared" si="4"/>
        <v>25.957799999999999</v>
      </c>
      <c r="Q59" s="5">
        <f t="shared" si="15"/>
        <v>94.545399999999944</v>
      </c>
      <c r="R59" s="5"/>
      <c r="S59" s="1"/>
      <c r="T59" s="1">
        <f t="shared" si="5"/>
        <v>10</v>
      </c>
      <c r="U59" s="1">
        <f t="shared" si="6"/>
        <v>6.3577267719144164</v>
      </c>
      <c r="V59" s="1">
        <v>24.865600000000001</v>
      </c>
      <c r="W59" s="1">
        <v>26.4374</v>
      </c>
      <c r="X59" s="1">
        <v>21.9694</v>
      </c>
      <c r="Y59" s="1">
        <v>21.752600000000001</v>
      </c>
      <c r="Z59" s="1">
        <v>20.3552</v>
      </c>
      <c r="AA59" s="1">
        <v>20.008400000000002</v>
      </c>
      <c r="AB59" s="1">
        <v>30.503799999999998</v>
      </c>
      <c r="AC59" s="1">
        <v>29.758199999999999</v>
      </c>
      <c r="AD59" s="1">
        <v>22.568200000000001</v>
      </c>
      <c r="AE59" s="1">
        <v>19.97620000000002</v>
      </c>
      <c r="AF59" s="1"/>
      <c r="AG59" s="1">
        <f t="shared" si="14"/>
        <v>94.545399999999944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103</v>
      </c>
      <c r="B60" s="1" t="s">
        <v>37</v>
      </c>
      <c r="C60" s="1">
        <v>14.186999999999999</v>
      </c>
      <c r="D60" s="1">
        <v>266.43299999999999</v>
      </c>
      <c r="E60" s="1">
        <v>83.111999999999995</v>
      </c>
      <c r="F60" s="1">
        <v>178.38499999999999</v>
      </c>
      <c r="G60" s="8">
        <v>1</v>
      </c>
      <c r="H60" s="1">
        <v>40</v>
      </c>
      <c r="I60" s="1" t="s">
        <v>38</v>
      </c>
      <c r="J60" s="1"/>
      <c r="K60" s="1">
        <v>98.6</v>
      </c>
      <c r="L60" s="1">
        <f t="shared" si="11"/>
        <v>-15.488</v>
      </c>
      <c r="M60" s="1"/>
      <c r="N60" s="1"/>
      <c r="O60" s="1">
        <v>42.612400000000022</v>
      </c>
      <c r="P60" s="1">
        <f t="shared" si="4"/>
        <v>16.622399999999999</v>
      </c>
      <c r="Q60" s="5"/>
      <c r="R60" s="5"/>
      <c r="S60" s="1"/>
      <c r="T60" s="1">
        <f t="shared" si="5"/>
        <v>13.295155934161134</v>
      </c>
      <c r="U60" s="1">
        <f t="shared" si="6"/>
        <v>13.295155934161134</v>
      </c>
      <c r="V60" s="1">
        <v>27.387</v>
      </c>
      <c r="W60" s="1">
        <v>29.857399999999998</v>
      </c>
      <c r="X60" s="1">
        <v>19.6768</v>
      </c>
      <c r="Y60" s="1">
        <v>20.927199999999999</v>
      </c>
      <c r="Z60" s="1">
        <v>20.9436</v>
      </c>
      <c r="AA60" s="1">
        <v>19.408200000000001</v>
      </c>
      <c r="AB60" s="1">
        <v>28.4864</v>
      </c>
      <c r="AC60" s="1">
        <v>34.192999999999998</v>
      </c>
      <c r="AD60" s="1">
        <v>34.285400000000003</v>
      </c>
      <c r="AE60" s="1">
        <v>23.780200000000001</v>
      </c>
      <c r="AF60" s="1"/>
      <c r="AG60" s="1">
        <f t="shared" si="14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104</v>
      </c>
      <c r="B61" s="1" t="s">
        <v>37</v>
      </c>
      <c r="C61" s="1">
        <v>21.353000000000002</v>
      </c>
      <c r="D61" s="1">
        <v>377.19900000000001</v>
      </c>
      <c r="E61" s="1">
        <v>151.72800000000001</v>
      </c>
      <c r="F61" s="1">
        <v>217.398</v>
      </c>
      <c r="G61" s="8">
        <v>1</v>
      </c>
      <c r="H61" s="1">
        <v>40</v>
      </c>
      <c r="I61" s="1" t="s">
        <v>38</v>
      </c>
      <c r="J61" s="1"/>
      <c r="K61" s="1">
        <v>220.46</v>
      </c>
      <c r="L61" s="1">
        <f t="shared" si="11"/>
        <v>-68.731999999999999</v>
      </c>
      <c r="M61" s="1"/>
      <c r="N61" s="1"/>
      <c r="O61" s="1"/>
      <c r="P61" s="1">
        <f t="shared" si="4"/>
        <v>30.345600000000001</v>
      </c>
      <c r="Q61" s="5">
        <f t="shared" si="15"/>
        <v>86.058000000000021</v>
      </c>
      <c r="R61" s="5"/>
      <c r="S61" s="1"/>
      <c r="T61" s="1">
        <f t="shared" si="5"/>
        <v>10</v>
      </c>
      <c r="U61" s="1">
        <f t="shared" si="6"/>
        <v>7.1640699145839921</v>
      </c>
      <c r="V61" s="1">
        <v>31.746400000000001</v>
      </c>
      <c r="W61" s="1">
        <v>39.3322</v>
      </c>
      <c r="X61" s="1">
        <v>28.088200000000001</v>
      </c>
      <c r="Y61" s="1">
        <v>24.577000000000002</v>
      </c>
      <c r="Z61" s="1">
        <v>24.139199999999999</v>
      </c>
      <c r="AA61" s="1">
        <v>26.148399999999999</v>
      </c>
      <c r="AB61" s="1">
        <v>34.753999999999998</v>
      </c>
      <c r="AC61" s="1">
        <v>39.587400000000002</v>
      </c>
      <c r="AD61" s="1">
        <v>34.918999999999997</v>
      </c>
      <c r="AE61" s="1">
        <v>24.382200000000001</v>
      </c>
      <c r="AF61" s="1"/>
      <c r="AG61" s="1">
        <f t="shared" si="14"/>
        <v>86.058000000000021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7" t="s">
        <v>105</v>
      </c>
      <c r="B62" s="17" t="s">
        <v>37</v>
      </c>
      <c r="C62" s="17"/>
      <c r="D62" s="17"/>
      <c r="E62" s="17"/>
      <c r="F62" s="17"/>
      <c r="G62" s="18">
        <v>0</v>
      </c>
      <c r="H62" s="17">
        <v>30</v>
      </c>
      <c r="I62" s="17" t="s">
        <v>38</v>
      </c>
      <c r="J62" s="17"/>
      <c r="K62" s="17"/>
      <c r="L62" s="17">
        <f t="shared" si="11"/>
        <v>0</v>
      </c>
      <c r="M62" s="17"/>
      <c r="N62" s="17"/>
      <c r="O62" s="17"/>
      <c r="P62" s="17">
        <f t="shared" si="4"/>
        <v>0</v>
      </c>
      <c r="Q62" s="19"/>
      <c r="R62" s="19"/>
      <c r="S62" s="17"/>
      <c r="T62" s="17" t="e">
        <f t="shared" si="5"/>
        <v>#DIV/0!</v>
      </c>
      <c r="U62" s="17" t="e">
        <f t="shared" si="6"/>
        <v>#DIV/0!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 t="s">
        <v>63</v>
      </c>
      <c r="AG62" s="17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7" t="s">
        <v>106</v>
      </c>
      <c r="B63" s="17" t="s">
        <v>45</v>
      </c>
      <c r="C63" s="17"/>
      <c r="D63" s="17"/>
      <c r="E63" s="17"/>
      <c r="F63" s="17"/>
      <c r="G63" s="18">
        <v>0</v>
      </c>
      <c r="H63" s="17">
        <v>60</v>
      </c>
      <c r="I63" s="17" t="s">
        <v>38</v>
      </c>
      <c r="J63" s="17"/>
      <c r="K63" s="17"/>
      <c r="L63" s="17">
        <f t="shared" si="11"/>
        <v>0</v>
      </c>
      <c r="M63" s="17"/>
      <c r="N63" s="17"/>
      <c r="O63" s="17"/>
      <c r="P63" s="17">
        <f t="shared" si="4"/>
        <v>0</v>
      </c>
      <c r="Q63" s="19"/>
      <c r="R63" s="19"/>
      <c r="S63" s="17"/>
      <c r="T63" s="17" t="e">
        <f t="shared" si="5"/>
        <v>#DIV/0!</v>
      </c>
      <c r="U63" s="17" t="e">
        <f t="shared" si="6"/>
        <v>#DIV/0!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 t="s">
        <v>63</v>
      </c>
      <c r="AG63" s="17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7" t="s">
        <v>107</v>
      </c>
      <c r="B64" s="17" t="s">
        <v>45</v>
      </c>
      <c r="C64" s="17"/>
      <c r="D64" s="17"/>
      <c r="E64" s="17"/>
      <c r="F64" s="17"/>
      <c r="G64" s="18">
        <v>0</v>
      </c>
      <c r="H64" s="17">
        <v>50</v>
      </c>
      <c r="I64" s="17" t="s">
        <v>38</v>
      </c>
      <c r="J64" s="17"/>
      <c r="K64" s="17"/>
      <c r="L64" s="17">
        <f t="shared" si="11"/>
        <v>0</v>
      </c>
      <c r="M64" s="17"/>
      <c r="N64" s="17"/>
      <c r="O64" s="17"/>
      <c r="P64" s="17">
        <f t="shared" si="4"/>
        <v>0</v>
      </c>
      <c r="Q64" s="19"/>
      <c r="R64" s="19"/>
      <c r="S64" s="17"/>
      <c r="T64" s="17" t="e">
        <f t="shared" si="5"/>
        <v>#DIV/0!</v>
      </c>
      <c r="U64" s="17" t="e">
        <f t="shared" si="6"/>
        <v>#DIV/0!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 t="s">
        <v>63</v>
      </c>
      <c r="AG64" s="17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108</v>
      </c>
      <c r="B65" s="1" t="s">
        <v>45</v>
      </c>
      <c r="C65" s="1">
        <v>64</v>
      </c>
      <c r="D65" s="1">
        <v>40</v>
      </c>
      <c r="E65" s="1">
        <v>63</v>
      </c>
      <c r="F65" s="1">
        <v>39</v>
      </c>
      <c r="G65" s="8">
        <v>0.37</v>
      </c>
      <c r="H65" s="1">
        <v>50</v>
      </c>
      <c r="I65" s="1" t="s">
        <v>38</v>
      </c>
      <c r="J65" s="1"/>
      <c r="K65" s="1">
        <v>63</v>
      </c>
      <c r="L65" s="1">
        <f t="shared" si="11"/>
        <v>0</v>
      </c>
      <c r="M65" s="1"/>
      <c r="N65" s="1"/>
      <c r="O65" s="1"/>
      <c r="P65" s="1">
        <f t="shared" si="4"/>
        <v>12.6</v>
      </c>
      <c r="Q65" s="5">
        <f>9*P65-O65-F65</f>
        <v>74.399999999999991</v>
      </c>
      <c r="R65" s="5"/>
      <c r="S65" s="1"/>
      <c r="T65" s="1">
        <f t="shared" si="5"/>
        <v>9</v>
      </c>
      <c r="U65" s="1">
        <f t="shared" si="6"/>
        <v>3.0952380952380953</v>
      </c>
      <c r="V65" s="1">
        <v>4.2</v>
      </c>
      <c r="W65" s="1">
        <v>3.2</v>
      </c>
      <c r="X65" s="1">
        <v>6</v>
      </c>
      <c r="Y65" s="1">
        <v>10</v>
      </c>
      <c r="Z65" s="1">
        <v>9.4</v>
      </c>
      <c r="AA65" s="1">
        <v>5.8</v>
      </c>
      <c r="AB65" s="1">
        <v>4.5999999999999996</v>
      </c>
      <c r="AC65" s="1">
        <v>4.4000000000000004</v>
      </c>
      <c r="AD65" s="1">
        <v>5.8</v>
      </c>
      <c r="AE65" s="1">
        <v>8.4</v>
      </c>
      <c r="AF65" s="10" t="s">
        <v>42</v>
      </c>
      <c r="AG65" s="1">
        <f>G65*Q65</f>
        <v>27.527999999999995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7" t="s">
        <v>109</v>
      </c>
      <c r="B66" s="17" t="s">
        <v>45</v>
      </c>
      <c r="C66" s="17"/>
      <c r="D66" s="17"/>
      <c r="E66" s="17"/>
      <c r="F66" s="17"/>
      <c r="G66" s="18">
        <v>0</v>
      </c>
      <c r="H66" s="17">
        <v>30</v>
      </c>
      <c r="I66" s="17" t="s">
        <v>38</v>
      </c>
      <c r="J66" s="17"/>
      <c r="K66" s="17"/>
      <c r="L66" s="17">
        <f t="shared" si="11"/>
        <v>0</v>
      </c>
      <c r="M66" s="17"/>
      <c r="N66" s="17"/>
      <c r="O66" s="17"/>
      <c r="P66" s="17">
        <f t="shared" si="4"/>
        <v>0</v>
      </c>
      <c r="Q66" s="19"/>
      <c r="R66" s="19"/>
      <c r="S66" s="17"/>
      <c r="T66" s="17" t="e">
        <f t="shared" si="5"/>
        <v>#DIV/0!</v>
      </c>
      <c r="U66" s="17" t="e">
        <f t="shared" si="6"/>
        <v>#DIV/0!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 t="s">
        <v>63</v>
      </c>
      <c r="AG66" s="17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7" t="s">
        <v>110</v>
      </c>
      <c r="B67" s="17" t="s">
        <v>45</v>
      </c>
      <c r="C67" s="17"/>
      <c r="D67" s="17"/>
      <c r="E67" s="17"/>
      <c r="F67" s="17"/>
      <c r="G67" s="18">
        <v>0</v>
      </c>
      <c r="H67" s="17">
        <v>55</v>
      </c>
      <c r="I67" s="17" t="s">
        <v>38</v>
      </c>
      <c r="J67" s="17"/>
      <c r="K67" s="17"/>
      <c r="L67" s="17">
        <f t="shared" si="11"/>
        <v>0</v>
      </c>
      <c r="M67" s="17"/>
      <c r="N67" s="17"/>
      <c r="O67" s="17"/>
      <c r="P67" s="17">
        <f t="shared" si="4"/>
        <v>0</v>
      </c>
      <c r="Q67" s="19"/>
      <c r="R67" s="19"/>
      <c r="S67" s="17"/>
      <c r="T67" s="17" t="e">
        <f t="shared" si="5"/>
        <v>#DIV/0!</v>
      </c>
      <c r="U67" s="17" t="e">
        <f t="shared" si="6"/>
        <v>#DIV/0!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 t="s">
        <v>63</v>
      </c>
      <c r="AG67" s="17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7" t="s">
        <v>111</v>
      </c>
      <c r="B68" s="17" t="s">
        <v>45</v>
      </c>
      <c r="C68" s="17"/>
      <c r="D68" s="17"/>
      <c r="E68" s="17"/>
      <c r="F68" s="17"/>
      <c r="G68" s="18">
        <v>0</v>
      </c>
      <c r="H68" s="17">
        <v>40</v>
      </c>
      <c r="I68" s="17" t="s">
        <v>38</v>
      </c>
      <c r="J68" s="17"/>
      <c r="K68" s="17"/>
      <c r="L68" s="17">
        <f t="shared" si="11"/>
        <v>0</v>
      </c>
      <c r="M68" s="17"/>
      <c r="N68" s="17"/>
      <c r="O68" s="17"/>
      <c r="P68" s="17">
        <f t="shared" si="4"/>
        <v>0</v>
      </c>
      <c r="Q68" s="19"/>
      <c r="R68" s="19"/>
      <c r="S68" s="17"/>
      <c r="T68" s="17" t="e">
        <f t="shared" si="5"/>
        <v>#DIV/0!</v>
      </c>
      <c r="U68" s="17" t="e">
        <f t="shared" si="6"/>
        <v>#DIV/0!</v>
      </c>
      <c r="V68" s="17">
        <v>0</v>
      </c>
      <c r="W68" s="17">
        <v>0</v>
      </c>
      <c r="X68" s="17">
        <v>0</v>
      </c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17">
        <v>0</v>
      </c>
      <c r="AE68" s="17">
        <v>0</v>
      </c>
      <c r="AF68" s="17" t="s">
        <v>63</v>
      </c>
      <c r="AG68" s="17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112</v>
      </c>
      <c r="B69" s="1" t="s">
        <v>45</v>
      </c>
      <c r="C69" s="1">
        <v>1</v>
      </c>
      <c r="D69" s="1">
        <v>120</v>
      </c>
      <c r="E69" s="1">
        <v>43</v>
      </c>
      <c r="F69" s="1">
        <v>59</v>
      </c>
      <c r="G69" s="8">
        <v>0.4</v>
      </c>
      <c r="H69" s="1">
        <v>50</v>
      </c>
      <c r="I69" s="1" t="s">
        <v>38</v>
      </c>
      <c r="J69" s="1"/>
      <c r="K69" s="1">
        <v>59</v>
      </c>
      <c r="L69" s="1">
        <f t="shared" si="11"/>
        <v>-16</v>
      </c>
      <c r="M69" s="1"/>
      <c r="N69" s="1"/>
      <c r="O69" s="1">
        <v>4.8000000000000114</v>
      </c>
      <c r="P69" s="1">
        <f t="shared" si="4"/>
        <v>8.6</v>
      </c>
      <c r="Q69" s="5">
        <f>10*P69-O69-F69</f>
        <v>22.199999999999989</v>
      </c>
      <c r="R69" s="5"/>
      <c r="S69" s="1"/>
      <c r="T69" s="1">
        <f t="shared" si="5"/>
        <v>10</v>
      </c>
      <c r="U69" s="1">
        <f t="shared" si="6"/>
        <v>7.4186046511627923</v>
      </c>
      <c r="V69" s="1">
        <v>9.8000000000000007</v>
      </c>
      <c r="W69" s="1">
        <v>10.4</v>
      </c>
      <c r="X69" s="1">
        <v>8.4</v>
      </c>
      <c r="Y69" s="1">
        <v>10.4</v>
      </c>
      <c r="Z69" s="1">
        <v>7.8</v>
      </c>
      <c r="AA69" s="1">
        <v>6.4</v>
      </c>
      <c r="AB69" s="1">
        <v>7.4</v>
      </c>
      <c r="AC69" s="1">
        <v>7</v>
      </c>
      <c r="AD69" s="1">
        <v>10.4</v>
      </c>
      <c r="AE69" s="1">
        <v>9.8000000000000007</v>
      </c>
      <c r="AF69" s="1"/>
      <c r="AG69" s="1">
        <f>G69*Q69</f>
        <v>8.8799999999999955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7" t="s">
        <v>113</v>
      </c>
      <c r="B70" s="17" t="s">
        <v>45</v>
      </c>
      <c r="C70" s="17"/>
      <c r="D70" s="17"/>
      <c r="E70" s="17"/>
      <c r="F70" s="17"/>
      <c r="G70" s="18">
        <v>0</v>
      </c>
      <c r="H70" s="17">
        <v>55</v>
      </c>
      <c r="I70" s="17" t="s">
        <v>38</v>
      </c>
      <c r="J70" s="17"/>
      <c r="K70" s="17"/>
      <c r="L70" s="17">
        <f t="shared" ref="L70:L94" si="16">E70-K70</f>
        <v>0</v>
      </c>
      <c r="M70" s="17"/>
      <c r="N70" s="17"/>
      <c r="O70" s="17"/>
      <c r="P70" s="17">
        <f t="shared" si="4"/>
        <v>0</v>
      </c>
      <c r="Q70" s="19"/>
      <c r="R70" s="19"/>
      <c r="S70" s="17"/>
      <c r="T70" s="17" t="e">
        <f t="shared" si="5"/>
        <v>#DIV/0!</v>
      </c>
      <c r="U70" s="17" t="e">
        <f t="shared" si="6"/>
        <v>#DIV/0!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  <c r="AF70" s="17" t="s">
        <v>63</v>
      </c>
      <c r="AG70" s="17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7" t="s">
        <v>114</v>
      </c>
      <c r="B71" s="17" t="s">
        <v>37</v>
      </c>
      <c r="C71" s="17"/>
      <c r="D71" s="17"/>
      <c r="E71" s="17"/>
      <c r="F71" s="17"/>
      <c r="G71" s="18">
        <v>0</v>
      </c>
      <c r="H71" s="17">
        <v>55</v>
      </c>
      <c r="I71" s="17" t="s">
        <v>38</v>
      </c>
      <c r="J71" s="17"/>
      <c r="K71" s="17"/>
      <c r="L71" s="17">
        <f t="shared" si="16"/>
        <v>0</v>
      </c>
      <c r="M71" s="17"/>
      <c r="N71" s="17"/>
      <c r="O71" s="17"/>
      <c r="P71" s="17">
        <f t="shared" ref="P71:P94" si="17">E71/5</f>
        <v>0</v>
      </c>
      <c r="Q71" s="19"/>
      <c r="R71" s="19"/>
      <c r="S71" s="17"/>
      <c r="T71" s="17" t="e">
        <f t="shared" ref="T71:T94" si="18">(F71+O71+Q71)/P71</f>
        <v>#DIV/0!</v>
      </c>
      <c r="U71" s="17" t="e">
        <f t="shared" ref="U71:U94" si="19">(F71+O71)/P71</f>
        <v>#DIV/0!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>
        <v>0</v>
      </c>
      <c r="AE71" s="17">
        <v>0</v>
      </c>
      <c r="AF71" s="17" t="s">
        <v>115</v>
      </c>
      <c r="AG71" s="17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7" t="s">
        <v>116</v>
      </c>
      <c r="B72" s="17" t="s">
        <v>45</v>
      </c>
      <c r="C72" s="17"/>
      <c r="D72" s="17"/>
      <c r="E72" s="17"/>
      <c r="F72" s="17"/>
      <c r="G72" s="18">
        <v>0</v>
      </c>
      <c r="H72" s="17">
        <v>40</v>
      </c>
      <c r="I72" s="17" t="s">
        <v>38</v>
      </c>
      <c r="J72" s="17"/>
      <c r="K72" s="17"/>
      <c r="L72" s="17">
        <f t="shared" si="16"/>
        <v>0</v>
      </c>
      <c r="M72" s="17"/>
      <c r="N72" s="17"/>
      <c r="O72" s="17"/>
      <c r="P72" s="17">
        <f t="shared" si="17"/>
        <v>0</v>
      </c>
      <c r="Q72" s="19"/>
      <c r="R72" s="19"/>
      <c r="S72" s="17"/>
      <c r="T72" s="17" t="e">
        <f t="shared" si="18"/>
        <v>#DIV/0!</v>
      </c>
      <c r="U72" s="17" t="e">
        <f t="shared" si="19"/>
        <v>#DIV/0!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  <c r="AF72" s="17" t="s">
        <v>117</v>
      </c>
      <c r="AG72" s="17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118</v>
      </c>
      <c r="B73" s="1" t="s">
        <v>45</v>
      </c>
      <c r="C73" s="1">
        <v>69</v>
      </c>
      <c r="D73" s="1">
        <v>62</v>
      </c>
      <c r="E73" s="1">
        <v>2</v>
      </c>
      <c r="F73" s="1">
        <v>57</v>
      </c>
      <c r="G73" s="8">
        <v>0.2</v>
      </c>
      <c r="H73" s="1">
        <v>35</v>
      </c>
      <c r="I73" s="1" t="s">
        <v>38</v>
      </c>
      <c r="J73" s="1"/>
      <c r="K73" s="1">
        <v>8</v>
      </c>
      <c r="L73" s="1">
        <f t="shared" si="16"/>
        <v>-6</v>
      </c>
      <c r="M73" s="1"/>
      <c r="N73" s="1"/>
      <c r="O73" s="1"/>
      <c r="P73" s="1">
        <f t="shared" si="17"/>
        <v>0.4</v>
      </c>
      <c r="Q73" s="5"/>
      <c r="R73" s="5"/>
      <c r="S73" s="1"/>
      <c r="T73" s="1">
        <f t="shared" si="18"/>
        <v>142.5</v>
      </c>
      <c r="U73" s="1">
        <f t="shared" si="19"/>
        <v>142.5</v>
      </c>
      <c r="V73" s="1">
        <v>3.8</v>
      </c>
      <c r="W73" s="1">
        <v>2.6</v>
      </c>
      <c r="X73" s="1">
        <v>0.2</v>
      </c>
      <c r="Y73" s="1">
        <v>2.6</v>
      </c>
      <c r="Z73" s="1">
        <v>7.4</v>
      </c>
      <c r="AA73" s="1">
        <v>6.6</v>
      </c>
      <c r="AB73" s="1">
        <v>6</v>
      </c>
      <c r="AC73" s="1">
        <v>4.8</v>
      </c>
      <c r="AD73" s="1">
        <v>6.6</v>
      </c>
      <c r="AE73" s="1">
        <v>12.2</v>
      </c>
      <c r="AF73" s="22" t="s">
        <v>144</v>
      </c>
      <c r="AG73" s="1">
        <f t="shared" ref="AG73:AG79" si="20"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23" t="s">
        <v>119</v>
      </c>
      <c r="B74" s="23" t="s">
        <v>37</v>
      </c>
      <c r="C74" s="23">
        <v>38.520000000000003</v>
      </c>
      <c r="D74" s="23">
        <v>97.378</v>
      </c>
      <c r="E74" s="23">
        <v>71.600999999999999</v>
      </c>
      <c r="F74" s="23">
        <v>57.536999999999999</v>
      </c>
      <c r="G74" s="24">
        <v>1</v>
      </c>
      <c r="H74" s="23">
        <v>60</v>
      </c>
      <c r="I74" s="23" t="s">
        <v>38</v>
      </c>
      <c r="J74" s="23"/>
      <c r="K74" s="23">
        <v>67.7</v>
      </c>
      <c r="L74" s="23">
        <f t="shared" si="16"/>
        <v>3.9009999999999962</v>
      </c>
      <c r="M74" s="23"/>
      <c r="N74" s="23"/>
      <c r="O74" s="23">
        <v>41.738399999999999</v>
      </c>
      <c r="P74" s="23">
        <f t="shared" si="17"/>
        <v>14.3202</v>
      </c>
      <c r="Q74" s="25">
        <f>11*P74-O74-F74</f>
        <v>58.2468</v>
      </c>
      <c r="R74" s="25"/>
      <c r="S74" s="23"/>
      <c r="T74" s="23">
        <f t="shared" si="18"/>
        <v>11</v>
      </c>
      <c r="U74" s="23">
        <f t="shared" si="19"/>
        <v>6.9325428415804247</v>
      </c>
      <c r="V74" s="23">
        <v>13.1988</v>
      </c>
      <c r="W74" s="23">
        <v>11.8916</v>
      </c>
      <c r="X74" s="23">
        <v>15.5824</v>
      </c>
      <c r="Y74" s="23">
        <v>14.7104</v>
      </c>
      <c r="Z74" s="23">
        <v>13.2288</v>
      </c>
      <c r="AA74" s="23">
        <v>13.3712</v>
      </c>
      <c r="AB74" s="23">
        <v>14.4024</v>
      </c>
      <c r="AC74" s="23">
        <v>16.462800000000001</v>
      </c>
      <c r="AD74" s="23">
        <v>17.238399999999999</v>
      </c>
      <c r="AE74" s="23">
        <v>13.6676</v>
      </c>
      <c r="AF74" s="23" t="s">
        <v>150</v>
      </c>
      <c r="AG74" s="23">
        <f t="shared" si="20"/>
        <v>58.2468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120</v>
      </c>
      <c r="B75" s="1" t="s">
        <v>37</v>
      </c>
      <c r="C75" s="1">
        <v>53.36</v>
      </c>
      <c r="D75" s="1">
        <v>1438.6320000000001</v>
      </c>
      <c r="E75" s="1">
        <v>395.97199999999998</v>
      </c>
      <c r="F75" s="1">
        <v>603.673</v>
      </c>
      <c r="G75" s="8">
        <v>1</v>
      </c>
      <c r="H75" s="1">
        <v>60</v>
      </c>
      <c r="I75" s="1" t="s">
        <v>38</v>
      </c>
      <c r="J75" s="1"/>
      <c r="K75" s="1">
        <v>471.6</v>
      </c>
      <c r="L75" s="1">
        <f t="shared" si="16"/>
        <v>-75.628000000000043</v>
      </c>
      <c r="M75" s="1"/>
      <c r="N75" s="1"/>
      <c r="O75" s="1">
        <v>156.8814000000001</v>
      </c>
      <c r="P75" s="1">
        <f t="shared" si="17"/>
        <v>79.194400000000002</v>
      </c>
      <c r="Q75" s="5">
        <f t="shared" ref="Q74:Q77" si="21">10*P75-O75-F75</f>
        <v>31.389599999999859</v>
      </c>
      <c r="R75" s="5"/>
      <c r="S75" s="1"/>
      <c r="T75" s="1">
        <f t="shared" si="18"/>
        <v>10</v>
      </c>
      <c r="U75" s="1">
        <f t="shared" si="19"/>
        <v>9.6036386411160404</v>
      </c>
      <c r="V75" s="1">
        <v>93.617199999999997</v>
      </c>
      <c r="W75" s="1">
        <v>83.064599999999999</v>
      </c>
      <c r="X75" s="1">
        <v>93.901199999999989</v>
      </c>
      <c r="Y75" s="1">
        <v>102.6478</v>
      </c>
      <c r="Z75" s="1">
        <v>105.0168</v>
      </c>
      <c r="AA75" s="1">
        <v>117.13720000000001</v>
      </c>
      <c r="AB75" s="1">
        <v>118.72799999999999</v>
      </c>
      <c r="AC75" s="1">
        <v>129.71639999999999</v>
      </c>
      <c r="AD75" s="1">
        <v>123.0458</v>
      </c>
      <c r="AE75" s="1">
        <v>121.0484</v>
      </c>
      <c r="AF75" s="1"/>
      <c r="AG75" s="1">
        <f t="shared" si="20"/>
        <v>31.389599999999859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23" t="s">
        <v>121</v>
      </c>
      <c r="B76" s="23" t="s">
        <v>37</v>
      </c>
      <c r="C76" s="23">
        <v>225.27699999999999</v>
      </c>
      <c r="D76" s="23">
        <v>1007.5839999999999</v>
      </c>
      <c r="E76" s="23">
        <v>272.23399999999998</v>
      </c>
      <c r="F76" s="23">
        <v>506.18200000000002</v>
      </c>
      <c r="G76" s="24">
        <v>1</v>
      </c>
      <c r="H76" s="23">
        <v>60</v>
      </c>
      <c r="I76" s="13" t="s">
        <v>41</v>
      </c>
      <c r="J76" s="23"/>
      <c r="K76" s="23">
        <v>275.60000000000002</v>
      </c>
      <c r="L76" s="23">
        <f t="shared" si="16"/>
        <v>-3.3660000000000423</v>
      </c>
      <c r="M76" s="23"/>
      <c r="N76" s="23"/>
      <c r="O76" s="23">
        <v>103.82640000000021</v>
      </c>
      <c r="P76" s="23">
        <f t="shared" si="17"/>
        <v>54.446799999999996</v>
      </c>
      <c r="Q76" s="25"/>
      <c r="R76" s="25"/>
      <c r="S76" s="23"/>
      <c r="T76" s="23">
        <f t="shared" si="18"/>
        <v>11.203751184642627</v>
      </c>
      <c r="U76" s="23">
        <f t="shared" si="19"/>
        <v>11.203751184642627</v>
      </c>
      <c r="V76" s="23">
        <v>68.75800000000001</v>
      </c>
      <c r="W76" s="23">
        <v>56.249800000000008</v>
      </c>
      <c r="X76" s="23">
        <v>55.392399999999988</v>
      </c>
      <c r="Y76" s="23">
        <v>58.919800000000002</v>
      </c>
      <c r="Z76" s="23">
        <v>71.461600000000004</v>
      </c>
      <c r="AA76" s="23">
        <v>93.138800000000003</v>
      </c>
      <c r="AB76" s="23">
        <v>131.37139999999999</v>
      </c>
      <c r="AC76" s="23">
        <v>146.18780000000001</v>
      </c>
      <c r="AD76" s="23">
        <v>113.2336</v>
      </c>
      <c r="AE76" s="23">
        <v>111.4936</v>
      </c>
      <c r="AF76" s="23" t="s">
        <v>148</v>
      </c>
      <c r="AG76" s="23">
        <f t="shared" si="20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23" t="s">
        <v>122</v>
      </c>
      <c r="B77" s="23" t="s">
        <v>37</v>
      </c>
      <c r="C77" s="23">
        <v>365.73500000000001</v>
      </c>
      <c r="D77" s="23">
        <v>2019.5730000000001</v>
      </c>
      <c r="E77" s="23">
        <v>1005.627</v>
      </c>
      <c r="F77" s="23">
        <v>859.22699999999998</v>
      </c>
      <c r="G77" s="24">
        <v>1</v>
      </c>
      <c r="H77" s="23">
        <v>60</v>
      </c>
      <c r="I77" s="23" t="s">
        <v>38</v>
      </c>
      <c r="J77" s="23"/>
      <c r="K77" s="23">
        <v>1014.5</v>
      </c>
      <c r="L77" s="23">
        <f t="shared" si="16"/>
        <v>-8.8730000000000473</v>
      </c>
      <c r="M77" s="23"/>
      <c r="N77" s="23"/>
      <c r="O77" s="23">
        <v>290.03339999999992</v>
      </c>
      <c r="P77" s="23">
        <f t="shared" si="17"/>
        <v>201.12539999999998</v>
      </c>
      <c r="Q77" s="25">
        <f t="shared" ref="Q76:Q77" si="22">11*P77-O77-F77</f>
        <v>1063.1190000000001</v>
      </c>
      <c r="R77" s="25"/>
      <c r="S77" s="23"/>
      <c r="T77" s="23">
        <f t="shared" si="18"/>
        <v>11</v>
      </c>
      <c r="U77" s="23">
        <f t="shared" si="19"/>
        <v>5.7141484864666516</v>
      </c>
      <c r="V77" s="23">
        <v>183.33340000000001</v>
      </c>
      <c r="W77" s="23">
        <v>170.1602</v>
      </c>
      <c r="X77" s="23">
        <v>187.15819999999999</v>
      </c>
      <c r="Y77" s="23">
        <v>188.69</v>
      </c>
      <c r="Z77" s="23">
        <v>125.4342</v>
      </c>
      <c r="AA77" s="23">
        <v>134.7294</v>
      </c>
      <c r="AB77" s="23">
        <v>127.8124</v>
      </c>
      <c r="AC77" s="23">
        <v>120.82640000000001</v>
      </c>
      <c r="AD77" s="23">
        <v>83.686999999999998</v>
      </c>
      <c r="AE77" s="23">
        <v>97.011400000000009</v>
      </c>
      <c r="AF77" s="23" t="s">
        <v>150</v>
      </c>
      <c r="AG77" s="23">
        <f t="shared" si="20"/>
        <v>1063.1190000000001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123</v>
      </c>
      <c r="B78" s="1" t="s">
        <v>37</v>
      </c>
      <c r="C78" s="1">
        <v>28.472999999999999</v>
      </c>
      <c r="D78" s="1"/>
      <c r="E78" s="1">
        <v>2.266</v>
      </c>
      <c r="F78" s="1">
        <v>23.044</v>
      </c>
      <c r="G78" s="8">
        <v>1</v>
      </c>
      <c r="H78" s="1">
        <v>55</v>
      </c>
      <c r="I78" s="1" t="s">
        <v>38</v>
      </c>
      <c r="J78" s="1"/>
      <c r="K78" s="1">
        <v>5.2</v>
      </c>
      <c r="L78" s="1">
        <f t="shared" si="16"/>
        <v>-2.9340000000000002</v>
      </c>
      <c r="M78" s="1"/>
      <c r="N78" s="1"/>
      <c r="O78" s="1"/>
      <c r="P78" s="1">
        <f t="shared" si="17"/>
        <v>0.45319999999999999</v>
      </c>
      <c r="Q78" s="5"/>
      <c r="R78" s="5"/>
      <c r="S78" s="1"/>
      <c r="T78" s="1">
        <f t="shared" si="18"/>
        <v>50.847308031774055</v>
      </c>
      <c r="U78" s="1">
        <f t="shared" si="19"/>
        <v>50.847308031774055</v>
      </c>
      <c r="V78" s="1">
        <v>0.27079999999999999</v>
      </c>
      <c r="W78" s="1">
        <v>0.2702</v>
      </c>
      <c r="X78" s="1">
        <v>0.80899999999999994</v>
      </c>
      <c r="Y78" s="1">
        <v>0.53879999999999995</v>
      </c>
      <c r="Z78" s="1">
        <v>2.1511999999999998</v>
      </c>
      <c r="AA78" s="1">
        <v>2.1511999999999998</v>
      </c>
      <c r="AB78" s="1">
        <v>1.3633999999999999</v>
      </c>
      <c r="AC78" s="1">
        <v>1.3633999999999999</v>
      </c>
      <c r="AD78" s="1">
        <v>0.27279999999999999</v>
      </c>
      <c r="AE78" s="1">
        <v>0.54420000000000002</v>
      </c>
      <c r="AF78" s="22" t="s">
        <v>145</v>
      </c>
      <c r="AG78" s="1">
        <f t="shared" si="20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124</v>
      </c>
      <c r="B79" s="1" t="s">
        <v>37</v>
      </c>
      <c r="C79" s="1">
        <v>16.149000000000001</v>
      </c>
      <c r="D79" s="1"/>
      <c r="E79" s="1">
        <v>4.0449999999999999</v>
      </c>
      <c r="F79" s="1">
        <v>12.103999999999999</v>
      </c>
      <c r="G79" s="8">
        <v>1</v>
      </c>
      <c r="H79" s="1">
        <v>55</v>
      </c>
      <c r="I79" s="1" t="s">
        <v>38</v>
      </c>
      <c r="J79" s="1"/>
      <c r="K79" s="1">
        <v>3.9</v>
      </c>
      <c r="L79" s="1">
        <f t="shared" si="16"/>
        <v>0.14500000000000002</v>
      </c>
      <c r="M79" s="1"/>
      <c r="N79" s="1"/>
      <c r="O79" s="1"/>
      <c r="P79" s="1">
        <f t="shared" si="17"/>
        <v>0.80899999999999994</v>
      </c>
      <c r="Q79" s="5"/>
      <c r="R79" s="5"/>
      <c r="S79" s="1"/>
      <c r="T79" s="1">
        <f t="shared" si="18"/>
        <v>14.96168108776267</v>
      </c>
      <c r="U79" s="1">
        <f t="shared" si="19"/>
        <v>14.96168108776267</v>
      </c>
      <c r="V79" s="1">
        <v>0.26779999999999998</v>
      </c>
      <c r="W79" s="1">
        <v>0.26679999999999998</v>
      </c>
      <c r="X79" s="1">
        <v>1.0658000000000001</v>
      </c>
      <c r="Y79" s="1">
        <v>0.79900000000000004</v>
      </c>
      <c r="Z79" s="1">
        <v>1.3328</v>
      </c>
      <c r="AA79" s="1">
        <v>1.3328</v>
      </c>
      <c r="AB79" s="1">
        <v>0.52800000000000002</v>
      </c>
      <c r="AC79" s="1">
        <v>0.79679999999999995</v>
      </c>
      <c r="AD79" s="1">
        <v>0.80299999999999994</v>
      </c>
      <c r="AE79" s="1">
        <v>1.0702</v>
      </c>
      <c r="AF79" s="22" t="s">
        <v>146</v>
      </c>
      <c r="AG79" s="1">
        <f t="shared" si="20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7" t="s">
        <v>125</v>
      </c>
      <c r="B80" s="17" t="s">
        <v>37</v>
      </c>
      <c r="C80" s="17"/>
      <c r="D80" s="17"/>
      <c r="E80" s="17"/>
      <c r="F80" s="17"/>
      <c r="G80" s="18">
        <v>0</v>
      </c>
      <c r="H80" s="17">
        <v>55</v>
      </c>
      <c r="I80" s="17" t="s">
        <v>38</v>
      </c>
      <c r="J80" s="17"/>
      <c r="K80" s="17"/>
      <c r="L80" s="17">
        <f t="shared" si="16"/>
        <v>0</v>
      </c>
      <c r="M80" s="17"/>
      <c r="N80" s="17"/>
      <c r="O80" s="17"/>
      <c r="P80" s="17">
        <f t="shared" si="17"/>
        <v>0</v>
      </c>
      <c r="Q80" s="19"/>
      <c r="R80" s="19"/>
      <c r="S80" s="17"/>
      <c r="T80" s="17" t="e">
        <f t="shared" si="18"/>
        <v>#DIV/0!</v>
      </c>
      <c r="U80" s="17" t="e">
        <f t="shared" si="19"/>
        <v>#DIV/0!</v>
      </c>
      <c r="V80" s="17">
        <v>0</v>
      </c>
      <c r="W80" s="17">
        <v>0</v>
      </c>
      <c r="X80" s="17">
        <v>0</v>
      </c>
      <c r="Y80" s="17">
        <v>0</v>
      </c>
      <c r="Z80" s="17">
        <v>0</v>
      </c>
      <c r="AA80" s="17">
        <v>0</v>
      </c>
      <c r="AB80" s="17">
        <v>0</v>
      </c>
      <c r="AC80" s="17">
        <v>0</v>
      </c>
      <c r="AD80" s="17">
        <v>-0.26900000000000002</v>
      </c>
      <c r="AE80" s="17">
        <v>-0.26900000000000002</v>
      </c>
      <c r="AF80" s="17" t="s">
        <v>126</v>
      </c>
      <c r="AG80" s="17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7" t="s">
        <v>127</v>
      </c>
      <c r="B81" s="17" t="s">
        <v>37</v>
      </c>
      <c r="C81" s="17"/>
      <c r="D81" s="17"/>
      <c r="E81" s="17"/>
      <c r="F81" s="17"/>
      <c r="G81" s="18">
        <v>0</v>
      </c>
      <c r="H81" s="17">
        <v>60</v>
      </c>
      <c r="I81" s="17" t="s">
        <v>38</v>
      </c>
      <c r="J81" s="17"/>
      <c r="K81" s="17"/>
      <c r="L81" s="17">
        <f t="shared" si="16"/>
        <v>0</v>
      </c>
      <c r="M81" s="17"/>
      <c r="N81" s="17"/>
      <c r="O81" s="17"/>
      <c r="P81" s="17">
        <f t="shared" si="17"/>
        <v>0</v>
      </c>
      <c r="Q81" s="19"/>
      <c r="R81" s="19"/>
      <c r="S81" s="17"/>
      <c r="T81" s="17" t="e">
        <f t="shared" si="18"/>
        <v>#DIV/0!</v>
      </c>
      <c r="U81" s="17" t="e">
        <f t="shared" si="19"/>
        <v>#DIV/0!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17" t="s">
        <v>63</v>
      </c>
      <c r="AG81" s="17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128</v>
      </c>
      <c r="B82" s="1" t="s">
        <v>45</v>
      </c>
      <c r="C82" s="1">
        <v>2</v>
      </c>
      <c r="D82" s="1">
        <v>42</v>
      </c>
      <c r="E82" s="1">
        <v>4</v>
      </c>
      <c r="F82" s="1">
        <v>29</v>
      </c>
      <c r="G82" s="8">
        <v>0.3</v>
      </c>
      <c r="H82" s="1">
        <v>40</v>
      </c>
      <c r="I82" s="1" t="s">
        <v>38</v>
      </c>
      <c r="J82" s="1"/>
      <c r="K82" s="1">
        <v>18</v>
      </c>
      <c r="L82" s="1">
        <f t="shared" si="16"/>
        <v>-14</v>
      </c>
      <c r="M82" s="1"/>
      <c r="N82" s="1"/>
      <c r="O82" s="1"/>
      <c r="P82" s="1">
        <f t="shared" si="17"/>
        <v>0.8</v>
      </c>
      <c r="Q82" s="5"/>
      <c r="R82" s="5"/>
      <c r="S82" s="1"/>
      <c r="T82" s="1">
        <f t="shared" si="18"/>
        <v>36.25</v>
      </c>
      <c r="U82" s="1">
        <f t="shared" si="19"/>
        <v>36.25</v>
      </c>
      <c r="V82" s="1">
        <v>1.2</v>
      </c>
      <c r="W82" s="1">
        <v>2</v>
      </c>
      <c r="X82" s="1">
        <v>3.8</v>
      </c>
      <c r="Y82" s="1">
        <v>4.2</v>
      </c>
      <c r="Z82" s="1">
        <v>1.4</v>
      </c>
      <c r="AA82" s="1">
        <v>1</v>
      </c>
      <c r="AB82" s="1">
        <v>3</v>
      </c>
      <c r="AC82" s="1">
        <v>1.6</v>
      </c>
      <c r="AD82" s="1">
        <v>-1.2</v>
      </c>
      <c r="AE82" s="1">
        <v>-0.6</v>
      </c>
      <c r="AF82" s="1"/>
      <c r="AG82" s="1">
        <f t="shared" ref="AG82:AG94" si="23">G82*Q82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129</v>
      </c>
      <c r="B83" s="1" t="s">
        <v>45</v>
      </c>
      <c r="C83" s="1">
        <v>2</v>
      </c>
      <c r="D83" s="1">
        <v>62</v>
      </c>
      <c r="E83" s="1">
        <v>5</v>
      </c>
      <c r="F83" s="1">
        <v>56</v>
      </c>
      <c r="G83" s="8">
        <v>0.3</v>
      </c>
      <c r="H83" s="1">
        <v>40</v>
      </c>
      <c r="I83" s="1" t="s">
        <v>38</v>
      </c>
      <c r="J83" s="1"/>
      <c r="K83" s="1">
        <v>13</v>
      </c>
      <c r="L83" s="1">
        <f t="shared" si="16"/>
        <v>-8</v>
      </c>
      <c r="M83" s="1"/>
      <c r="N83" s="1"/>
      <c r="O83" s="1"/>
      <c r="P83" s="1">
        <f t="shared" si="17"/>
        <v>1</v>
      </c>
      <c r="Q83" s="5"/>
      <c r="R83" s="5"/>
      <c r="S83" s="1"/>
      <c r="T83" s="1">
        <f t="shared" si="18"/>
        <v>56</v>
      </c>
      <c r="U83" s="1">
        <f t="shared" si="19"/>
        <v>56</v>
      </c>
      <c r="V83" s="1">
        <v>1.2</v>
      </c>
      <c r="W83" s="1">
        <v>0.8</v>
      </c>
      <c r="X83" s="1">
        <v>5.4</v>
      </c>
      <c r="Y83" s="1">
        <v>4.5999999999999996</v>
      </c>
      <c r="Z83" s="1">
        <v>1.4</v>
      </c>
      <c r="AA83" s="1">
        <v>0.8</v>
      </c>
      <c r="AB83" s="1">
        <v>3.8</v>
      </c>
      <c r="AC83" s="1">
        <v>4.2</v>
      </c>
      <c r="AD83" s="1">
        <v>-0.2</v>
      </c>
      <c r="AE83" s="1">
        <v>1.4</v>
      </c>
      <c r="AF83" s="1"/>
      <c r="AG83" s="1">
        <f t="shared" si="23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130</v>
      </c>
      <c r="B84" s="1" t="s">
        <v>45</v>
      </c>
      <c r="C84" s="1">
        <v>49</v>
      </c>
      <c r="D84" s="1">
        <v>157</v>
      </c>
      <c r="E84" s="1">
        <v>80</v>
      </c>
      <c r="F84" s="1">
        <v>77</v>
      </c>
      <c r="G84" s="8">
        <v>0.3</v>
      </c>
      <c r="H84" s="1">
        <v>40</v>
      </c>
      <c r="I84" s="1" t="s">
        <v>38</v>
      </c>
      <c r="J84" s="1"/>
      <c r="K84" s="1">
        <v>83</v>
      </c>
      <c r="L84" s="1">
        <f t="shared" si="16"/>
        <v>-3</v>
      </c>
      <c r="M84" s="1"/>
      <c r="N84" s="1"/>
      <c r="O84" s="1">
        <v>21</v>
      </c>
      <c r="P84" s="1">
        <f t="shared" si="17"/>
        <v>16</v>
      </c>
      <c r="Q84" s="5">
        <f t="shared" ref="Q84:Q93" si="24">10*P84-O84-F84</f>
        <v>62</v>
      </c>
      <c r="R84" s="5"/>
      <c r="S84" s="1"/>
      <c r="T84" s="1">
        <f t="shared" si="18"/>
        <v>10</v>
      </c>
      <c r="U84" s="1">
        <f t="shared" si="19"/>
        <v>6.125</v>
      </c>
      <c r="V84" s="1">
        <v>14</v>
      </c>
      <c r="W84" s="1">
        <v>14.8</v>
      </c>
      <c r="X84" s="1">
        <v>16.399999999999999</v>
      </c>
      <c r="Y84" s="1">
        <v>13.6</v>
      </c>
      <c r="Z84" s="1">
        <v>9.4</v>
      </c>
      <c r="AA84" s="1">
        <v>11.6</v>
      </c>
      <c r="AB84" s="1">
        <v>21.8</v>
      </c>
      <c r="AC84" s="1">
        <v>19.399999999999999</v>
      </c>
      <c r="AD84" s="1">
        <v>1.6</v>
      </c>
      <c r="AE84" s="1">
        <v>1.6</v>
      </c>
      <c r="AF84" s="1"/>
      <c r="AG84" s="1">
        <f t="shared" si="23"/>
        <v>18.599999999999998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131</v>
      </c>
      <c r="B85" s="1" t="s">
        <v>45</v>
      </c>
      <c r="C85" s="1">
        <v>9</v>
      </c>
      <c r="D85" s="1">
        <v>24</v>
      </c>
      <c r="E85" s="1">
        <v>14</v>
      </c>
      <c r="F85" s="1">
        <v>19</v>
      </c>
      <c r="G85" s="8">
        <v>0.05</v>
      </c>
      <c r="H85" s="1">
        <v>120</v>
      </c>
      <c r="I85" s="1" t="s">
        <v>38</v>
      </c>
      <c r="J85" s="1"/>
      <c r="K85" s="1">
        <v>15</v>
      </c>
      <c r="L85" s="1">
        <f t="shared" si="16"/>
        <v>-1</v>
      </c>
      <c r="M85" s="1"/>
      <c r="N85" s="1"/>
      <c r="O85" s="1"/>
      <c r="P85" s="1">
        <f t="shared" si="17"/>
        <v>2.8</v>
      </c>
      <c r="Q85" s="5">
        <f t="shared" si="24"/>
        <v>9</v>
      </c>
      <c r="R85" s="5"/>
      <c r="S85" s="1"/>
      <c r="T85" s="1">
        <f t="shared" si="18"/>
        <v>10</v>
      </c>
      <c r="U85" s="1">
        <f t="shared" si="19"/>
        <v>6.7857142857142865</v>
      </c>
      <c r="V85" s="1">
        <v>1.6</v>
      </c>
      <c r="W85" s="1">
        <v>2.2000000000000002</v>
      </c>
      <c r="X85" s="1">
        <v>2.8</v>
      </c>
      <c r="Y85" s="1">
        <v>2.2000000000000002</v>
      </c>
      <c r="Z85" s="1">
        <v>0.6</v>
      </c>
      <c r="AA85" s="1">
        <v>0.6</v>
      </c>
      <c r="AB85" s="1">
        <v>1.4</v>
      </c>
      <c r="AC85" s="1">
        <v>2.4</v>
      </c>
      <c r="AD85" s="1">
        <v>1.6</v>
      </c>
      <c r="AE85" s="1">
        <v>0.6</v>
      </c>
      <c r="AF85" s="1"/>
      <c r="AG85" s="1">
        <f t="shared" si="23"/>
        <v>0.45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23" t="s">
        <v>132</v>
      </c>
      <c r="B86" s="23" t="s">
        <v>37</v>
      </c>
      <c r="C86" s="23">
        <v>278.96800000000002</v>
      </c>
      <c r="D86" s="23">
        <v>637.66099999999994</v>
      </c>
      <c r="E86" s="23">
        <v>460.30399999999997</v>
      </c>
      <c r="F86" s="23">
        <v>406.27699999999999</v>
      </c>
      <c r="G86" s="24">
        <v>1</v>
      </c>
      <c r="H86" s="23">
        <v>40</v>
      </c>
      <c r="I86" s="23" t="s">
        <v>38</v>
      </c>
      <c r="J86" s="23"/>
      <c r="K86" s="23">
        <v>447.25799999999998</v>
      </c>
      <c r="L86" s="23">
        <f t="shared" si="16"/>
        <v>13.045999999999992</v>
      </c>
      <c r="M86" s="23"/>
      <c r="N86" s="23"/>
      <c r="O86" s="23"/>
      <c r="P86" s="23">
        <f t="shared" si="17"/>
        <v>92.0608</v>
      </c>
      <c r="Q86" s="25">
        <f>11*P86-O86-F86</f>
        <v>606.3918000000001</v>
      </c>
      <c r="R86" s="25"/>
      <c r="S86" s="23"/>
      <c r="T86" s="23">
        <f t="shared" si="18"/>
        <v>11.000000000000002</v>
      </c>
      <c r="U86" s="23">
        <f t="shared" si="19"/>
        <v>4.4131378393409575</v>
      </c>
      <c r="V86" s="23">
        <v>71.449399999999997</v>
      </c>
      <c r="W86" s="23">
        <v>60.8048</v>
      </c>
      <c r="X86" s="23">
        <v>75.599999999999994</v>
      </c>
      <c r="Y86" s="23">
        <v>78.985199999999992</v>
      </c>
      <c r="Z86" s="23">
        <v>73.444800000000001</v>
      </c>
      <c r="AA86" s="23">
        <v>75.561999999999998</v>
      </c>
      <c r="AB86" s="23">
        <v>80.818799999999996</v>
      </c>
      <c r="AC86" s="23">
        <v>89.932400000000001</v>
      </c>
      <c r="AD86" s="23">
        <v>76.010199999999998</v>
      </c>
      <c r="AE86" s="23">
        <v>68.845200000000006</v>
      </c>
      <c r="AF86" s="23" t="s">
        <v>150</v>
      </c>
      <c r="AG86" s="23">
        <f t="shared" si="23"/>
        <v>606.3918000000001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133</v>
      </c>
      <c r="B87" s="1" t="s">
        <v>45</v>
      </c>
      <c r="C87" s="1">
        <v>72</v>
      </c>
      <c r="D87" s="1">
        <v>207</v>
      </c>
      <c r="E87" s="1">
        <v>75</v>
      </c>
      <c r="F87" s="1">
        <v>128</v>
      </c>
      <c r="G87" s="8">
        <v>0.3</v>
      </c>
      <c r="H87" s="1">
        <v>40</v>
      </c>
      <c r="I87" s="1" t="s">
        <v>38</v>
      </c>
      <c r="J87" s="1"/>
      <c r="K87" s="1">
        <v>80</v>
      </c>
      <c r="L87" s="1">
        <f t="shared" si="16"/>
        <v>-5</v>
      </c>
      <c r="M87" s="1"/>
      <c r="N87" s="1"/>
      <c r="O87" s="1"/>
      <c r="P87" s="1">
        <f t="shared" si="17"/>
        <v>15</v>
      </c>
      <c r="Q87" s="5">
        <f t="shared" si="24"/>
        <v>22</v>
      </c>
      <c r="R87" s="5"/>
      <c r="S87" s="1"/>
      <c r="T87" s="1">
        <f t="shared" si="18"/>
        <v>10</v>
      </c>
      <c r="U87" s="1">
        <f t="shared" si="19"/>
        <v>8.5333333333333332</v>
      </c>
      <c r="V87" s="1">
        <v>15.4</v>
      </c>
      <c r="W87" s="1">
        <v>16.600000000000001</v>
      </c>
      <c r="X87" s="1">
        <v>19.399999999999999</v>
      </c>
      <c r="Y87" s="1">
        <v>16.8</v>
      </c>
      <c r="Z87" s="1">
        <v>6.4</v>
      </c>
      <c r="AA87" s="1">
        <v>9.1999999999999993</v>
      </c>
      <c r="AB87" s="1">
        <v>24</v>
      </c>
      <c r="AC87" s="1">
        <v>23.184000000000001</v>
      </c>
      <c r="AD87" s="1">
        <v>11.183999999999999</v>
      </c>
      <c r="AE87" s="1">
        <v>7.8</v>
      </c>
      <c r="AF87" s="1"/>
      <c r="AG87" s="1">
        <f t="shared" si="23"/>
        <v>6.6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134</v>
      </c>
      <c r="B88" s="1" t="s">
        <v>45</v>
      </c>
      <c r="C88" s="1">
        <v>52</v>
      </c>
      <c r="D88" s="1">
        <v>189</v>
      </c>
      <c r="E88" s="1">
        <v>60</v>
      </c>
      <c r="F88" s="1">
        <v>125</v>
      </c>
      <c r="G88" s="8">
        <v>0.3</v>
      </c>
      <c r="H88" s="1">
        <v>40</v>
      </c>
      <c r="I88" s="1" t="s">
        <v>38</v>
      </c>
      <c r="J88" s="1"/>
      <c r="K88" s="1">
        <v>69</v>
      </c>
      <c r="L88" s="1">
        <f t="shared" si="16"/>
        <v>-9</v>
      </c>
      <c r="M88" s="1"/>
      <c r="N88" s="1"/>
      <c r="O88" s="1"/>
      <c r="P88" s="1">
        <f t="shared" si="17"/>
        <v>12</v>
      </c>
      <c r="Q88" s="5"/>
      <c r="R88" s="5"/>
      <c r="S88" s="1"/>
      <c r="T88" s="1">
        <f t="shared" si="18"/>
        <v>10.416666666666666</v>
      </c>
      <c r="U88" s="1">
        <f t="shared" si="19"/>
        <v>10.416666666666666</v>
      </c>
      <c r="V88" s="1">
        <v>13</v>
      </c>
      <c r="W88" s="1">
        <v>13.8</v>
      </c>
      <c r="X88" s="1">
        <v>17.600000000000001</v>
      </c>
      <c r="Y88" s="1">
        <v>15.6</v>
      </c>
      <c r="Z88" s="1">
        <v>2.8</v>
      </c>
      <c r="AA88" s="1">
        <v>4.5999999999999996</v>
      </c>
      <c r="AB88" s="1">
        <v>20</v>
      </c>
      <c r="AC88" s="1">
        <v>17.2</v>
      </c>
      <c r="AD88" s="1">
        <v>0.2</v>
      </c>
      <c r="AE88" s="1">
        <v>-0.8</v>
      </c>
      <c r="AF88" s="1"/>
      <c r="AG88" s="1">
        <f t="shared" si="23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135</v>
      </c>
      <c r="B89" s="1" t="s">
        <v>37</v>
      </c>
      <c r="C89" s="1">
        <v>10.87</v>
      </c>
      <c r="D89" s="1">
        <v>32.329000000000001</v>
      </c>
      <c r="E89" s="1">
        <v>8.6850000000000005</v>
      </c>
      <c r="F89" s="1">
        <v>32.332999999999998</v>
      </c>
      <c r="G89" s="8">
        <v>1</v>
      </c>
      <c r="H89" s="1">
        <v>45</v>
      </c>
      <c r="I89" s="1" t="s">
        <v>38</v>
      </c>
      <c r="J89" s="1"/>
      <c r="K89" s="1">
        <v>9.1</v>
      </c>
      <c r="L89" s="1">
        <f t="shared" si="16"/>
        <v>-0.41499999999999915</v>
      </c>
      <c r="M89" s="1"/>
      <c r="N89" s="1"/>
      <c r="O89" s="1">
        <v>13.88880000000001</v>
      </c>
      <c r="P89" s="1">
        <f t="shared" si="17"/>
        <v>1.7370000000000001</v>
      </c>
      <c r="Q89" s="5"/>
      <c r="R89" s="5"/>
      <c r="S89" s="1"/>
      <c r="T89" s="1">
        <f t="shared" si="18"/>
        <v>26.610132412204955</v>
      </c>
      <c r="U89" s="1">
        <f t="shared" si="19"/>
        <v>26.610132412204955</v>
      </c>
      <c r="V89" s="1">
        <v>4.3648000000000007</v>
      </c>
      <c r="W89" s="1">
        <v>3.8206000000000002</v>
      </c>
      <c r="X89" s="1">
        <v>3.2728000000000002</v>
      </c>
      <c r="Y89" s="1">
        <v>3.0005999999999999</v>
      </c>
      <c r="Z89" s="1">
        <v>3.5512000000000001</v>
      </c>
      <c r="AA89" s="1">
        <v>4.0953999999999997</v>
      </c>
      <c r="AB89" s="1">
        <v>0.84199999999999997</v>
      </c>
      <c r="AC89" s="1">
        <v>2.2482000000000002</v>
      </c>
      <c r="AD89" s="1">
        <v>5.2342000000000004</v>
      </c>
      <c r="AE89" s="1">
        <v>4.0962000000000014</v>
      </c>
      <c r="AF89" s="10" t="s">
        <v>136</v>
      </c>
      <c r="AG89" s="1">
        <f t="shared" si="23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137</v>
      </c>
      <c r="B90" s="1" t="s">
        <v>37</v>
      </c>
      <c r="C90" s="1">
        <v>26.859000000000002</v>
      </c>
      <c r="D90" s="1">
        <v>46.488999999999997</v>
      </c>
      <c r="E90" s="1">
        <v>40.875999999999998</v>
      </c>
      <c r="F90" s="1">
        <v>28.492999999999999</v>
      </c>
      <c r="G90" s="8">
        <v>1</v>
      </c>
      <c r="H90" s="1">
        <v>50</v>
      </c>
      <c r="I90" s="1" t="s">
        <v>38</v>
      </c>
      <c r="J90" s="1"/>
      <c r="K90" s="1">
        <v>43.1</v>
      </c>
      <c r="L90" s="1">
        <f t="shared" si="16"/>
        <v>-2.2240000000000038</v>
      </c>
      <c r="M90" s="1"/>
      <c r="N90" s="1"/>
      <c r="O90" s="1"/>
      <c r="P90" s="1">
        <f t="shared" si="17"/>
        <v>8.1752000000000002</v>
      </c>
      <c r="Q90" s="5">
        <f>9*P90-O90-F90</f>
        <v>45.083800000000011</v>
      </c>
      <c r="R90" s="5"/>
      <c r="S90" s="1"/>
      <c r="T90" s="1">
        <f t="shared" si="18"/>
        <v>9</v>
      </c>
      <c r="U90" s="1">
        <f t="shared" si="19"/>
        <v>3.4852969957921518</v>
      </c>
      <c r="V90" s="1">
        <v>2.8488000000000002</v>
      </c>
      <c r="W90" s="1">
        <v>3.1263999999999998</v>
      </c>
      <c r="X90" s="1">
        <v>6.4697999999999993</v>
      </c>
      <c r="Y90" s="1">
        <v>6.1246</v>
      </c>
      <c r="Z90" s="1">
        <v>2.3288000000000002</v>
      </c>
      <c r="AA90" s="1">
        <v>2.1372</v>
      </c>
      <c r="AB90" s="1">
        <v>2.4262000000000001</v>
      </c>
      <c r="AC90" s="1">
        <v>2.9674</v>
      </c>
      <c r="AD90" s="1">
        <v>7.6003999999999996</v>
      </c>
      <c r="AE90" s="1">
        <v>7.0635999999999992</v>
      </c>
      <c r="AF90" s="1"/>
      <c r="AG90" s="1">
        <f t="shared" si="23"/>
        <v>45.083800000000011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138</v>
      </c>
      <c r="B91" s="1" t="s">
        <v>45</v>
      </c>
      <c r="C91" s="1">
        <v>38</v>
      </c>
      <c r="D91" s="1">
        <v>94</v>
      </c>
      <c r="E91" s="1">
        <v>70</v>
      </c>
      <c r="F91" s="1">
        <v>41</v>
      </c>
      <c r="G91" s="8">
        <v>0.33</v>
      </c>
      <c r="H91" s="1">
        <v>40</v>
      </c>
      <c r="I91" s="1" t="s">
        <v>38</v>
      </c>
      <c r="J91" s="1"/>
      <c r="K91" s="1">
        <v>74</v>
      </c>
      <c r="L91" s="1">
        <f t="shared" si="16"/>
        <v>-4</v>
      </c>
      <c r="M91" s="1"/>
      <c r="N91" s="1"/>
      <c r="O91" s="1">
        <v>47.800000000000011</v>
      </c>
      <c r="P91" s="1">
        <f t="shared" si="17"/>
        <v>14</v>
      </c>
      <c r="Q91" s="5">
        <f t="shared" si="24"/>
        <v>51.199999999999989</v>
      </c>
      <c r="R91" s="5"/>
      <c r="S91" s="1"/>
      <c r="T91" s="1">
        <f t="shared" si="18"/>
        <v>10</v>
      </c>
      <c r="U91" s="1">
        <f t="shared" si="19"/>
        <v>6.3428571428571434</v>
      </c>
      <c r="V91" s="1">
        <v>12.4</v>
      </c>
      <c r="W91" s="1">
        <v>10</v>
      </c>
      <c r="X91" s="1">
        <v>13.6</v>
      </c>
      <c r="Y91" s="1">
        <v>14.6</v>
      </c>
      <c r="Z91" s="1">
        <v>10.199999999999999</v>
      </c>
      <c r="AA91" s="1">
        <v>9.1999999999999993</v>
      </c>
      <c r="AB91" s="1">
        <v>16.399999999999999</v>
      </c>
      <c r="AC91" s="1">
        <v>15.6</v>
      </c>
      <c r="AD91" s="1">
        <v>3</v>
      </c>
      <c r="AE91" s="1">
        <v>3.8</v>
      </c>
      <c r="AF91" s="1"/>
      <c r="AG91" s="1">
        <f t="shared" si="23"/>
        <v>16.895999999999997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139</v>
      </c>
      <c r="B92" s="1" t="s">
        <v>45</v>
      </c>
      <c r="C92" s="1">
        <v>43</v>
      </c>
      <c r="D92" s="1">
        <v>65</v>
      </c>
      <c r="E92" s="1">
        <v>67</v>
      </c>
      <c r="F92" s="1">
        <v>20</v>
      </c>
      <c r="G92" s="8">
        <v>0.3</v>
      </c>
      <c r="H92" s="1">
        <v>40</v>
      </c>
      <c r="I92" s="1" t="s">
        <v>38</v>
      </c>
      <c r="J92" s="1"/>
      <c r="K92" s="1">
        <v>72</v>
      </c>
      <c r="L92" s="1">
        <f t="shared" si="16"/>
        <v>-5</v>
      </c>
      <c r="M92" s="1"/>
      <c r="N92" s="1"/>
      <c r="O92" s="1">
        <v>58</v>
      </c>
      <c r="P92" s="1">
        <f t="shared" si="17"/>
        <v>13.4</v>
      </c>
      <c r="Q92" s="5">
        <f t="shared" si="24"/>
        <v>56</v>
      </c>
      <c r="R92" s="5"/>
      <c r="S92" s="1"/>
      <c r="T92" s="1">
        <f t="shared" si="18"/>
        <v>10</v>
      </c>
      <c r="U92" s="1">
        <f t="shared" si="19"/>
        <v>5.8208955223880592</v>
      </c>
      <c r="V92" s="1">
        <v>11</v>
      </c>
      <c r="W92" s="1">
        <v>8.6</v>
      </c>
      <c r="X92" s="1">
        <v>10.6</v>
      </c>
      <c r="Y92" s="1">
        <v>11.6</v>
      </c>
      <c r="Z92" s="1">
        <v>10.8</v>
      </c>
      <c r="AA92" s="1">
        <v>9.6</v>
      </c>
      <c r="AB92" s="1">
        <v>14.4</v>
      </c>
      <c r="AC92" s="1">
        <v>13.4</v>
      </c>
      <c r="AD92" s="1">
        <v>4.4000000000000004</v>
      </c>
      <c r="AE92" s="1">
        <v>5.2</v>
      </c>
      <c r="AF92" s="1"/>
      <c r="AG92" s="1">
        <f t="shared" si="23"/>
        <v>16.8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140</v>
      </c>
      <c r="B93" s="1" t="s">
        <v>45</v>
      </c>
      <c r="C93" s="1">
        <v>57</v>
      </c>
      <c r="D93" s="1"/>
      <c r="E93" s="1">
        <v>23</v>
      </c>
      <c r="F93" s="1">
        <v>30</v>
      </c>
      <c r="G93" s="8">
        <v>0.12</v>
      </c>
      <c r="H93" s="1">
        <v>45</v>
      </c>
      <c r="I93" s="1" t="s">
        <v>38</v>
      </c>
      <c r="J93" s="1"/>
      <c r="K93" s="1">
        <v>27</v>
      </c>
      <c r="L93" s="1">
        <f t="shared" si="16"/>
        <v>-4</v>
      </c>
      <c r="M93" s="1"/>
      <c r="N93" s="1"/>
      <c r="O93" s="1"/>
      <c r="P93" s="1">
        <f t="shared" si="17"/>
        <v>4.5999999999999996</v>
      </c>
      <c r="Q93" s="5">
        <f t="shared" si="24"/>
        <v>16</v>
      </c>
      <c r="R93" s="5"/>
      <c r="S93" s="1"/>
      <c r="T93" s="1">
        <f t="shared" si="18"/>
        <v>10</v>
      </c>
      <c r="U93" s="1">
        <f t="shared" si="19"/>
        <v>6.5217391304347831</v>
      </c>
      <c r="V93" s="1">
        <v>2.6</v>
      </c>
      <c r="W93" s="1">
        <v>0.6</v>
      </c>
      <c r="X93" s="1">
        <v>-0.2</v>
      </c>
      <c r="Y93" s="1">
        <v>1.4</v>
      </c>
      <c r="Z93" s="1">
        <v>1.8</v>
      </c>
      <c r="AA93" s="1">
        <v>2.8</v>
      </c>
      <c r="AB93" s="1">
        <v>6.4</v>
      </c>
      <c r="AC93" s="1">
        <v>6.2</v>
      </c>
      <c r="AD93" s="1">
        <v>2.4</v>
      </c>
      <c r="AE93" s="1">
        <v>1.6</v>
      </c>
      <c r="AF93" s="10"/>
      <c r="AG93" s="1">
        <f t="shared" si="23"/>
        <v>1.92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3" t="s">
        <v>141</v>
      </c>
      <c r="B94" s="1" t="s">
        <v>37</v>
      </c>
      <c r="C94" s="1">
        <v>28.216999999999999</v>
      </c>
      <c r="D94" s="1"/>
      <c r="E94" s="1">
        <v>2.1589999999999998</v>
      </c>
      <c r="F94" s="1">
        <v>26.058</v>
      </c>
      <c r="G94" s="8">
        <v>1</v>
      </c>
      <c r="H94" s="1">
        <v>180</v>
      </c>
      <c r="I94" s="1" t="s">
        <v>38</v>
      </c>
      <c r="J94" s="1"/>
      <c r="K94" s="1">
        <v>2.06</v>
      </c>
      <c r="L94" s="1">
        <f t="shared" si="16"/>
        <v>9.8999999999999755E-2</v>
      </c>
      <c r="M94" s="1"/>
      <c r="N94" s="1"/>
      <c r="O94" s="1"/>
      <c r="P94" s="1">
        <f t="shared" si="17"/>
        <v>0.43179999999999996</v>
      </c>
      <c r="Q94" s="5"/>
      <c r="R94" s="5"/>
      <c r="S94" s="1"/>
      <c r="T94" s="1">
        <f t="shared" si="18"/>
        <v>60.347383047707275</v>
      </c>
      <c r="U94" s="1">
        <f t="shared" si="19"/>
        <v>60.347383047707275</v>
      </c>
      <c r="V94" s="1">
        <v>0.56140000000000001</v>
      </c>
      <c r="W94" s="1">
        <v>0.34620000000000001</v>
      </c>
      <c r="X94" s="1">
        <v>0.42559999999999998</v>
      </c>
      <c r="Y94" s="1">
        <v>0.48559999999999998</v>
      </c>
      <c r="Z94" s="1">
        <v>0.56540000000000001</v>
      </c>
      <c r="AA94" s="1">
        <v>0.50540000000000007</v>
      </c>
      <c r="AB94" s="1">
        <v>0.48659999999999998</v>
      </c>
      <c r="AC94" s="1">
        <v>0.84019999999999995</v>
      </c>
      <c r="AD94" s="1">
        <v>1.133</v>
      </c>
      <c r="AE94" s="1">
        <v>1.5094000000000001</v>
      </c>
      <c r="AF94" s="22" t="s">
        <v>143</v>
      </c>
      <c r="AG94" s="1">
        <f t="shared" si="23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G94" xr:uid="{1663281B-BEB1-483B-9B49-D062B60ABDD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2025-07-23T12:17:32Z</dcterms:created>
  <dcterms:modified xsi:type="dcterms:W3CDTF">2025-07-23T13:41:48Z</dcterms:modified>
</cp:coreProperties>
</file>