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1E09EFFE-02B5-478B-8737-30E59CEC8C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58" i="1" l="1"/>
  <c r="Z357" i="1"/>
  <c r="Z71" i="1"/>
  <c r="Z192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Z448" i="1" s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02" i="1" l="1"/>
  <c r="Y509" i="1"/>
  <c r="Z306" i="1"/>
  <c r="Z203" i="1"/>
  <c r="Z296" i="1"/>
  <c r="Z470" i="1"/>
  <c r="Z454" i="1"/>
  <c r="Z419" i="1"/>
  <c r="Z108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<sst xmlns="http://schemas.openxmlformats.org/spreadsheetml/2006/main" count="2260" uniqueCount="812">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</sst>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33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34.329166666666666</v>
      </c>
      <c r="BN41" s="64">
        <f>IFERROR(Y41*I41/H41,"0")</f>
        <v>44.94</v>
      </c>
      <c r="BO41" s="64">
        <f>IFERROR(1/J41*(X41/H41),"0")</f>
        <v>4.7743055555555552E-2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199</v>
      </c>
      <c r="Y42" s="562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209.44749999999999</v>
      </c>
      <c r="BN42" s="64">
        <f>IFERROR(Y42*I42/H42,"0")</f>
        <v>210.5</v>
      </c>
      <c r="BO42" s="64">
        <f>IFERROR(1/J42*(X42/H42),"0")</f>
        <v>0.37689393939393939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52.805555555555557</v>
      </c>
      <c r="Y44" s="563">
        <f>IFERROR(Y41/H41,"0")+IFERROR(Y42/H42,"0")+IFERROR(Y43/H43,"0")</f>
        <v>54</v>
      </c>
      <c r="Z44" s="563">
        <f>IFERROR(IF(Z41="",0,Z41),"0")+IFERROR(IF(Z42="",0,Z42),"0")+IFERROR(IF(Z43="",0,Z43),"0")</f>
        <v>0.52692000000000005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232</v>
      </c>
      <c r="Y45" s="563">
        <f>IFERROR(SUM(Y41:Y43),"0")</f>
        <v>243.2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344</v>
      </c>
      <c r="Y57" s="562">
        <f t="shared" si="6"/>
        <v>346.5</v>
      </c>
      <c r="Z57" s="36">
        <f>IFERROR(IF(Y57=0,"",ROUNDUP(Y57/H57,0)*0.00902),"")</f>
        <v>0.69454000000000005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360.05333333333334</v>
      </c>
      <c r="BN57" s="64">
        <f t="shared" si="8"/>
        <v>362.67</v>
      </c>
      <c r="BO57" s="64">
        <f t="shared" si="9"/>
        <v>0.57912457912457915</v>
      </c>
      <c r="BP57" s="64">
        <f t="shared" si="10"/>
        <v>0.58333333333333337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76.444444444444443</v>
      </c>
      <c r="Y58" s="563">
        <f>IFERROR(Y52/H52,"0")+IFERROR(Y53/H53,"0")+IFERROR(Y54/H54,"0")+IFERROR(Y55/H55,"0")+IFERROR(Y56/H56,"0")+IFERROR(Y57/H57,"0")</f>
        <v>77</v>
      </c>
      <c r="Z58" s="563">
        <f>IFERROR(IF(Z52="",0,Z52),"0")+IFERROR(IF(Z53="",0,Z53),"0")+IFERROR(IF(Z54="",0,Z54),"0")+IFERROR(IF(Z55="",0,Z55),"0")+IFERROR(IF(Z56="",0,Z56),"0")+IFERROR(IF(Z57="",0,Z57),"0")</f>
        <v>0.69454000000000005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344</v>
      </c>
      <c r="Y59" s="563">
        <f>IFERROR(SUM(Y52:Y57),"0")</f>
        <v>346.5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380</v>
      </c>
      <c r="Y61" s="562">
        <f>IFERROR(IF(X61="",0,CEILING((X61/$H61),1)*$H61),"")</f>
        <v>388.8</v>
      </c>
      <c r="Z61" s="36">
        <f>IFERROR(IF(Y61=0,"",ROUNDUP(Y61/H61,0)*0.01898),"")</f>
        <v>0.68328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395.30555555555554</v>
      </c>
      <c r="BN61" s="64">
        <f>IFERROR(Y61*I61/H61,"0")</f>
        <v>404.45999999999992</v>
      </c>
      <c r="BO61" s="64">
        <f>IFERROR(1/J61*(X61/H61),"0")</f>
        <v>0.54976851851851849</v>
      </c>
      <c r="BP61" s="64">
        <f>IFERROR(1/J61*(Y61/H61),"0")</f>
        <v>0.5625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275</v>
      </c>
      <c r="Y64" s="562">
        <f>IFERROR(IF(X64="",0,CEILING((X64/$H64),1)*$H64),"")</f>
        <v>275.40000000000003</v>
      </c>
      <c r="Z64" s="36">
        <f>IFERROR(IF(Y64=0,"",ROUNDUP(Y64/H64,0)*0.00651),"")</f>
        <v>0.66402000000000005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293.33333333333331</v>
      </c>
      <c r="BN64" s="64">
        <f>IFERROR(Y64*I64/H64,"0")</f>
        <v>293.76</v>
      </c>
      <c r="BO64" s="64">
        <f>IFERROR(1/J64*(X64/H64),"0")</f>
        <v>0.5596255596255596</v>
      </c>
      <c r="BP64" s="64">
        <f>IFERROR(1/J64*(Y64/H64),"0")</f>
        <v>0.56043956043956045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137.03703703703704</v>
      </c>
      <c r="Y65" s="563">
        <f>IFERROR(Y61/H61,"0")+IFERROR(Y62/H62,"0")+IFERROR(Y63/H63,"0")+IFERROR(Y64/H64,"0")</f>
        <v>138</v>
      </c>
      <c r="Z65" s="563">
        <f>IFERROR(IF(Z61="",0,Z61),"0")+IFERROR(IF(Z62="",0,Z62),"0")+IFERROR(IF(Z63="",0,Z63),"0")+IFERROR(IF(Z64="",0,Z64),"0")</f>
        <v>1.3473000000000002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655</v>
      </c>
      <c r="Y66" s="563">
        <f>IFERROR(SUM(Y61:Y64),"0")</f>
        <v>664.2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167</v>
      </c>
      <c r="Y91" s="562">
        <f>IFERROR(IF(X91="",0,CEILING((X91/$H91),1)*$H91),"")</f>
        <v>171</v>
      </c>
      <c r="Z91" s="36">
        <f>IFERROR(IF(Y91=0,"",ROUNDUP(Y91/H91,0)*0.00902),"")</f>
        <v>0.34276000000000001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174.79333333333335</v>
      </c>
      <c r="BN91" s="64">
        <f>IFERROR(Y91*I91/H91,"0")</f>
        <v>178.98</v>
      </c>
      <c r="BO91" s="64">
        <f>IFERROR(1/J91*(X91/H91),"0")</f>
        <v>0.2811447811447812</v>
      </c>
      <c r="BP91" s="64">
        <f>IFERROR(1/J91*(Y91/H91),"0")</f>
        <v>0.2878787878787879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37.111111111111114</v>
      </c>
      <c r="Y92" s="563">
        <f>IFERROR(Y89/H89,"0")+IFERROR(Y90/H90,"0")+IFERROR(Y91/H91,"0")</f>
        <v>38</v>
      </c>
      <c r="Z92" s="563">
        <f>IFERROR(IF(Z89="",0,Z89),"0")+IFERROR(IF(Z90="",0,Z90),"0")+IFERROR(IF(Z91="",0,Z91),"0")</f>
        <v>0.34276000000000001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167</v>
      </c>
      <c r="Y93" s="563">
        <f>IFERROR(SUM(Y89:Y91),"0")</f>
        <v>171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65</v>
      </c>
      <c r="Y95" s="562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69.164814814814818</v>
      </c>
      <c r="BN95" s="64">
        <f>IFERROR(Y95*I95/H95,"0")</f>
        <v>77.570999999999998</v>
      </c>
      <c r="BO95" s="64">
        <f>IFERROR(1/J95*(X95/H95),"0")</f>
        <v>0.1253858024691358</v>
      </c>
      <c r="BP95" s="64">
        <f>IFERROR(1/J95*(Y95/H95),"0")</f>
        <v>0.140625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135</v>
      </c>
      <c r="Y98" s="562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58.02469135802469</v>
      </c>
      <c r="Y100" s="563">
        <f>IFERROR(Y95/H95,"0")+IFERROR(Y96/H96,"0")+IFERROR(Y97/H97,"0")+IFERROR(Y98/H98,"0")+IFERROR(Y99/H99,"0")</f>
        <v>59</v>
      </c>
      <c r="Z100" s="563">
        <f>IFERROR(IF(Z95="",0,Z95),"0")+IFERROR(IF(Z96="",0,Z96),"0")+IFERROR(IF(Z97="",0,Z97),"0")+IFERROR(IF(Z98="",0,Z98),"0")+IFERROR(IF(Z99="",0,Z99),"0")</f>
        <v>0.49631999999999998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200</v>
      </c>
      <c r="Y101" s="563">
        <f>IFERROR(SUM(Y95:Y99),"0")</f>
        <v>207.89999999999998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122</v>
      </c>
      <c r="Y106" s="562">
        <f>IFERROR(IF(X106="",0,CEILING((X106/$H106),1)*$H106),"")</f>
        <v>126</v>
      </c>
      <c r="Z106" s="36">
        <f>IFERROR(IF(Y106=0,"",ROUNDUP(Y106/H106,0)*0.00902),"")</f>
        <v>0.25256000000000001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127.69333333333333</v>
      </c>
      <c r="BN106" s="64">
        <f>IFERROR(Y106*I106/H106,"0")</f>
        <v>131.88</v>
      </c>
      <c r="BO106" s="64">
        <f>IFERROR(1/J106*(X106/H106),"0")</f>
        <v>0.2053872053872054</v>
      </c>
      <c r="BP106" s="64">
        <f>IFERROR(1/J106*(Y106/H106),"0")</f>
        <v>0.21212121212121213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27.111111111111111</v>
      </c>
      <c r="Y108" s="563">
        <f>IFERROR(Y104/H104,"0")+IFERROR(Y105/H105,"0")+IFERROR(Y106/H106,"0")+IFERROR(Y107/H107,"0")</f>
        <v>28</v>
      </c>
      <c r="Z108" s="563">
        <f>IFERROR(IF(Z104="",0,Z104),"0")+IFERROR(IF(Z105="",0,Z105),"0")+IFERROR(IF(Z106="",0,Z106),"0")+IFERROR(IF(Z107="",0,Z107),"0")</f>
        <v>0.25256000000000001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122</v>
      </c>
      <c r="Y109" s="563">
        <f>IFERROR(SUM(Y104:Y107),"0")</f>
        <v>126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27</v>
      </c>
      <c r="Y112" s="562">
        <f>IFERROR(IF(X112="",0,CEILING((X112/$H112),1)*$H112),"")</f>
        <v>28.799999999999997</v>
      </c>
      <c r="Z112" s="36">
        <f>IFERROR(IF(Y112=0,"",ROUNDUP(Y112/H112,0)*0.00502),"")</f>
        <v>6.0240000000000002E-2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28.125</v>
      </c>
      <c r="BN112" s="64">
        <f>IFERROR(Y112*I112/H112,"0")</f>
        <v>30</v>
      </c>
      <c r="BO112" s="64">
        <f>IFERROR(1/J112*(X112/H112),"0")</f>
        <v>4.807692307692308E-2</v>
      </c>
      <c r="BP112" s="64">
        <f>IFERROR(1/J112*(Y112/H112),"0")</f>
        <v>5.1282051282051287E-2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11.25</v>
      </c>
      <c r="Y114" s="563">
        <f>IFERROR(Y111/H111,"0")+IFERROR(Y112/H112,"0")+IFERROR(Y113/H113,"0")</f>
        <v>12</v>
      </c>
      <c r="Z114" s="563">
        <f>IFERROR(IF(Z111="",0,Z111),"0")+IFERROR(IF(Z112="",0,Z112),"0")+IFERROR(IF(Z113="",0,Z113),"0")</f>
        <v>6.0240000000000002E-2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27</v>
      </c>
      <c r="Y115" s="563">
        <f>IFERROR(SUM(Y111:Y113),"0")</f>
        <v>28.799999999999997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147</v>
      </c>
      <c r="Y119" s="562">
        <f>IFERROR(IF(X119="",0,CEILING((X119/$H119),1)*$H119),"")</f>
        <v>148.5</v>
      </c>
      <c r="Z119" s="36">
        <f>IFERROR(IF(Y119=0,"",ROUNDUP(Y119/H119,0)*0.00651),"")</f>
        <v>0.35805000000000003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160.72</v>
      </c>
      <c r="BN119" s="64">
        <f>IFERROR(Y119*I119/H119,"0")</f>
        <v>162.35999999999999</v>
      </c>
      <c r="BO119" s="64">
        <f>IFERROR(1/J119*(X119/H119),"0")</f>
        <v>0.29914529914529914</v>
      </c>
      <c r="BP119" s="64">
        <f>IFERROR(1/J119*(Y119/H119),"0")</f>
        <v>0.30219780219780218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54.444444444444443</v>
      </c>
      <c r="Y121" s="563">
        <f>IFERROR(Y117/H117,"0")+IFERROR(Y118/H118,"0")+IFERROR(Y119/H119,"0")+IFERROR(Y120/H120,"0")</f>
        <v>54.999999999999993</v>
      </c>
      <c r="Z121" s="563">
        <f>IFERROR(IF(Z117="",0,Z117),"0")+IFERROR(IF(Z118="",0,Z118),"0")+IFERROR(IF(Z119="",0,Z119),"0")+IFERROR(IF(Z120="",0,Z120),"0")</f>
        <v>0.35805000000000003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147</v>
      </c>
      <c r="Y122" s="563">
        <f>IFERROR(SUM(Y117:Y120),"0")</f>
        <v>148.5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48</v>
      </c>
      <c r="Y130" s="562">
        <f>IFERROR(IF(X130="",0,CEILING((X130/$H130),1)*$H130),"")</f>
        <v>48</v>
      </c>
      <c r="Z130" s="36">
        <f>IFERROR(IF(Y130=0,"",ROUNDUP(Y130/H130,0)*0.00651),"")</f>
        <v>9.7650000000000001E-2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50.7</v>
      </c>
      <c r="BN130" s="64">
        <f>IFERROR(Y130*I130/H130,"0")</f>
        <v>50.7</v>
      </c>
      <c r="BO130" s="64">
        <f>IFERROR(1/J130*(X130/H130),"0")</f>
        <v>8.241758241758243E-2</v>
      </c>
      <c r="BP130" s="64">
        <f>IFERROR(1/J130*(Y130/H130),"0")</f>
        <v>8.241758241758243E-2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15</v>
      </c>
      <c r="Y132" s="563">
        <f>IFERROR(Y130/H130,"0")+IFERROR(Y131/H131,"0")</f>
        <v>15</v>
      </c>
      <c r="Z132" s="563">
        <f>IFERROR(IF(Z130="",0,Z130),"0")+IFERROR(IF(Z131="",0,Z131),"0")</f>
        <v>9.7650000000000001E-2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48</v>
      </c>
      <c r="Y133" s="563">
        <f>IFERROR(SUM(Y130:Y131),"0")</f>
        <v>48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42</v>
      </c>
      <c r="Y136" s="562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15.000000000000002</v>
      </c>
      <c r="Y137" s="563">
        <f>IFERROR(Y135/H135,"0")+IFERROR(Y136/H136,"0")</f>
        <v>15.000000000000002</v>
      </c>
      <c r="Z137" s="563">
        <f>IFERROR(IF(Z135="",0,Z135),"0")+IFERROR(IF(Z136="",0,Z136),"0")</f>
        <v>9.7650000000000001E-2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42</v>
      </c>
      <c r="Y138" s="563">
        <f>IFERROR(SUM(Y135:Y136),"0")</f>
        <v>42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50</v>
      </c>
      <c r="Y141" s="562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55.075757575757578</v>
      </c>
      <c r="BN141" s="64">
        <f>IFERROR(Y141*I141/H141,"0")</f>
        <v>55.252000000000002</v>
      </c>
      <c r="BO141" s="64">
        <f>IFERROR(1/J141*(X141/H141),"0")</f>
        <v>0.10406260406260406</v>
      </c>
      <c r="BP141" s="64">
        <f>IFERROR(1/J141*(Y141/H141),"0")</f>
        <v>0.1043956043956044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18.939393939393938</v>
      </c>
      <c r="Y142" s="563">
        <f>IFERROR(Y140/H140,"0")+IFERROR(Y141/H141,"0")</f>
        <v>19</v>
      </c>
      <c r="Z142" s="563">
        <f>IFERROR(IF(Z140="",0,Z140),"0")+IFERROR(IF(Z141="",0,Z141),"0")</f>
        <v>0.12369000000000001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50</v>
      </c>
      <c r="Y143" s="563">
        <f>IFERROR(SUM(Y140:Y141),"0")</f>
        <v>50.160000000000004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100</v>
      </c>
      <c r="Y146" s="562">
        <f>IFERROR(IF(X146="",0,CEILING((X146/$H146),1)*$H146),"")</f>
        <v>100</v>
      </c>
      <c r="Z146" s="36">
        <f>IFERROR(IF(Y146=0,"",ROUNDUP(Y146/H146,0)*0.00902),"")</f>
        <v>0.22550000000000001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105.25</v>
      </c>
      <c r="BN146" s="64">
        <f>IFERROR(Y146*I146/H146,"0")</f>
        <v>105.25</v>
      </c>
      <c r="BO146" s="64">
        <f>IFERROR(1/J146*(X146/H146),"0")</f>
        <v>0.18939393939393939</v>
      </c>
      <c r="BP146" s="64">
        <f>IFERROR(1/J146*(Y146/H146),"0")</f>
        <v>0.18939393939393939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25</v>
      </c>
      <c r="Y147" s="563">
        <f>IFERROR(Y146/H146,"0")</f>
        <v>25</v>
      </c>
      <c r="Z147" s="563">
        <f>IFERROR(IF(Z146="",0,Z146),"0")</f>
        <v>0.22550000000000001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100</v>
      </c>
      <c r="Y148" s="563">
        <f>IFERROR(SUM(Y146:Y146),"0")</f>
        <v>100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20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42</v>
      </c>
      <c r="Y165" s="562">
        <f t="shared" si="16"/>
        <v>42</v>
      </c>
      <c r="Z165" s="36">
        <f>IFERROR(IF(Y165=0,"",ROUNDUP(Y165/H165,0)*0.00502),"")</f>
        <v>0.1004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44.599999999999994</v>
      </c>
      <c r="BN165" s="64">
        <f t="shared" si="18"/>
        <v>44.599999999999994</v>
      </c>
      <c r="BO165" s="64">
        <f t="shared" si="19"/>
        <v>8.5470085470085472E-2</v>
      </c>
      <c r="BP165" s="64">
        <f t="shared" si="20"/>
        <v>8.5470085470085472E-2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127</v>
      </c>
      <c r="Y168" s="562">
        <f t="shared" si="16"/>
        <v>128.1</v>
      </c>
      <c r="Z168" s="36">
        <f>IFERROR(IF(Y168=0,"",ROUNDUP(Y168/H168,0)*0.00502),"")</f>
        <v>0.30621999999999999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133.04761904761907</v>
      </c>
      <c r="BN168" s="64">
        <f t="shared" si="18"/>
        <v>134.19999999999999</v>
      </c>
      <c r="BO168" s="64">
        <f t="shared" si="19"/>
        <v>0.25844525844525845</v>
      </c>
      <c r="BP168" s="64">
        <f t="shared" si="20"/>
        <v>0.2606837606837607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85.238095238095241</v>
      </c>
      <c r="Y171" s="563">
        <f>IFERROR(Y162/H162,"0")+IFERROR(Y163/H163,"0")+IFERROR(Y164/H164,"0")+IFERROR(Y165/H165,"0")+IFERROR(Y166/H166,"0")+IFERROR(Y167/H167,"0")+IFERROR(Y168/H168,"0")+IFERROR(Y169/H169,"0")+IFERROR(Y170/H170,"0")</f>
        <v>86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0.45172000000000001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189</v>
      </c>
      <c r="Y172" s="563">
        <f>IFERROR(SUM(Y162:Y170),"0")</f>
        <v>191.1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7</v>
      </c>
      <c r="Y174" s="56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18</v>
      </c>
      <c r="Y175" s="562">
        <f>IFERROR(IF(X175="",0,CEILING((X175/$H175),1)*$H175),"")</f>
        <v>18.899999999999999</v>
      </c>
      <c r="Z175" s="36">
        <f>IFERROR(IF(Y175=0,"",ROUNDUP(Y175/H175,0)*0.0059),"")</f>
        <v>8.8499999999999995E-2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20.714285714285712</v>
      </c>
      <c r="BN175" s="64">
        <f>IFERROR(Y175*I175/H175,"0")</f>
        <v>21.749999999999996</v>
      </c>
      <c r="BO175" s="64">
        <f>IFERROR(1/J175*(X175/H175),"0")</f>
        <v>6.6137566137566134E-2</v>
      </c>
      <c r="BP175" s="64">
        <f>IFERROR(1/J175*(Y175/H175),"0")</f>
        <v>6.9444444444444434E-2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11</v>
      </c>
      <c r="Y176" s="56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12.658730158730158</v>
      </c>
      <c r="BN176" s="64">
        <f>IFERROR(Y176*I176/H176,"0")</f>
        <v>13.049999999999999</v>
      </c>
      <c r="BO176" s="64">
        <f>IFERROR(1/J176*(X176/H176),"0")</f>
        <v>4.0417401528512635E-2</v>
      </c>
      <c r="BP176" s="64">
        <f>IFERROR(1/J176*(Y176/H176),"0")</f>
        <v>4.1666666666666664E-2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28.571428571428569</v>
      </c>
      <c r="Y177" s="563">
        <f>IFERROR(Y174/H174,"0")+IFERROR(Y175/H175,"0")+IFERROR(Y176/H176,"0")</f>
        <v>30</v>
      </c>
      <c r="Z177" s="563">
        <f>IFERROR(IF(Z174="",0,Z174),"0")+IFERROR(IF(Z175="",0,Z175),"0")+IFERROR(IF(Z176="",0,Z176),"0")</f>
        <v>0.17699999999999999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36</v>
      </c>
      <c r="Y178" s="563">
        <f>IFERROR(SUM(Y174:Y176),"0")</f>
        <v>37.799999999999997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11</v>
      </c>
      <c r="Y180" s="562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12.658730158730158</v>
      </c>
      <c r="BN180" s="64">
        <f>IFERROR(Y180*I180/H180,"0")</f>
        <v>13.049999999999999</v>
      </c>
      <c r="BO180" s="64">
        <f>IFERROR(1/J180*(X180/H180),"0")</f>
        <v>4.0417401528512635E-2</v>
      </c>
      <c r="BP180" s="64">
        <f>IFERROR(1/J180*(Y180/H180),"0")</f>
        <v>4.1666666666666664E-2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8.7301587301587293</v>
      </c>
      <c r="Y181" s="563">
        <f>IFERROR(Y180/H180,"0")</f>
        <v>9</v>
      </c>
      <c r="Z181" s="563">
        <f>IFERROR(IF(Z180="",0,Z180),"0")</f>
        <v>5.3100000000000001E-2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11</v>
      </c>
      <c r="Y182" s="563">
        <f>IFERROR(SUM(Y180:Y180),"0")</f>
        <v>11.34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50</v>
      </c>
      <c r="Y195" s="562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55</v>
      </c>
      <c r="Y199" s="562">
        <f t="shared" si="21"/>
        <v>55.800000000000004</v>
      </c>
      <c r="Z199" s="36">
        <f>IFERROR(IF(Y199=0,"",ROUNDUP(Y199/H199,0)*0.00502),"")</f>
        <v>0.15562000000000001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58.972222222222214</v>
      </c>
      <c r="BN199" s="64">
        <f t="shared" si="23"/>
        <v>59.83</v>
      </c>
      <c r="BO199" s="64">
        <f t="shared" si="24"/>
        <v>0.13057929724596393</v>
      </c>
      <c r="BP199" s="64">
        <f t="shared" si="25"/>
        <v>0.13247863247863248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69</v>
      </c>
      <c r="Y200" s="562">
        <f t="shared" si="21"/>
        <v>70.2</v>
      </c>
      <c r="Z200" s="36">
        <f>IFERROR(IF(Y200=0,"",ROUNDUP(Y200/H200,0)*0.00502),"")</f>
        <v>0.19578000000000001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72.833333333333329</v>
      </c>
      <c r="BN200" s="64">
        <f t="shared" si="23"/>
        <v>74.099999999999994</v>
      </c>
      <c r="BO200" s="64">
        <f t="shared" si="24"/>
        <v>0.16381766381766386</v>
      </c>
      <c r="BP200" s="64">
        <f t="shared" si="25"/>
        <v>0.16666666666666669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78.148148148148152</v>
      </c>
      <c r="Y203" s="563">
        <f>IFERROR(Y195/H195,"0")+IFERROR(Y196/H196,"0")+IFERROR(Y197/H197,"0")+IFERROR(Y198/H198,"0")+IFERROR(Y199/H199,"0")+IFERROR(Y200/H200,"0")+IFERROR(Y201/H201,"0")+IFERROR(Y202/H202,"0")</f>
        <v>80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0.44159999999999999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174</v>
      </c>
      <c r="Y204" s="563">
        <f>IFERROR(SUM(Y195:Y202),"0")</f>
        <v>180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107</v>
      </c>
      <c r="Y211" s="562">
        <f t="shared" si="26"/>
        <v>108</v>
      </c>
      <c r="Z211" s="36">
        <f t="shared" si="31"/>
        <v>0.29294999999999999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118.23500000000001</v>
      </c>
      <c r="BN211" s="64">
        <f t="shared" si="28"/>
        <v>119.34</v>
      </c>
      <c r="BO211" s="64">
        <f t="shared" si="29"/>
        <v>0.24496336996337001</v>
      </c>
      <c r="BP211" s="64">
        <f t="shared" si="30"/>
        <v>0.24725274725274726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100</v>
      </c>
      <c r="Y212" s="562">
        <f t="shared" si="26"/>
        <v>100.8</v>
      </c>
      <c r="Z212" s="36">
        <f t="shared" si="31"/>
        <v>0.27342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110.5</v>
      </c>
      <c r="BN212" s="64">
        <f t="shared" si="28"/>
        <v>111.384</v>
      </c>
      <c r="BO212" s="64">
        <f t="shared" si="29"/>
        <v>0.22893772893772898</v>
      </c>
      <c r="BP212" s="64">
        <f t="shared" si="30"/>
        <v>0.23076923076923078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86.25</v>
      </c>
      <c r="Y215" s="563">
        <f>IFERROR(Y206/H206,"0")+IFERROR(Y207/H207,"0")+IFERROR(Y208/H208,"0")+IFERROR(Y209/H209,"0")+IFERROR(Y210/H210,"0")+IFERROR(Y211/H211,"0")+IFERROR(Y212/H212,"0")+IFERROR(Y213/H213,"0")+IFERROR(Y214/H214,"0")</f>
        <v>87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0.56637000000000004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207</v>
      </c>
      <c r="Y216" s="563">
        <f>IFERROR(SUM(Y206:Y214),"0")</f>
        <v>208.8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11</v>
      </c>
      <c r="Y238" s="562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12.069444444444445</v>
      </c>
      <c r="BN238" s="64">
        <f>IFERROR(Y238*I238/H238,"0")</f>
        <v>13.825000000000001</v>
      </c>
      <c r="BO238" s="64">
        <f>IFERROR(1/J238*(X238/H238),"0")</f>
        <v>2.8292181069958844E-2</v>
      </c>
      <c r="BP238" s="64">
        <f>IFERROR(1/J238*(Y238/H238),"0")</f>
        <v>3.2407407407407406E-2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6.1111111111111107</v>
      </c>
      <c r="Y239" s="563">
        <f>IFERROR(Y238/H238,"0")</f>
        <v>7</v>
      </c>
      <c r="Z239" s="563">
        <f>IFERROR(IF(Z238="",0,Z238),"0")</f>
        <v>4.1299999999999996E-2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11</v>
      </c>
      <c r="Y240" s="563">
        <f>IFERROR(SUM(Y238:Y238),"0")</f>
        <v>12.6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2</v>
      </c>
      <c r="Y242" s="562">
        <f>IFERROR(IF(X242="",0,CEILING((X242/$H242),1)*$H242),"")</f>
        <v>2.9699999999999998</v>
      </c>
      <c r="Z242" s="36">
        <f>IFERROR(IF(Y242=0,"",ROUNDUP(Y242/H242,0)*0.0059),"")</f>
        <v>1.77E-2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2.3838383838383836</v>
      </c>
      <c r="BN242" s="64">
        <f>IFERROR(Y242*I242/H242,"0")</f>
        <v>3.5399999999999996</v>
      </c>
      <c r="BO242" s="64">
        <f>IFERROR(1/J242*(X242/H242),"0")</f>
        <v>9.3527871305649091E-3</v>
      </c>
      <c r="BP242" s="64">
        <f>IFERROR(1/J242*(Y242/H242),"0")</f>
        <v>1.3888888888888886E-2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8</v>
      </c>
      <c r="Y244" s="562">
        <f>IFERROR(IF(X244="",0,CEILING((X244/$H244),1)*$H244),"")</f>
        <v>8.1</v>
      </c>
      <c r="Z244" s="36">
        <f>IFERROR(IF(Y244=0,"",ROUNDUP(Y244/H244,0)*0.0059),"")</f>
        <v>5.3100000000000001E-2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9.68888888888889</v>
      </c>
      <c r="BN244" s="64">
        <f>IFERROR(Y244*I244/H244,"0")</f>
        <v>9.81</v>
      </c>
      <c r="BO244" s="64">
        <f>IFERROR(1/J244*(X244/H244),"0")</f>
        <v>4.1152263374485597E-2</v>
      </c>
      <c r="BP244" s="64">
        <f>IFERROR(1/J244*(Y244/H244),"0")</f>
        <v>4.1666666666666664E-2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8</v>
      </c>
      <c r="Y245" s="562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6</v>
      </c>
      <c r="Y246" s="562">
        <f>IFERROR(IF(X246="",0,CEILING((X246/$H246),1)*$H246),"")</f>
        <v>6.93</v>
      </c>
      <c r="Z246" s="36">
        <f>IFERROR(IF(Y246=0,"",ROUNDUP(Y246/H246,0)*0.0059),"")</f>
        <v>4.1299999999999996E-2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7.1515151515151514</v>
      </c>
      <c r="BN246" s="64">
        <f>IFERROR(Y246*I246/H246,"0")</f>
        <v>8.259999999999998</v>
      </c>
      <c r="BO246" s="64">
        <f>IFERROR(1/J246*(X246/H246),"0")</f>
        <v>2.8058361391694722E-2</v>
      </c>
      <c r="BP246" s="64">
        <f>IFERROR(1/J246*(Y246/H246),"0")</f>
        <v>3.2407407407407406E-2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25.050505050505052</v>
      </c>
      <c r="Y247" s="563">
        <f>IFERROR(Y242/H242,"0")+IFERROR(Y243/H243,"0")+IFERROR(Y244/H244,"0")+IFERROR(Y245/H245,"0")+IFERROR(Y246/H246,"0")</f>
        <v>28</v>
      </c>
      <c r="Z247" s="563">
        <f>IFERROR(IF(Z242="",0,Z242),"0")+IFERROR(IF(Z243="",0,Z243),"0")+IFERROR(IF(Z244="",0,Z244),"0")+IFERROR(IF(Z245="",0,Z245),"0")+IFERROR(IF(Z246="",0,Z246),"0")</f>
        <v>0.16520000000000001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24</v>
      </c>
      <c r="Y248" s="563">
        <f>IFERROR(SUM(Y242:Y246),"0")</f>
        <v>26.91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23</v>
      </c>
      <c r="Y269" s="562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25.415000000000003</v>
      </c>
      <c r="BN269" s="64">
        <f>IFERROR(Y269*I269/H269,"0")</f>
        <v>26.520000000000003</v>
      </c>
      <c r="BO269" s="64">
        <f>IFERROR(1/J269*(X269/H269),"0")</f>
        <v>5.2655677655677663E-2</v>
      </c>
      <c r="BP269" s="64">
        <f>IFERROR(1/J269*(Y269/H269),"0")</f>
        <v>5.4945054945054951E-2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29</v>
      </c>
      <c r="Y270" s="562">
        <f>IFERROR(IF(X270="",0,CEILING((X270/$H270),1)*$H270),"")</f>
        <v>31.2</v>
      </c>
      <c r="Z270" s="36">
        <f>IFERROR(IF(Y270=0,"",ROUNDUP(Y270/H270,0)*0.00651),"")</f>
        <v>8.4629999999999997E-2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31.175000000000004</v>
      </c>
      <c r="BN270" s="64">
        <f>IFERROR(Y270*I270/H270,"0")</f>
        <v>33.54</v>
      </c>
      <c r="BO270" s="64">
        <f>IFERROR(1/J270*(X270/H270),"0")</f>
        <v>6.6391941391941406E-2</v>
      </c>
      <c r="BP270" s="64">
        <f>IFERROR(1/J270*(Y270/H270),"0")</f>
        <v>7.1428571428571438E-2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21.666666666666668</v>
      </c>
      <c r="Y271" s="563">
        <f>IFERROR(Y268/H268,"0")+IFERROR(Y269/H269,"0")+IFERROR(Y270/H270,"0")</f>
        <v>23</v>
      </c>
      <c r="Z271" s="563">
        <f>IFERROR(IF(Z268="",0,Z268),"0")+IFERROR(IF(Z269="",0,Z269),"0")+IFERROR(IF(Z270="",0,Z270),"0")</f>
        <v>0.14973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52</v>
      </c>
      <c r="Y272" s="563">
        <f>IFERROR(SUM(Y268:Y270),"0")</f>
        <v>55.2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400</v>
      </c>
      <c r="Y300" s="562">
        <f t="shared" si="42"/>
        <v>403.20000000000005</v>
      </c>
      <c r="Z300" s="36">
        <f>IFERROR(IF(Y300=0,"",ROUNDUP(Y300/H300,0)*0.00902),"")</f>
        <v>0.86592000000000002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425.71428571428572</v>
      </c>
      <c r="BN300" s="64">
        <f t="shared" si="44"/>
        <v>429.12</v>
      </c>
      <c r="BO300" s="64">
        <f t="shared" si="45"/>
        <v>0.72150072150072153</v>
      </c>
      <c r="BP300" s="64">
        <f t="shared" si="46"/>
        <v>0.72727272727272729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17</v>
      </c>
      <c r="Y303" s="562">
        <f t="shared" si="42"/>
        <v>18.900000000000002</v>
      </c>
      <c r="Z303" s="36">
        <f>IFERROR(IF(Y303=0,"",ROUNDUP(Y303/H303,0)*0.00502),"")</f>
        <v>4.5179999999999998E-2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17.80952380952381</v>
      </c>
      <c r="BN303" s="64">
        <f t="shared" si="44"/>
        <v>19.8</v>
      </c>
      <c r="BO303" s="64">
        <f t="shared" si="45"/>
        <v>3.4595034595034595E-2</v>
      </c>
      <c r="BP303" s="64">
        <f t="shared" si="46"/>
        <v>3.8461538461538464E-2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39</v>
      </c>
      <c r="Y305" s="562">
        <f t="shared" si="42"/>
        <v>39.6</v>
      </c>
      <c r="Z305" s="36">
        <f>IFERROR(IF(Y305=0,"",ROUNDUP(Y305/H305,0)*0.00651),"")</f>
        <v>0.14322000000000001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43.94</v>
      </c>
      <c r="BN305" s="64">
        <f t="shared" si="44"/>
        <v>44.616</v>
      </c>
      <c r="BO305" s="64">
        <f t="shared" si="45"/>
        <v>0.11904761904761907</v>
      </c>
      <c r="BP305" s="64">
        <f t="shared" si="46"/>
        <v>0.12087912087912089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125.00000000000001</v>
      </c>
      <c r="Y306" s="563">
        <f>IFERROR(Y299/H299,"0")+IFERROR(Y300/H300,"0")+IFERROR(Y301/H301,"0")+IFERROR(Y302/H302,"0")+IFERROR(Y303/H303,"0")+IFERROR(Y304/H304,"0")+IFERROR(Y305/H305,"0")</f>
        <v>127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1.0543200000000001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456</v>
      </c>
      <c r="Y307" s="563">
        <f>IFERROR(SUM(Y299:Y305),"0")</f>
        <v>461.70000000000005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703</v>
      </c>
      <c r="Y309" s="562">
        <f>IFERROR(IF(X309="",0,CEILING((X309/$H309),1)*$H309),"")</f>
        <v>709.8</v>
      </c>
      <c r="Z309" s="36">
        <f>IFERROR(IF(Y309=0,"",ROUNDUP(Y309/H309,0)*0.01898),"")</f>
        <v>1.7271799999999999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749.23576923076928</v>
      </c>
      <c r="BN309" s="64">
        <f>IFERROR(Y309*I309/H309,"0")</f>
        <v>756.48300000000006</v>
      </c>
      <c r="BO309" s="64">
        <f>IFERROR(1/J309*(X309/H309),"0")</f>
        <v>1.4082532051282051</v>
      </c>
      <c r="BP309" s="64">
        <f>IFERROR(1/J309*(Y309/H309),"0")</f>
        <v>1.421875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69</v>
      </c>
      <c r="Y312" s="562">
        <f>IFERROR(IF(X312="",0,CEILING((X312/$H312),1)*$H312),"")</f>
        <v>69</v>
      </c>
      <c r="Z312" s="36">
        <f>IFERROR(IF(Y312=0,"",ROUNDUP(Y312/H312,0)*0.00651),"")</f>
        <v>0.14973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74.658000000000001</v>
      </c>
      <c r="BN312" s="64">
        <f>IFERROR(Y312*I312/H312,"0")</f>
        <v>74.658000000000001</v>
      </c>
      <c r="BO312" s="64">
        <f>IFERROR(1/J312*(X312/H312),"0")</f>
        <v>0.1263736263736264</v>
      </c>
      <c r="BP312" s="64">
        <f>IFERROR(1/J312*(Y312/H312),"0")</f>
        <v>0.1263736263736264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113.12820512820512</v>
      </c>
      <c r="Y314" s="563">
        <f>IFERROR(Y309/H309,"0")+IFERROR(Y310/H310,"0")+IFERROR(Y311/H311,"0")+IFERROR(Y312/H312,"0")+IFERROR(Y313/H313,"0")</f>
        <v>114</v>
      </c>
      <c r="Z314" s="563">
        <f>IFERROR(IF(Z309="",0,Z309),"0")+IFERROR(IF(Z310="",0,Z310),"0")+IFERROR(IF(Z311="",0,Z311),"0")+IFERROR(IF(Z312="",0,Z312),"0")+IFERROR(IF(Z313="",0,Z313),"0")</f>
        <v>1.8769099999999999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772</v>
      </c>
      <c r="Y315" s="563">
        <f>IFERROR(SUM(Y309:Y313),"0")</f>
        <v>778.8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32</v>
      </c>
      <c r="Y318" s="562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34.129230769230773</v>
      </c>
      <c r="BN318" s="64">
        <f>IFERROR(Y318*I318/H318,"0")</f>
        <v>41.595000000000006</v>
      </c>
      <c r="BO318" s="64">
        <f>IFERROR(1/J318*(X318/H318),"0")</f>
        <v>6.4102564102564111E-2</v>
      </c>
      <c r="BP318" s="64">
        <f>IFERROR(1/J318*(Y318/H318),"0")</f>
        <v>7.8125E-2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4.1025641025641031</v>
      </c>
      <c r="Y320" s="563">
        <f>IFERROR(Y317/H317,"0")+IFERROR(Y318/H318,"0")+IFERROR(Y319/H319,"0")</f>
        <v>5</v>
      </c>
      <c r="Z320" s="563">
        <f>IFERROR(IF(Z317="",0,Z317),"0")+IFERROR(IF(Z318="",0,Z318),"0")+IFERROR(IF(Z319="",0,Z319),"0")</f>
        <v>9.4899999999999998E-2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32</v>
      </c>
      <c r="Y321" s="563">
        <f>IFERROR(SUM(Y317:Y319),"0")</f>
        <v>39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7</v>
      </c>
      <c r="Y325" s="562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8.1117647058823543</v>
      </c>
      <c r="BN325" s="64">
        <f>IFERROR(Y325*I325/H325,"0")</f>
        <v>8.8650000000000002</v>
      </c>
      <c r="BO325" s="64">
        <f>IFERROR(1/J325*(X325/H325),"0")</f>
        <v>1.508295625942685E-2</v>
      </c>
      <c r="BP325" s="64">
        <f>IFERROR(1/J325*(Y325/H325),"0")</f>
        <v>1.6483516483516484E-2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14</v>
      </c>
      <c r="Y326" s="562">
        <f>IFERROR(IF(X326="",0,CEILING((X326/$H326),1)*$H326),"")</f>
        <v>15.299999999999999</v>
      </c>
      <c r="Z326" s="36">
        <f>IFERROR(IF(Y326=0,"",ROUNDUP(Y326/H326,0)*0.00651),"")</f>
        <v>3.9059999999999997E-2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15.811764705882354</v>
      </c>
      <c r="BN326" s="64">
        <f>IFERROR(Y326*I326/H326,"0")</f>
        <v>17.279999999999998</v>
      </c>
      <c r="BO326" s="64">
        <f>IFERROR(1/J326*(X326/H326),"0")</f>
        <v>3.0165912518853699E-2</v>
      </c>
      <c r="BP326" s="64">
        <f>IFERROR(1/J326*(Y326/H326),"0")</f>
        <v>3.2967032967032968E-2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8.235294117647058</v>
      </c>
      <c r="Y327" s="563">
        <f>IFERROR(Y323/H323,"0")+IFERROR(Y324/H324,"0")+IFERROR(Y325/H325,"0")+IFERROR(Y326/H326,"0")</f>
        <v>9</v>
      </c>
      <c r="Z327" s="563">
        <f>IFERROR(IF(Z323="",0,Z323),"0")+IFERROR(IF(Z324="",0,Z324),"0")+IFERROR(IF(Z325="",0,Z325),"0")+IFERROR(IF(Z326="",0,Z326),"0")</f>
        <v>5.8589999999999996E-2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21</v>
      </c>
      <c r="Y328" s="563">
        <f>IFERROR(SUM(Y323:Y326),"0")</f>
        <v>22.95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13</v>
      </c>
      <c r="Y330" s="562">
        <f>IFERROR(IF(X330="",0,CEILING((X330/$H330),1)*$H330),"")</f>
        <v>14</v>
      </c>
      <c r="Z330" s="36">
        <f>IFERROR(IF(Y330=0,"",ROUNDUP(Y330/H330,0)*0.00474),"")</f>
        <v>3.3180000000000001E-2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14.560000000000002</v>
      </c>
      <c r="BN330" s="64">
        <f>IFERROR(Y330*I330/H330,"0")</f>
        <v>15.680000000000001</v>
      </c>
      <c r="BO330" s="64">
        <f>IFERROR(1/J330*(X330/H330),"0")</f>
        <v>2.7310924369747899E-2</v>
      </c>
      <c r="BP330" s="64">
        <f>IFERROR(1/J330*(Y330/H330),"0")</f>
        <v>2.9411764705882353E-2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22</v>
      </c>
      <c r="Y332" s="562">
        <f>IFERROR(IF(X332="",0,CEILING((X332/$H332),1)*$H332),"")</f>
        <v>22</v>
      </c>
      <c r="Z332" s="36">
        <f>IFERROR(IF(Y332=0,"",ROUNDUP(Y332/H332,0)*0.00474),"")</f>
        <v>5.2140000000000006E-2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24.64</v>
      </c>
      <c r="BN332" s="64">
        <f>IFERROR(Y332*I332/H332,"0")</f>
        <v>24.64</v>
      </c>
      <c r="BO332" s="64">
        <f>IFERROR(1/J332*(X332/H332),"0")</f>
        <v>4.6218487394957979E-2</v>
      </c>
      <c r="BP332" s="64">
        <f>IFERROR(1/J332*(Y332/H332),"0")</f>
        <v>4.6218487394957979E-2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17.5</v>
      </c>
      <c r="Y333" s="563">
        <f>IFERROR(Y330/H330,"0")+IFERROR(Y331/H331,"0")+IFERROR(Y332/H332,"0")</f>
        <v>18</v>
      </c>
      <c r="Z333" s="563">
        <f>IFERROR(IF(Z330="",0,Z330),"0")+IFERROR(IF(Z331="",0,Z331),"0")+IFERROR(IF(Z332="",0,Z332),"0")</f>
        <v>8.5320000000000007E-2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35</v>
      </c>
      <c r="Y334" s="563">
        <f>IFERROR(SUM(Y330:Y332),"0")</f>
        <v>36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175</v>
      </c>
      <c r="Y338" s="562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195.99999999999997</v>
      </c>
      <c r="BN338" s="64">
        <f>IFERROR(Y338*I338/H338,"0")</f>
        <v>197.56799999999998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23</v>
      </c>
      <c r="Y339" s="562">
        <f>IFERROR(IF(X339="",0,CEILING((X339/$H339),1)*$H339),"")</f>
        <v>23.1</v>
      </c>
      <c r="Z339" s="36">
        <f>IFERROR(IF(Y339=0,"",ROUNDUP(Y339/H339,0)*0.00651),"")</f>
        <v>7.1610000000000007E-2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25.628571428571423</v>
      </c>
      <c r="BN339" s="64">
        <f>IFERROR(Y339*I339/H339,"0")</f>
        <v>25.74</v>
      </c>
      <c r="BO339" s="64">
        <f>IFERROR(1/J339*(X339/H339),"0")</f>
        <v>6.0177917320774467E-2</v>
      </c>
      <c r="BP339" s="64">
        <f>IFERROR(1/J339*(Y339/H339),"0")</f>
        <v>6.0439560439560447E-2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94.285714285714278</v>
      </c>
      <c r="Y340" s="563">
        <f>IFERROR(Y337/H337,"0")+IFERROR(Y338/H338,"0")+IFERROR(Y339/H339,"0")</f>
        <v>95</v>
      </c>
      <c r="Z340" s="563">
        <f>IFERROR(IF(Z337="",0,Z337),"0")+IFERROR(IF(Z338="",0,Z338),"0")+IFERROR(IF(Z339="",0,Z339),"0")</f>
        <v>0.61844999999999994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198</v>
      </c>
      <c r="Y341" s="563">
        <f>IFERROR(SUM(Y337:Y339),"0")</f>
        <v>199.5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17</v>
      </c>
      <c r="Y345" s="562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17.544</v>
      </c>
      <c r="BN345" s="64">
        <f t="shared" ref="BN345:BN351" si="49">IFERROR(Y345*I345/H345,"0")</f>
        <v>30.96</v>
      </c>
      <c r="BO345" s="64">
        <f t="shared" ref="BO345:BO351" si="50">IFERROR(1/J345*(X345/H345),"0")</f>
        <v>2.361111111111111E-2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60</v>
      </c>
      <c r="Y346" s="562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320</v>
      </c>
      <c r="Y347" s="562">
        <f t="shared" si="47"/>
        <v>330</v>
      </c>
      <c r="Z347" s="36">
        <f>IFERROR(IF(Y347=0,"",ROUNDUP(Y347/H347,0)*0.02175),"")</f>
        <v>0.47849999999999998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330.24</v>
      </c>
      <c r="BN347" s="64">
        <f t="shared" si="49"/>
        <v>340.56000000000006</v>
      </c>
      <c r="BO347" s="64">
        <f t="shared" si="50"/>
        <v>0.44444444444444442</v>
      </c>
      <c r="BP347" s="64">
        <f t="shared" si="51"/>
        <v>0.45833333333333331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400</v>
      </c>
      <c r="Y348" s="562">
        <f t="shared" si="47"/>
        <v>405</v>
      </c>
      <c r="Z348" s="36">
        <f>IFERROR(IF(Y348=0,"",ROUNDUP(Y348/H348,0)*0.02175),"")</f>
        <v>0.58724999999999994</v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412.8</v>
      </c>
      <c r="BN348" s="64">
        <f t="shared" si="49"/>
        <v>417.96000000000004</v>
      </c>
      <c r="BO348" s="64">
        <f t="shared" si="50"/>
        <v>0.55555555555555558</v>
      </c>
      <c r="BP348" s="64">
        <f t="shared" si="51"/>
        <v>0.5625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10</v>
      </c>
      <c r="Y350" s="562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13</v>
      </c>
      <c r="Y351" s="562">
        <f t="shared" si="47"/>
        <v>15</v>
      </c>
      <c r="Z351" s="36">
        <f>IFERROR(IF(Y351=0,"",ROUNDUP(Y351/H351,0)*0.00902),"")</f>
        <v>2.7060000000000001E-2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13.546000000000001</v>
      </c>
      <c r="BN351" s="64">
        <f t="shared" si="49"/>
        <v>15.63</v>
      </c>
      <c r="BO351" s="64">
        <f t="shared" si="50"/>
        <v>1.9696969696969699E-2</v>
      </c>
      <c r="BP351" s="64">
        <f t="shared" si="51"/>
        <v>2.2727272727272728E-2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57.733333333333334</v>
      </c>
      <c r="Y352" s="563">
        <f>IFERROR(Y345/H345,"0")+IFERROR(Y346/H346,"0")+IFERROR(Y347/H347,"0")+IFERROR(Y348/H348,"0")+IFERROR(Y349/H349,"0")+IFERROR(Y350/H350,"0")+IFERROR(Y351/H351,"0")</f>
        <v>60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1.2413500000000002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820</v>
      </c>
      <c r="Y353" s="563">
        <f>IFERROR(SUM(Y345:Y351),"0")</f>
        <v>850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300</v>
      </c>
      <c r="Y355" s="562">
        <f>IFERROR(IF(X355="",0,CEILING((X355/$H355),1)*$H355),"")</f>
        <v>300</v>
      </c>
      <c r="Z355" s="36">
        <f>IFERROR(IF(Y355=0,"",ROUNDUP(Y355/H355,0)*0.02175),"")</f>
        <v>0.43499999999999994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309.60000000000002</v>
      </c>
      <c r="BN355" s="64">
        <f>IFERROR(Y355*I355/H355,"0")</f>
        <v>309.60000000000002</v>
      </c>
      <c r="BO355" s="64">
        <f>IFERROR(1/J355*(X355/H355),"0")</f>
        <v>0.41666666666666663</v>
      </c>
      <c r="BP355" s="64">
        <f>IFERROR(1/J355*(Y355/H355),"0")</f>
        <v>0.41666666666666663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8</v>
      </c>
      <c r="Y356" s="562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22</v>
      </c>
      <c r="Y357" s="563">
        <f>IFERROR(Y355/H355,"0")+IFERROR(Y356/H356,"0")</f>
        <v>22</v>
      </c>
      <c r="Z357" s="563">
        <f>IFERROR(IF(Z355="",0,Z355),"0")+IFERROR(IF(Z356="",0,Z356),"0")</f>
        <v>0.45303999999999994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308</v>
      </c>
      <c r="Y358" s="563">
        <f>IFERROR(SUM(Y355:Y356),"0")</f>
        <v>308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10</v>
      </c>
      <c r="Y397" s="562">
        <f t="shared" si="52"/>
        <v>10.5</v>
      </c>
      <c r="Z397" s="36">
        <f t="shared" si="57"/>
        <v>2.5100000000000001E-2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10.619047619047619</v>
      </c>
      <c r="BN397" s="64">
        <f t="shared" si="54"/>
        <v>11.149999999999999</v>
      </c>
      <c r="BO397" s="64">
        <f t="shared" si="55"/>
        <v>2.0350020350020353E-2</v>
      </c>
      <c r="BP397" s="64">
        <f t="shared" si="56"/>
        <v>2.1367521367521368E-2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8</v>
      </c>
      <c r="Y398" s="562">
        <f t="shared" si="52"/>
        <v>8.4</v>
      </c>
      <c r="Z398" s="36">
        <f t="shared" si="57"/>
        <v>2.0080000000000001E-2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8.4952380952380953</v>
      </c>
      <c r="BN398" s="64">
        <f t="shared" si="54"/>
        <v>8.92</v>
      </c>
      <c r="BO398" s="64">
        <f t="shared" si="55"/>
        <v>1.6280016280016282E-2</v>
      </c>
      <c r="BP398" s="64">
        <f t="shared" si="56"/>
        <v>1.7094017094017096E-2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10</v>
      </c>
      <c r="Y400" s="562">
        <f t="shared" si="52"/>
        <v>10.5</v>
      </c>
      <c r="Z400" s="36">
        <f t="shared" si="57"/>
        <v>2.5100000000000001E-2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10.619047619047619</v>
      </c>
      <c r="BN400" s="64">
        <f t="shared" si="54"/>
        <v>11.149999999999999</v>
      </c>
      <c r="BO400" s="64">
        <f t="shared" si="55"/>
        <v>2.0350020350020353E-2</v>
      </c>
      <c r="BP400" s="64">
        <f t="shared" si="56"/>
        <v>2.1367521367521368E-2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13.333333333333332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14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7.0279999999999995E-2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28</v>
      </c>
      <c r="Y403" s="563">
        <f>IFERROR(SUM(Y392:Y401),"0")</f>
        <v>29.4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19</v>
      </c>
      <c r="Y442" s="562">
        <f t="shared" si="58"/>
        <v>19.2</v>
      </c>
      <c r="Z442" s="36">
        <f>IFERROR(IF(Y442=0,"",ROUNDUP(Y442/H442,0)*0.00902),"")</f>
        <v>3.6080000000000001E-2</v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27.431249999999999</v>
      </c>
      <c r="BN442" s="64">
        <f t="shared" si="61"/>
        <v>27.72</v>
      </c>
      <c r="BO442" s="64">
        <f t="shared" si="62"/>
        <v>2.998737373737374E-2</v>
      </c>
      <c r="BP442" s="64">
        <f t="shared" si="63"/>
        <v>3.0303030303030304E-2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2</v>
      </c>
      <c r="Y445" s="562">
        <f t="shared" si="58"/>
        <v>2.4</v>
      </c>
      <c r="Z445" s="36">
        <f>IFERROR(IF(Y445=0,"",ROUNDUP(Y445/H445,0)*0.00651),"")</f>
        <v>6.5100000000000002E-3</v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2.1500000000000004</v>
      </c>
      <c r="BN445" s="64">
        <f t="shared" si="61"/>
        <v>2.58</v>
      </c>
      <c r="BO445" s="64">
        <f t="shared" si="62"/>
        <v>4.578754578754579E-3</v>
      </c>
      <c r="BP445" s="64">
        <f t="shared" si="63"/>
        <v>5.4945054945054949E-3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4.791666666666667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4.2590000000000003E-2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21</v>
      </c>
      <c r="Y449" s="563">
        <f>IFERROR(SUM(Y434:Y447),"0")</f>
        <v>21.599999999999998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9</v>
      </c>
      <c r="Y461" s="562">
        <f t="shared" si="64"/>
        <v>9.6</v>
      </c>
      <c r="Z461" s="36">
        <f>IFERROR(IF(Y461=0,"",ROUNDUP(Y461/H461,0)*0.00902),"")</f>
        <v>1.804E-2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12.99375</v>
      </c>
      <c r="BN461" s="64">
        <f t="shared" si="66"/>
        <v>13.86</v>
      </c>
      <c r="BO461" s="64">
        <f t="shared" si="67"/>
        <v>1.4204545454545456E-2</v>
      </c>
      <c r="BP461" s="64">
        <f t="shared" si="68"/>
        <v>1.5151515151515152E-2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7</v>
      </c>
      <c r="Y462" s="562">
        <f t="shared" si="64"/>
        <v>9.6</v>
      </c>
      <c r="Z462" s="36">
        <f>IFERROR(IF(Y462=0,"",ROUNDUP(Y462/H462,0)*0.00902),"")</f>
        <v>1.804E-2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9.7562500000000014</v>
      </c>
      <c r="BN462" s="64">
        <f t="shared" si="66"/>
        <v>13.38</v>
      </c>
      <c r="BO462" s="64">
        <f t="shared" si="67"/>
        <v>1.10479797979798E-2</v>
      </c>
      <c r="BP462" s="64">
        <f t="shared" si="68"/>
        <v>1.5151515151515152E-2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6</v>
      </c>
      <c r="Y463" s="562">
        <f t="shared" si="64"/>
        <v>9.6</v>
      </c>
      <c r="Z463" s="36">
        <f>IFERROR(IF(Y463=0,"",ROUNDUP(Y463/H463,0)*0.00902),"")</f>
        <v>1.804E-2</v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8.3625000000000007</v>
      </c>
      <c r="BN463" s="64">
        <f t="shared" si="66"/>
        <v>13.38</v>
      </c>
      <c r="BO463" s="64">
        <f t="shared" si="67"/>
        <v>9.46969696969697E-3</v>
      </c>
      <c r="BP463" s="64">
        <f t="shared" si="68"/>
        <v>1.5151515151515152E-2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4.5833333333333339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5.4120000000000001E-2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22</v>
      </c>
      <c r="Y465" s="563">
        <f>IFERROR(SUM(Y457:Y463),"0")</f>
        <v>28.799999999999997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100</v>
      </c>
      <c r="Y489" s="562">
        <f>IFERROR(IF(X489="",0,CEILING((X489/$H489),1)*$H489),"")</f>
        <v>100.80000000000001</v>
      </c>
      <c r="Z489" s="36">
        <f>IFERROR(IF(Y489=0,"",ROUNDUP(Y489/H489,0)*0.00902),"")</f>
        <v>0.21648000000000001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106.42857142857143</v>
      </c>
      <c r="BN489" s="64">
        <f>IFERROR(Y489*I489/H489,"0")</f>
        <v>107.28</v>
      </c>
      <c r="BO489" s="64">
        <f>IFERROR(1/J489*(X489/H489),"0")</f>
        <v>0.18037518037518038</v>
      </c>
      <c r="BP489" s="64">
        <f>IFERROR(1/J489*(Y489/H489),"0")</f>
        <v>0.18181818181818182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23.80952380952381</v>
      </c>
      <c r="Y490" s="563">
        <f>IFERROR(Y488/H488,"0")+IFERROR(Y489/H489,"0")</f>
        <v>24</v>
      </c>
      <c r="Z490" s="563">
        <f>IFERROR(IF(Z488="",0,Z488),"0")+IFERROR(IF(Z489="",0,Z489),"0")</f>
        <v>0.21648000000000001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100</v>
      </c>
      <c r="Y491" s="563">
        <f>IFERROR(SUM(Y488:Y489),"0")</f>
        <v>100.80000000000001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5651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5776.56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6011.8346541111423</v>
      </c>
      <c r="Y508" s="563">
        <f>IFERROR(SUM(BN22:BN504),"0")</f>
        <v>6147.1470000000008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11</v>
      </c>
      <c r="Y509" s="38">
        <f>ROUNDUP(SUM(BP22:BP504),0)</f>
        <v>11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6286.8346541111423</v>
      </c>
      <c r="Y510" s="563">
        <f>GrossWeightTotalR+PalletQtyTotalR*25</f>
        <v>6422.1470000000008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1356.4368706275568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1384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12.535550000000001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1010.7</v>
      </c>
      <c r="E517" s="46">
        <f>IFERROR(Y89*1,"0")+IFERROR(Y90*1,"0")+IFERROR(Y91*1,"0")+IFERROR(Y95*1,"0")+IFERROR(Y96*1,"0")+IFERROR(Y97*1,"0")+IFERROR(Y98*1,"0")+IFERROR(Y99*1,"0")</f>
        <v>378.9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303.3</v>
      </c>
      <c r="G517" s="46">
        <f>IFERROR(Y130*1,"0")+IFERROR(Y131*1,"0")+IFERROR(Y135*1,"0")+IFERROR(Y136*1,"0")+IFERROR(Y140*1,"0")+IFERROR(Y141*1,"0")</f>
        <v>140.16</v>
      </c>
      <c r="H517" s="46">
        <f>IFERROR(Y146*1,"0")+IFERROR(Y150*1,"0")+IFERROR(Y151*1,"0")+IFERROR(Y152*1,"0")</f>
        <v>100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240.24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388.8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39.51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55.2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1338.45</v>
      </c>
      <c r="S517" s="46">
        <f>IFERROR(Y337*1,"0")+IFERROR(Y338*1,"0")+IFERROR(Y339*1,"0")</f>
        <v>199.5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1158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29.4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50.4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