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Обрыньба\"/>
    </mc:Choice>
  </mc:AlternateContent>
  <xr:revisionPtr revIDLastSave="0" documentId="13_ncr:1_{791AD5B4-B79C-4D42-A2AF-C5658058A0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1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215" i="1" s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02" i="1" l="1"/>
  <c r="Y509" i="1"/>
  <c r="Z306" i="1"/>
  <c r="Z256" i="1"/>
  <c r="Z203" i="1"/>
  <c r="Z177" i="1"/>
  <c r="Z296" i="1"/>
  <c r="Z470" i="1"/>
  <c r="Z454" i="1"/>
  <c r="Z419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<sst xmlns="http://schemas.openxmlformats.org/spreadsheetml/2006/main" count="2260" uniqueCount="812">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</sst>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4" customWidth="1"/>
    <col min="19" max="19" width="6.140625" style="55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4" customWidth="1"/>
    <col min="25" max="25" width="11" style="554" customWidth="1"/>
    <col min="26" max="26" width="10" style="554" customWidth="1"/>
    <col min="27" max="27" width="11.5703125" style="554" customWidth="1"/>
    <col min="28" max="28" width="10.42578125" style="554" customWidth="1"/>
    <col min="29" max="29" width="30" style="55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4" customWidth="1"/>
    <col min="34" max="34" width="9.140625" style="554" customWidth="1"/>
    <col min="35" max="16384" width="9.140625" style="554"/>
  </cols>
  <sheetData>
    <row r="1" spans="1:32" s="558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8" customFormat="1" ht="23.45" customHeight="1" x14ac:dyDescent="0.2">
      <c r="A5" s="679" t="s">
        <v>8</v>
      </c>
      <c r="B5" s="586"/>
      <c r="C5" s="587"/>
      <c r="D5" s="642"/>
      <c r="E5" s="643"/>
      <c r="F5" s="852" t="s">
        <v>9</v>
      </c>
      <c r="G5" s="587"/>
      <c r="H5" s="642"/>
      <c r="I5" s="788"/>
      <c r="J5" s="788"/>
      <c r="K5" s="788"/>
      <c r="L5" s="788"/>
      <c r="M5" s="643"/>
      <c r="N5" s="58"/>
      <c r="P5" s="24" t="s">
        <v>10</v>
      </c>
      <c r="Q5" s="861">
        <v>45876</v>
      </c>
      <c r="R5" s="678"/>
      <c r="T5" s="722" t="s">
        <v>11</v>
      </c>
      <c r="U5" s="598"/>
      <c r="V5" s="724" t="s">
        <v>12</v>
      </c>
      <c r="W5" s="678"/>
      <c r="AB5" s="51"/>
      <c r="AC5" s="51"/>
      <c r="AD5" s="51"/>
      <c r="AE5" s="51"/>
    </row>
    <row r="6" spans="1:32" s="558" customFormat="1" ht="24" customHeight="1" x14ac:dyDescent="0.2">
      <c r="A6" s="679" t="s">
        <v>13</v>
      </c>
      <c r="B6" s="586"/>
      <c r="C6" s="58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8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0" t="s">
        <v>16</v>
      </c>
      <c r="U6" s="598"/>
      <c r="V6" s="778" t="s">
        <v>17</v>
      </c>
      <c r="W6" s="612"/>
      <c r="AB6" s="51"/>
      <c r="AC6" s="51"/>
      <c r="AD6" s="51"/>
      <c r="AE6" s="51"/>
    </row>
    <row r="7" spans="1:32" s="558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79"/>
      <c r="W7" s="780"/>
      <c r="AB7" s="51"/>
      <c r="AC7" s="51"/>
      <c r="AD7" s="51"/>
      <c r="AE7" s="51"/>
    </row>
    <row r="8" spans="1:32" s="558" customFormat="1" ht="25.5" customHeight="1" x14ac:dyDescent="0.2">
      <c r="A8" s="887" t="s">
        <v>18</v>
      </c>
      <c r="B8" s="581"/>
      <c r="C8" s="582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6">
        <v>0.41666666666666669</v>
      </c>
      <c r="R8" s="624"/>
      <c r="T8" s="574"/>
      <c r="U8" s="598"/>
      <c r="V8" s="779"/>
      <c r="W8" s="780"/>
      <c r="AB8" s="51"/>
      <c r="AC8" s="51"/>
      <c r="AD8" s="51"/>
      <c r="AE8" s="51"/>
    </row>
    <row r="9" spans="1:32" s="558" customFormat="1" ht="39.950000000000003" customHeight="1" x14ac:dyDescent="0.2">
      <c r="A9" s="7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0"/>
      <c r="E9" s="577"/>
      <c r="F9" s="7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9"/>
      <c r="P9" s="26" t="s">
        <v>21</v>
      </c>
      <c r="Q9" s="673"/>
      <c r="R9" s="674"/>
      <c r="T9" s="574"/>
      <c r="U9" s="598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8" customFormat="1" ht="26.45" customHeight="1" x14ac:dyDescent="0.2">
      <c r="A10" s="7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0"/>
      <c r="E10" s="577"/>
      <c r="F10" s="7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0" t="str">
        <f>IFERROR(VLOOKUP($D$10,Proxy,2,FALSE),"")</f>
        <v/>
      </c>
      <c r="I10" s="574"/>
      <c r="J10" s="574"/>
      <c r="K10" s="574"/>
      <c r="L10" s="574"/>
      <c r="M10" s="574"/>
      <c r="N10" s="557"/>
      <c r="P10" s="26" t="s">
        <v>22</v>
      </c>
      <c r="Q10" s="731"/>
      <c r="R10" s="732"/>
      <c r="U10" s="24" t="s">
        <v>23</v>
      </c>
      <c r="V10" s="611" t="s">
        <v>24</v>
      </c>
      <c r="W10" s="612"/>
      <c r="X10" s="44"/>
      <c r="Y10" s="44"/>
      <c r="Z10" s="44"/>
      <c r="AA10" s="44"/>
      <c r="AB10" s="51"/>
      <c r="AC10" s="51"/>
      <c r="AD10" s="51"/>
      <c r="AE10" s="51"/>
    </row>
    <row r="11" spans="1:32" s="55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21" t="s">
        <v>28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58" customFormat="1" ht="18.600000000000001" customHeight="1" x14ac:dyDescent="0.2">
      <c r="A12" s="716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86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8" customFormat="1" ht="23.25" customHeight="1" x14ac:dyDescent="0.2">
      <c r="A13" s="716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8" customFormat="1" ht="18.600000000000001" customHeight="1" x14ac:dyDescent="0.2">
      <c r="A14" s="716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8" customFormat="1" ht="22.5" customHeight="1" x14ac:dyDescent="0.2">
      <c r="A15" s="744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0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1"/>
      <c r="Q16" s="711"/>
      <c r="R16" s="711"/>
      <c r="S16" s="711"/>
      <c r="T16" s="7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695" t="s">
        <v>38</v>
      </c>
      <c r="D17" s="606" t="s">
        <v>39</v>
      </c>
      <c r="E17" s="660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59"/>
      <c r="R17" s="659"/>
      <c r="S17" s="659"/>
      <c r="T17" s="660"/>
      <c r="U17" s="884" t="s">
        <v>51</v>
      </c>
      <c r="V17" s="587"/>
      <c r="W17" s="606" t="s">
        <v>52</v>
      </c>
      <c r="X17" s="606" t="s">
        <v>53</v>
      </c>
      <c r="Y17" s="885" t="s">
        <v>54</v>
      </c>
      <c r="Z17" s="786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1"/>
      <c r="E18" s="66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1"/>
      <c r="Q18" s="662"/>
      <c r="R18" s="662"/>
      <c r="S18" s="662"/>
      <c r="T18" s="663"/>
      <c r="U18" s="67" t="s">
        <v>61</v>
      </c>
      <c r="V18" s="67" t="s">
        <v>62</v>
      </c>
      <c r="W18" s="607"/>
      <c r="X18" s="607"/>
      <c r="Y18" s="886"/>
      <c r="Z18" s="787"/>
      <c r="AA18" s="772"/>
      <c r="AB18" s="772"/>
      <c r="AC18" s="772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80" t="s">
        <v>72</v>
      </c>
      <c r="Q23" s="581"/>
      <c r="R23" s="581"/>
      <c r="S23" s="581"/>
      <c r="T23" s="581"/>
      <c r="U23" s="581"/>
      <c r="V23" s="582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80" t="s">
        <v>72</v>
      </c>
      <c r="Q24" s="581"/>
      <c r="R24" s="581"/>
      <c r="S24" s="581"/>
      <c r="T24" s="581"/>
      <c r="U24" s="581"/>
      <c r="V24" s="582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80" t="s">
        <v>72</v>
      </c>
      <c r="Q32" s="581"/>
      <c r="R32" s="581"/>
      <c r="S32" s="581"/>
      <c r="T32" s="581"/>
      <c r="U32" s="581"/>
      <c r="V32" s="582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80" t="s">
        <v>72</v>
      </c>
      <c r="Q33" s="581"/>
      <c r="R33" s="581"/>
      <c r="S33" s="581"/>
      <c r="T33" s="581"/>
      <c r="U33" s="581"/>
      <c r="V33" s="582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80" t="s">
        <v>72</v>
      </c>
      <c r="Q36" s="581"/>
      <c r="R36" s="581"/>
      <c r="S36" s="581"/>
      <c r="T36" s="581"/>
      <c r="U36" s="581"/>
      <c r="V36" s="582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80" t="s">
        <v>72</v>
      </c>
      <c r="Q37" s="581"/>
      <c r="R37" s="581"/>
      <c r="S37" s="581"/>
      <c r="T37" s="581"/>
      <c r="U37" s="581"/>
      <c r="V37" s="582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108</v>
      </c>
      <c r="Y41" s="56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80" t="s">
        <v>72</v>
      </c>
      <c r="Q44" s="581"/>
      <c r="R44" s="581"/>
      <c r="S44" s="581"/>
      <c r="T44" s="581"/>
      <c r="U44" s="581"/>
      <c r="V44" s="582"/>
      <c r="W44" s="37" t="s">
        <v>73</v>
      </c>
      <c r="X44" s="563">
        <f>IFERROR(X41/H41,"0")+IFERROR(X42/H42,"0")+IFERROR(X43/H43,"0")</f>
        <v>10</v>
      </c>
      <c r="Y44" s="563">
        <f>IFERROR(Y41/H41,"0")+IFERROR(Y42/H42,"0")+IFERROR(Y43/H43,"0")</f>
        <v>10</v>
      </c>
      <c r="Z44" s="563">
        <f>IFERROR(IF(Z41="",0,Z41),"0")+IFERROR(IF(Z42="",0,Z42),"0")+IFERROR(IF(Z43="",0,Z43),"0")</f>
        <v>0.1898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80" t="s">
        <v>72</v>
      </c>
      <c r="Q45" s="581"/>
      <c r="R45" s="581"/>
      <c r="S45" s="581"/>
      <c r="T45" s="581"/>
      <c r="U45" s="581"/>
      <c r="V45" s="582"/>
      <c r="W45" s="37" t="s">
        <v>70</v>
      </c>
      <c r="X45" s="563">
        <f>IFERROR(SUM(X41:X43),"0")</f>
        <v>108</v>
      </c>
      <c r="Y45" s="563">
        <f>IFERROR(SUM(Y41:Y43),"0")</f>
        <v>108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80" t="s">
        <v>72</v>
      </c>
      <c r="Q48" s="581"/>
      <c r="R48" s="581"/>
      <c r="S48" s="581"/>
      <c r="T48" s="581"/>
      <c r="U48" s="581"/>
      <c r="V48" s="582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80" t="s">
        <v>72</v>
      </c>
      <c r="Q49" s="581"/>
      <c r="R49" s="581"/>
      <c r="S49" s="581"/>
      <c r="T49" s="581"/>
      <c r="U49" s="581"/>
      <c r="V49" s="582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56</v>
      </c>
      <c r="Y52" s="56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58.174999999999997</v>
      </c>
      <c r="BN52" s="64">
        <f t="shared" ref="BN52:BN57" si="8">IFERROR(Y52*I52/H52,"0")</f>
        <v>58.174999999999997</v>
      </c>
      <c r="BO52" s="64">
        <f t="shared" ref="BO52:BO57" si="9">IFERROR(1/J52*(X52/H52),"0")</f>
        <v>7.8125E-2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162</v>
      </c>
      <c r="Y53" s="562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168.52499999999998</v>
      </c>
      <c r="BN53" s="64">
        <f t="shared" si="8"/>
        <v>168.52499999999998</v>
      </c>
      <c r="BO53" s="64">
        <f t="shared" si="9"/>
        <v>0.23437499999999997</v>
      </c>
      <c r="BP53" s="64">
        <f t="shared" si="10"/>
        <v>0.23437499999999997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14.4</v>
      </c>
      <c r="Y54" s="562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20</v>
      </c>
      <c r="Y55" s="56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21.05</v>
      </c>
      <c r="BN55" s="64">
        <f t="shared" si="8"/>
        <v>21.05</v>
      </c>
      <c r="BO55" s="64">
        <f t="shared" si="9"/>
        <v>3.787878787878788E-2</v>
      </c>
      <c r="BP55" s="64">
        <f t="shared" si="10"/>
        <v>3.787878787878788E-2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6.3</v>
      </c>
      <c r="Y56" s="562">
        <f t="shared" si="6"/>
        <v>6.3000000000000007</v>
      </c>
      <c r="Z56" s="36">
        <f>IFERROR(IF(Y56=0,"",ROUNDUP(Y56/H56,0)*0.00651),"")</f>
        <v>1.9529999999999999E-2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6.839999999999999</v>
      </c>
      <c r="BN56" s="64">
        <f t="shared" si="8"/>
        <v>6.84</v>
      </c>
      <c r="BO56" s="64">
        <f t="shared" si="9"/>
        <v>1.6483516483516484E-2</v>
      </c>
      <c r="BP56" s="64">
        <f t="shared" si="10"/>
        <v>1.6483516483516484E-2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80" t="s">
        <v>72</v>
      </c>
      <c r="Q58" s="581"/>
      <c r="R58" s="581"/>
      <c r="S58" s="581"/>
      <c r="T58" s="581"/>
      <c r="U58" s="581"/>
      <c r="V58" s="582"/>
      <c r="W58" s="37" t="s">
        <v>73</v>
      </c>
      <c r="X58" s="563">
        <f>IFERROR(X52/H52,"0")+IFERROR(X53/H53,"0")+IFERROR(X54/H54,"0")+IFERROR(X55/H55,"0")+IFERROR(X56/H56,"0")+IFERROR(X57/H57,"0")</f>
        <v>31</v>
      </c>
      <c r="Y58" s="563">
        <f>IFERROR(Y52/H52,"0")+IFERROR(Y53/H53,"0")+IFERROR(Y54/H54,"0")+IFERROR(Y55/H55,"0")+IFERROR(Y56/H56,"0")+IFERROR(Y57/H57,"0")</f>
        <v>31</v>
      </c>
      <c r="Z58" s="563">
        <f>IFERROR(IF(Z52="",0,Z52),"0")+IFERROR(IF(Z53="",0,Z53),"0")+IFERROR(IF(Z54="",0,Z54),"0")+IFERROR(IF(Z55="",0,Z55),"0")+IFERROR(IF(Z56="",0,Z56),"0")+IFERROR(IF(Z57="",0,Z57),"0")</f>
        <v>0.47129000000000004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80" t="s">
        <v>72</v>
      </c>
      <c r="Q59" s="581"/>
      <c r="R59" s="581"/>
      <c r="S59" s="581"/>
      <c r="T59" s="581"/>
      <c r="U59" s="581"/>
      <c r="V59" s="582"/>
      <c r="W59" s="37" t="s">
        <v>70</v>
      </c>
      <c r="X59" s="563">
        <f>IFERROR(SUM(X52:X57),"0")</f>
        <v>258.7</v>
      </c>
      <c r="Y59" s="563">
        <f>IFERROR(SUM(Y52:Y57),"0")</f>
        <v>258.7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162</v>
      </c>
      <c r="Y61" s="562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168.52499999999998</v>
      </c>
      <c r="BN61" s="64">
        <f>IFERROR(Y61*I61/H61,"0")</f>
        <v>168.52499999999998</v>
      </c>
      <c r="BO61" s="64">
        <f>IFERROR(1/J61*(X61/H61),"0")</f>
        <v>0.23437499999999997</v>
      </c>
      <c r="BP61" s="64">
        <f>IFERROR(1/J61*(Y61/H61),"0")</f>
        <v>0.23437499999999997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27</v>
      </c>
      <c r="Y64" s="562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80" t="s">
        <v>72</v>
      </c>
      <c r="Q65" s="581"/>
      <c r="R65" s="581"/>
      <c r="S65" s="581"/>
      <c r="T65" s="581"/>
      <c r="U65" s="581"/>
      <c r="V65" s="582"/>
      <c r="W65" s="37" t="s">
        <v>73</v>
      </c>
      <c r="X65" s="563">
        <f>IFERROR(X61/H61,"0")+IFERROR(X62/H62,"0")+IFERROR(X63/H63,"0")+IFERROR(X64/H64,"0")</f>
        <v>25</v>
      </c>
      <c r="Y65" s="563">
        <f>IFERROR(Y61/H61,"0")+IFERROR(Y62/H62,"0")+IFERROR(Y63/H63,"0")+IFERROR(Y64/H64,"0")</f>
        <v>25</v>
      </c>
      <c r="Z65" s="563">
        <f>IFERROR(IF(Z61="",0,Z61),"0")+IFERROR(IF(Z62="",0,Z62),"0")+IFERROR(IF(Z63="",0,Z63),"0")+IFERROR(IF(Z64="",0,Z64),"0")</f>
        <v>0.3498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80" t="s">
        <v>72</v>
      </c>
      <c r="Q66" s="581"/>
      <c r="R66" s="581"/>
      <c r="S66" s="581"/>
      <c r="T66" s="581"/>
      <c r="U66" s="581"/>
      <c r="V66" s="582"/>
      <c r="W66" s="37" t="s">
        <v>70</v>
      </c>
      <c r="X66" s="563">
        <f>IFERROR(SUM(X61:X64),"0")</f>
        <v>189</v>
      </c>
      <c r="Y66" s="563">
        <f>IFERROR(SUM(Y61:Y64),"0")</f>
        <v>189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5.4</v>
      </c>
      <c r="Y68" s="562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5.4</v>
      </c>
      <c r="Y69" s="562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5.4</v>
      </c>
      <c r="Y70" s="56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80" t="s">
        <v>72</v>
      </c>
      <c r="Q71" s="581"/>
      <c r="R71" s="581"/>
      <c r="S71" s="581"/>
      <c r="T71" s="581"/>
      <c r="U71" s="581"/>
      <c r="V71" s="582"/>
      <c r="W71" s="37" t="s">
        <v>73</v>
      </c>
      <c r="X71" s="563">
        <f>IFERROR(X68/H68,"0")+IFERROR(X69/H69,"0")+IFERROR(X70/H70,"0")</f>
        <v>9</v>
      </c>
      <c r="Y71" s="563">
        <f>IFERROR(Y68/H68,"0")+IFERROR(Y69/H69,"0")+IFERROR(Y70/H70,"0")</f>
        <v>9</v>
      </c>
      <c r="Z71" s="563">
        <f>IFERROR(IF(Z68="",0,Z68),"0")+IFERROR(IF(Z69="",0,Z69),"0")+IFERROR(IF(Z70="",0,Z70),"0")</f>
        <v>4.5179999999999998E-2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80" t="s">
        <v>72</v>
      </c>
      <c r="Q72" s="581"/>
      <c r="R72" s="581"/>
      <c r="S72" s="581"/>
      <c r="T72" s="581"/>
      <c r="U72" s="581"/>
      <c r="V72" s="582"/>
      <c r="W72" s="37" t="s">
        <v>70</v>
      </c>
      <c r="X72" s="563">
        <f>IFERROR(SUM(X68:X70),"0")</f>
        <v>16.200000000000003</v>
      </c>
      <c r="Y72" s="563">
        <f>IFERROR(SUM(Y68:Y70),"0")</f>
        <v>16.200000000000003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25.2</v>
      </c>
      <c r="Y74" s="562">
        <f t="shared" ref="Y74:Y79" si="11"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26.757000000000001</v>
      </c>
      <c r="BN74" s="64">
        <f t="shared" ref="BN74:BN79" si="13">IFERROR(Y74*I74/H74,"0")</f>
        <v>26.757000000000001</v>
      </c>
      <c r="BO74" s="64">
        <f t="shared" ref="BO74:BO79" si="14">IFERROR(1/J74*(X74/H74),"0")</f>
        <v>4.6875E-2</v>
      </c>
      <c r="BP74" s="64">
        <f t="shared" ref="BP74:BP79" si="15">IFERROR(1/J74*(Y74/H74),"0")</f>
        <v>4.6875E-2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16.8</v>
      </c>
      <c r="Y75" s="562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17.670000000000002</v>
      </c>
      <c r="BN75" s="64">
        <f t="shared" si="13"/>
        <v>17.670000000000002</v>
      </c>
      <c r="BO75" s="64">
        <f t="shared" si="14"/>
        <v>3.125E-2</v>
      </c>
      <c r="BP75" s="64">
        <f t="shared" si="15"/>
        <v>3.125E-2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25.2</v>
      </c>
      <c r="Y76" s="56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80" t="s">
        <v>72</v>
      </c>
      <c r="Q80" s="581"/>
      <c r="R80" s="581"/>
      <c r="S80" s="581"/>
      <c r="T80" s="581"/>
      <c r="U80" s="581"/>
      <c r="V80" s="582"/>
      <c r="W80" s="37" t="s">
        <v>73</v>
      </c>
      <c r="X80" s="563">
        <f>IFERROR(X74/H74,"0")+IFERROR(X75/H75,"0")+IFERROR(X76/H76,"0")+IFERROR(X77/H77,"0")+IFERROR(X78/H78,"0")+IFERROR(X79/H79,"0")</f>
        <v>8</v>
      </c>
      <c r="Y80" s="563">
        <f>IFERROR(Y74/H74,"0")+IFERROR(Y75/H75,"0")+IFERROR(Y76/H76,"0")+IFERROR(Y77/H77,"0")+IFERROR(Y78/H78,"0")+IFERROR(Y79/H79,"0")</f>
        <v>8</v>
      </c>
      <c r="Z80" s="563">
        <f>IFERROR(IF(Z74="",0,Z74),"0")+IFERROR(IF(Z75="",0,Z75),"0")+IFERROR(IF(Z76="",0,Z76),"0")+IFERROR(IF(Z77="",0,Z77),"0")+IFERROR(IF(Z78="",0,Z78),"0")+IFERROR(IF(Z79="",0,Z79),"0")</f>
        <v>0.15184000000000003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80" t="s">
        <v>72</v>
      </c>
      <c r="Q81" s="581"/>
      <c r="R81" s="581"/>
      <c r="S81" s="581"/>
      <c r="T81" s="581"/>
      <c r="U81" s="581"/>
      <c r="V81" s="582"/>
      <c r="W81" s="37" t="s">
        <v>70</v>
      </c>
      <c r="X81" s="563">
        <f>IFERROR(SUM(X74:X79),"0")</f>
        <v>67.2</v>
      </c>
      <c r="Y81" s="563">
        <f>IFERROR(SUM(Y74:Y79),"0")</f>
        <v>67.2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7.8</v>
      </c>
      <c r="Y83" s="562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80" t="s">
        <v>72</v>
      </c>
      <c r="Q85" s="581"/>
      <c r="R85" s="581"/>
      <c r="S85" s="581"/>
      <c r="T85" s="581"/>
      <c r="U85" s="581"/>
      <c r="V85" s="582"/>
      <c r="W85" s="37" t="s">
        <v>73</v>
      </c>
      <c r="X85" s="563">
        <f>IFERROR(X83/H83,"0")+IFERROR(X84/H84,"0")</f>
        <v>1</v>
      </c>
      <c r="Y85" s="563">
        <f>IFERROR(Y83/H83,"0")+IFERROR(Y84/H84,"0")</f>
        <v>1</v>
      </c>
      <c r="Z85" s="563">
        <f>IFERROR(IF(Z83="",0,Z83),"0")+IFERROR(IF(Z84="",0,Z84),"0")</f>
        <v>1.898E-2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80" t="s">
        <v>72</v>
      </c>
      <c r="Q86" s="581"/>
      <c r="R86" s="581"/>
      <c r="S86" s="581"/>
      <c r="T86" s="581"/>
      <c r="U86" s="581"/>
      <c r="V86" s="582"/>
      <c r="W86" s="37" t="s">
        <v>70</v>
      </c>
      <c r="X86" s="563">
        <f>IFERROR(SUM(X83:X84),"0")</f>
        <v>7.8</v>
      </c>
      <c r="Y86" s="563">
        <f>IFERROR(SUM(Y83:Y84),"0")</f>
        <v>7.8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108</v>
      </c>
      <c r="Y89" s="562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16</v>
      </c>
      <c r="Y90" s="562">
        <f>IFERROR(IF(X90="",0,CEILING((X90/$H90),1)*$H90),"")</f>
        <v>16</v>
      </c>
      <c r="Z90" s="36">
        <f>IFERROR(IF(Y90=0,"",ROUNDUP(Y90/H90,0)*0.00902),"")</f>
        <v>3.6080000000000001E-2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16.84</v>
      </c>
      <c r="BN90" s="64">
        <f>IFERROR(Y90*I90/H90,"0")</f>
        <v>16.84</v>
      </c>
      <c r="BO90" s="64">
        <f>IFERROR(1/J90*(X90/H90),"0")</f>
        <v>3.0303030303030304E-2</v>
      </c>
      <c r="BP90" s="64">
        <f>IFERROR(1/J90*(Y90/H90),"0")</f>
        <v>3.0303030303030304E-2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80" t="s">
        <v>72</v>
      </c>
      <c r="Q92" s="581"/>
      <c r="R92" s="581"/>
      <c r="S92" s="581"/>
      <c r="T92" s="581"/>
      <c r="U92" s="581"/>
      <c r="V92" s="582"/>
      <c r="W92" s="37" t="s">
        <v>73</v>
      </c>
      <c r="X92" s="563">
        <f>IFERROR(X89/H89,"0")+IFERROR(X90/H90,"0")+IFERROR(X91/H91,"0")</f>
        <v>14</v>
      </c>
      <c r="Y92" s="563">
        <f>IFERROR(Y89/H89,"0")+IFERROR(Y90/H90,"0")+IFERROR(Y91/H91,"0")</f>
        <v>14</v>
      </c>
      <c r="Z92" s="563">
        <f>IFERROR(IF(Z89="",0,Z89),"0")+IFERROR(IF(Z90="",0,Z90),"0")+IFERROR(IF(Z91="",0,Z91),"0")</f>
        <v>0.22588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80" t="s">
        <v>72</v>
      </c>
      <c r="Q93" s="581"/>
      <c r="R93" s="581"/>
      <c r="S93" s="581"/>
      <c r="T93" s="581"/>
      <c r="U93" s="581"/>
      <c r="V93" s="582"/>
      <c r="W93" s="37" t="s">
        <v>70</v>
      </c>
      <c r="X93" s="563">
        <f>IFERROR(SUM(X89:X91),"0")</f>
        <v>124</v>
      </c>
      <c r="Y93" s="563">
        <f>IFERROR(SUM(Y89:Y91),"0")</f>
        <v>124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40.5</v>
      </c>
      <c r="Y95" s="562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43.095000000000006</v>
      </c>
      <c r="BN95" s="64">
        <f>IFERROR(Y95*I95/H95,"0")</f>
        <v>43.095000000000006</v>
      </c>
      <c r="BO95" s="64">
        <f>IFERROR(1/J95*(X95/H95),"0")</f>
        <v>7.8125E-2</v>
      </c>
      <c r="BP95" s="64">
        <f>IFERROR(1/J95*(Y95/H95),"0")</f>
        <v>7.8125E-2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80" t="s">
        <v>72</v>
      </c>
      <c r="Q100" s="581"/>
      <c r="R100" s="581"/>
      <c r="S100" s="581"/>
      <c r="T100" s="581"/>
      <c r="U100" s="581"/>
      <c r="V100" s="582"/>
      <c r="W100" s="37" t="s">
        <v>73</v>
      </c>
      <c r="X100" s="563">
        <f>IFERROR(X95/H95,"0")+IFERROR(X96/H96,"0")+IFERROR(X97/H97,"0")+IFERROR(X98/H98,"0")+IFERROR(X99/H99,"0")</f>
        <v>5</v>
      </c>
      <c r="Y100" s="563">
        <f>IFERROR(Y95/H95,"0")+IFERROR(Y96/H96,"0")+IFERROR(Y97/H97,"0")+IFERROR(Y98/H98,"0")+IFERROR(Y99/H99,"0")</f>
        <v>5</v>
      </c>
      <c r="Z100" s="563">
        <f>IFERROR(IF(Z95="",0,Z95),"0")+IFERROR(IF(Z96="",0,Z96),"0")+IFERROR(IF(Z97="",0,Z97),"0")+IFERROR(IF(Z98="",0,Z98),"0")+IFERROR(IF(Z99="",0,Z99),"0")</f>
        <v>9.4899999999999998E-2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80" t="s">
        <v>72</v>
      </c>
      <c r="Q101" s="581"/>
      <c r="R101" s="581"/>
      <c r="S101" s="581"/>
      <c r="T101" s="581"/>
      <c r="U101" s="581"/>
      <c r="V101" s="582"/>
      <c r="W101" s="37" t="s">
        <v>70</v>
      </c>
      <c r="X101" s="563">
        <f>IFERROR(SUM(X95:X99),"0")</f>
        <v>40.5</v>
      </c>
      <c r="Y101" s="563">
        <f>IFERROR(SUM(Y95:Y99),"0")</f>
        <v>40.5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54</v>
      </c>
      <c r="Y104" s="56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/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80" t="s">
        <v>72</v>
      </c>
      <c r="Q108" s="581"/>
      <c r="R108" s="581"/>
      <c r="S108" s="581"/>
      <c r="T108" s="581"/>
      <c r="U108" s="581"/>
      <c r="V108" s="582"/>
      <c r="W108" s="37" t="s">
        <v>73</v>
      </c>
      <c r="X108" s="563">
        <f>IFERROR(X104/H104,"0")+IFERROR(X105/H105,"0")+IFERROR(X106/H106,"0")+IFERROR(X107/H107,"0")</f>
        <v>5</v>
      </c>
      <c r="Y108" s="563">
        <f>IFERROR(Y104/H104,"0")+IFERROR(Y105/H105,"0")+IFERROR(Y106/H106,"0")+IFERROR(Y107/H107,"0")</f>
        <v>5</v>
      </c>
      <c r="Z108" s="563">
        <f>IFERROR(IF(Z104="",0,Z104),"0")+IFERROR(IF(Z105="",0,Z105),"0")+IFERROR(IF(Z106="",0,Z106),"0")+IFERROR(IF(Z107="",0,Z107),"0")</f>
        <v>9.4899999999999998E-2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80" t="s">
        <v>72</v>
      </c>
      <c r="Q109" s="581"/>
      <c r="R109" s="581"/>
      <c r="S109" s="581"/>
      <c r="T109" s="581"/>
      <c r="U109" s="581"/>
      <c r="V109" s="582"/>
      <c r="W109" s="37" t="s">
        <v>70</v>
      </c>
      <c r="X109" s="563">
        <f>IFERROR(SUM(X104:X107),"0")</f>
        <v>54</v>
      </c>
      <c r="Y109" s="563">
        <f>IFERROR(SUM(Y104:Y107),"0")</f>
        <v>54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32.4</v>
      </c>
      <c r="Y111" s="562">
        <f>IFERROR(IF(X111="",0,CEILING((X111/$H111),1)*$H111),"")</f>
        <v>32.400000000000006</v>
      </c>
      <c r="Z111" s="36">
        <f>IFERROR(IF(Y111=0,"",ROUNDUP(Y111/H111,0)*0.01898),"")</f>
        <v>5.6940000000000004E-2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33.704999999999991</v>
      </c>
      <c r="BN111" s="64">
        <f>IFERROR(Y111*I111/H111,"0")</f>
        <v>33.705000000000005</v>
      </c>
      <c r="BO111" s="64">
        <f>IFERROR(1/J111*(X111/H111),"0")</f>
        <v>4.6874999999999993E-2</v>
      </c>
      <c r="BP111" s="64">
        <f>IFERROR(1/J111*(Y111/H111),"0")</f>
        <v>4.6875000000000007E-2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80" t="s">
        <v>72</v>
      </c>
      <c r="Q114" s="581"/>
      <c r="R114" s="581"/>
      <c r="S114" s="581"/>
      <c r="T114" s="581"/>
      <c r="U114" s="581"/>
      <c r="V114" s="582"/>
      <c r="W114" s="37" t="s">
        <v>73</v>
      </c>
      <c r="X114" s="563">
        <f>IFERROR(X111/H111,"0")+IFERROR(X112/H112,"0")+IFERROR(X113/H113,"0")</f>
        <v>2.9999999999999996</v>
      </c>
      <c r="Y114" s="563">
        <f>IFERROR(Y111/H111,"0")+IFERROR(Y112/H112,"0")+IFERROR(Y113/H113,"0")</f>
        <v>3.0000000000000004</v>
      </c>
      <c r="Z114" s="563">
        <f>IFERROR(IF(Z111="",0,Z111),"0")+IFERROR(IF(Z112="",0,Z112),"0")+IFERROR(IF(Z113="",0,Z113),"0")</f>
        <v>5.6940000000000004E-2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80" t="s">
        <v>72</v>
      </c>
      <c r="Q115" s="581"/>
      <c r="R115" s="581"/>
      <c r="S115" s="581"/>
      <c r="T115" s="581"/>
      <c r="U115" s="581"/>
      <c r="V115" s="582"/>
      <c r="W115" s="37" t="s">
        <v>70</v>
      </c>
      <c r="X115" s="563">
        <f>IFERROR(SUM(X111:X113),"0")</f>
        <v>32.4</v>
      </c>
      <c r="Y115" s="563">
        <f>IFERROR(SUM(Y111:Y113),"0")</f>
        <v>32.400000000000006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40.5</v>
      </c>
      <c r="Y117" s="56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80" t="s">
        <v>72</v>
      </c>
      <c r="Q121" s="581"/>
      <c r="R121" s="581"/>
      <c r="S121" s="581"/>
      <c r="T121" s="581"/>
      <c r="U121" s="581"/>
      <c r="V121" s="582"/>
      <c r="W121" s="37" t="s">
        <v>73</v>
      </c>
      <c r="X121" s="563">
        <f>IFERROR(X117/H117,"0")+IFERROR(X118/H118,"0")+IFERROR(X119/H119,"0")+IFERROR(X120/H120,"0")</f>
        <v>5</v>
      </c>
      <c r="Y121" s="563">
        <f>IFERROR(Y117/H117,"0")+IFERROR(Y118/H118,"0")+IFERROR(Y119/H119,"0")+IFERROR(Y120/H120,"0")</f>
        <v>5</v>
      </c>
      <c r="Z121" s="563">
        <f>IFERROR(IF(Z117="",0,Z117),"0")+IFERROR(IF(Z118="",0,Z118),"0")+IFERROR(IF(Z119="",0,Z119),"0")+IFERROR(IF(Z120="",0,Z120),"0")</f>
        <v>9.4899999999999998E-2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80" t="s">
        <v>72</v>
      </c>
      <c r="Q122" s="581"/>
      <c r="R122" s="581"/>
      <c r="S122" s="581"/>
      <c r="T122" s="581"/>
      <c r="U122" s="581"/>
      <c r="V122" s="582"/>
      <c r="W122" s="37" t="s">
        <v>70</v>
      </c>
      <c r="X122" s="563">
        <f>IFERROR(SUM(X117:X120),"0")</f>
        <v>40.5</v>
      </c>
      <c r="Y122" s="563">
        <f>IFERROR(SUM(Y117:Y120),"0")</f>
        <v>40.5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80" t="s">
        <v>72</v>
      </c>
      <c r="Q126" s="581"/>
      <c r="R126" s="581"/>
      <c r="S126" s="581"/>
      <c r="T126" s="581"/>
      <c r="U126" s="581"/>
      <c r="V126" s="582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80" t="s">
        <v>72</v>
      </c>
      <c r="Q127" s="581"/>
      <c r="R127" s="581"/>
      <c r="S127" s="581"/>
      <c r="T127" s="581"/>
      <c r="U127" s="581"/>
      <c r="V127" s="582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9.6</v>
      </c>
      <c r="Y130" s="562">
        <f>IFERROR(IF(X130="",0,CEILING((X130/$H130),1)*$H130),"")</f>
        <v>9.6000000000000014</v>
      </c>
      <c r="Z130" s="36">
        <f>IFERROR(IF(Y130=0,"",ROUNDUP(Y130/H130,0)*0.00651),"")</f>
        <v>1.9529999999999999E-2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10.139999999999999</v>
      </c>
      <c r="BN130" s="64">
        <f>IFERROR(Y130*I130/H130,"0")</f>
        <v>10.139999999999999</v>
      </c>
      <c r="BO130" s="64">
        <f>IFERROR(1/J130*(X130/H130),"0")</f>
        <v>1.6483516483516484E-2</v>
      </c>
      <c r="BP130" s="64">
        <f>IFERROR(1/J130*(Y130/H130),"0")</f>
        <v>1.6483516483516487E-2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80" t="s">
        <v>72</v>
      </c>
      <c r="Q132" s="581"/>
      <c r="R132" s="581"/>
      <c r="S132" s="581"/>
      <c r="T132" s="581"/>
      <c r="U132" s="581"/>
      <c r="V132" s="582"/>
      <c r="W132" s="37" t="s">
        <v>73</v>
      </c>
      <c r="X132" s="563">
        <f>IFERROR(X130/H130,"0")+IFERROR(X131/H131,"0")</f>
        <v>2.9999999999999996</v>
      </c>
      <c r="Y132" s="563">
        <f>IFERROR(Y130/H130,"0")+IFERROR(Y131/H131,"0")</f>
        <v>3.0000000000000004</v>
      </c>
      <c r="Z132" s="563">
        <f>IFERROR(IF(Z130="",0,Z130),"0")+IFERROR(IF(Z131="",0,Z131),"0")</f>
        <v>1.9529999999999999E-2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80" t="s">
        <v>72</v>
      </c>
      <c r="Q133" s="581"/>
      <c r="R133" s="581"/>
      <c r="S133" s="581"/>
      <c r="T133" s="581"/>
      <c r="U133" s="581"/>
      <c r="V133" s="582"/>
      <c r="W133" s="37" t="s">
        <v>70</v>
      </c>
      <c r="X133" s="563">
        <f>IFERROR(SUM(X130:X131),"0")</f>
        <v>9.6</v>
      </c>
      <c r="Y133" s="563">
        <f>IFERROR(SUM(Y130:Y131),"0")</f>
        <v>9.6000000000000014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80" t="s">
        <v>72</v>
      </c>
      <c r="Q137" s="581"/>
      <c r="R137" s="581"/>
      <c r="S137" s="581"/>
      <c r="T137" s="581"/>
      <c r="U137" s="581"/>
      <c r="V137" s="582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80" t="s">
        <v>72</v>
      </c>
      <c r="Q138" s="581"/>
      <c r="R138" s="581"/>
      <c r="S138" s="581"/>
      <c r="T138" s="581"/>
      <c r="U138" s="581"/>
      <c r="V138" s="582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80" t="s">
        <v>72</v>
      </c>
      <c r="Q142" s="581"/>
      <c r="R142" s="581"/>
      <c r="S142" s="581"/>
      <c r="T142" s="581"/>
      <c r="U142" s="581"/>
      <c r="V142" s="582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80" t="s">
        <v>72</v>
      </c>
      <c r="Q143" s="581"/>
      <c r="R143" s="581"/>
      <c r="S143" s="581"/>
      <c r="T143" s="581"/>
      <c r="U143" s="581"/>
      <c r="V143" s="582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80" t="s">
        <v>72</v>
      </c>
      <c r="Q147" s="581"/>
      <c r="R147" s="581"/>
      <c r="S147" s="581"/>
      <c r="T147" s="581"/>
      <c r="U147" s="581"/>
      <c r="V147" s="582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80" t="s">
        <v>72</v>
      </c>
      <c r="Q148" s="581"/>
      <c r="R148" s="581"/>
      <c r="S148" s="581"/>
      <c r="T148" s="581"/>
      <c r="U148" s="581"/>
      <c r="V148" s="582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27</v>
      </c>
      <c r="Y150" s="562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28.755000000000003</v>
      </c>
      <c r="BN150" s="64">
        <f>IFERROR(Y150*I150/H150,"0")</f>
        <v>28.755000000000003</v>
      </c>
      <c r="BO150" s="64">
        <f>IFERROR(1/J150*(X150/H150),"0")</f>
        <v>4.6875E-2</v>
      </c>
      <c r="BP150" s="64">
        <f>IFERROR(1/J150*(Y150/H150),"0")</f>
        <v>4.6875E-2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16.8</v>
      </c>
      <c r="Y151" s="562">
        <f>IFERROR(IF(X151="",0,CEILING((X151/$H151),1)*$H151),"")</f>
        <v>16.8</v>
      </c>
      <c r="Z151" s="36">
        <f>IFERROR(IF(Y151=0,"",ROUNDUP(Y151/H151,0)*0.00651),"")</f>
        <v>2.6040000000000001E-2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17.88</v>
      </c>
      <c r="BN151" s="64">
        <f>IFERROR(Y151*I151/H151,"0")</f>
        <v>17.88</v>
      </c>
      <c r="BO151" s="64">
        <f>IFERROR(1/J151*(X151/H151),"0")</f>
        <v>2.197802197802198E-2</v>
      </c>
      <c r="BP151" s="64">
        <f>IFERROR(1/J151*(Y151/H151),"0")</f>
        <v>2.197802197802198E-2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80" t="s">
        <v>72</v>
      </c>
      <c r="Q153" s="581"/>
      <c r="R153" s="581"/>
      <c r="S153" s="581"/>
      <c r="T153" s="581"/>
      <c r="U153" s="581"/>
      <c r="V153" s="582"/>
      <c r="W153" s="37" t="s">
        <v>73</v>
      </c>
      <c r="X153" s="563">
        <f>IFERROR(X150/H150,"0")+IFERROR(X151/H151,"0")+IFERROR(X152/H152,"0")</f>
        <v>7</v>
      </c>
      <c r="Y153" s="563">
        <f>IFERROR(Y150/H150,"0")+IFERROR(Y151/H151,"0")+IFERROR(Y152/H152,"0")</f>
        <v>7</v>
      </c>
      <c r="Z153" s="563">
        <f>IFERROR(IF(Z150="",0,Z150),"0")+IFERROR(IF(Z151="",0,Z151),"0")+IFERROR(IF(Z152="",0,Z152),"0")</f>
        <v>8.2979999999999998E-2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80" t="s">
        <v>72</v>
      </c>
      <c r="Q154" s="581"/>
      <c r="R154" s="581"/>
      <c r="S154" s="581"/>
      <c r="T154" s="581"/>
      <c r="U154" s="581"/>
      <c r="V154" s="582"/>
      <c r="W154" s="37" t="s">
        <v>70</v>
      </c>
      <c r="X154" s="563">
        <f>IFERROR(SUM(X150:X152),"0")</f>
        <v>43.8</v>
      </c>
      <c r="Y154" s="563">
        <f>IFERROR(SUM(Y150:Y152),"0")</f>
        <v>43.8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80" t="s">
        <v>72</v>
      </c>
      <c r="Q159" s="581"/>
      <c r="R159" s="581"/>
      <c r="S159" s="581"/>
      <c r="T159" s="581"/>
      <c r="U159" s="581"/>
      <c r="V159" s="582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80" t="s">
        <v>72</v>
      </c>
      <c r="Q160" s="581"/>
      <c r="R160" s="581"/>
      <c r="S160" s="581"/>
      <c r="T160" s="581"/>
      <c r="U160" s="581"/>
      <c r="V160" s="582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21</v>
      </c>
      <c r="Y162" s="562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22.349999999999998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3.787878787878788E-2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21</v>
      </c>
      <c r="Y163" s="562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22.349999999999998</v>
      </c>
      <c r="BN163" s="64">
        <f t="shared" si="18"/>
        <v>22.349999999999998</v>
      </c>
      <c r="BO163" s="64">
        <f t="shared" si="19"/>
        <v>3.787878787878788E-2</v>
      </c>
      <c r="BP163" s="64">
        <f t="shared" si="20"/>
        <v>3.787878787878788E-2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21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6.3</v>
      </c>
      <c r="Y165" s="562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6.6899999999999995</v>
      </c>
      <c r="BN165" s="64">
        <f t="shared" si="18"/>
        <v>6.69</v>
      </c>
      <c r="BO165" s="64">
        <f t="shared" si="19"/>
        <v>1.2820512820512822E-2</v>
      </c>
      <c r="BP165" s="64">
        <f t="shared" si="20"/>
        <v>1.2820512820512822E-2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6.3</v>
      </c>
      <c r="Y166" s="562">
        <f t="shared" si="16"/>
        <v>6.3000000000000007</v>
      </c>
      <c r="Z166" s="36">
        <f>IFERROR(IF(Y166=0,"",ROUNDUP(Y166/H166,0)*0.00502),"")</f>
        <v>1.506E-2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6.6899999999999995</v>
      </c>
      <c r="BN166" s="64">
        <f t="shared" si="18"/>
        <v>6.69</v>
      </c>
      <c r="BO166" s="64">
        <f t="shared" si="19"/>
        <v>1.2820512820512822E-2</v>
      </c>
      <c r="BP166" s="64">
        <f t="shared" si="20"/>
        <v>1.2820512820512822E-2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5.4</v>
      </c>
      <c r="Y167" s="562">
        <f t="shared" si="16"/>
        <v>5.4</v>
      </c>
      <c r="Z167" s="36">
        <f>IFERROR(IF(Y167=0,"",ROUNDUP(Y167/H167,0)*0.00502),"")</f>
        <v>1.506E-2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5.79</v>
      </c>
      <c r="BN167" s="64">
        <f t="shared" si="18"/>
        <v>5.79</v>
      </c>
      <c r="BO167" s="64">
        <f t="shared" si="19"/>
        <v>1.2820512820512822E-2</v>
      </c>
      <c r="BP167" s="64">
        <f t="shared" si="20"/>
        <v>1.2820512820512822E-2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6.3</v>
      </c>
      <c r="Y168" s="562">
        <f t="shared" si="16"/>
        <v>6.3000000000000007</v>
      </c>
      <c r="Z168" s="36">
        <f>IFERROR(IF(Y168=0,"",ROUNDUP(Y168/H168,0)*0.00502),"")</f>
        <v>1.506E-2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6.6000000000000005</v>
      </c>
      <c r="BN168" s="64">
        <f t="shared" si="18"/>
        <v>6.6000000000000014</v>
      </c>
      <c r="BO168" s="64">
        <f t="shared" si="19"/>
        <v>1.2820512820512822E-2</v>
      </c>
      <c r="BP168" s="64">
        <f t="shared" si="20"/>
        <v>1.2820512820512822E-2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5.04</v>
      </c>
      <c r="Y170" s="562">
        <f t="shared" si="16"/>
        <v>5.04</v>
      </c>
      <c r="Z170" s="36">
        <f>IFERROR(IF(Y170=0,"",ROUNDUP(Y170/H170,0)*0.00502),"")</f>
        <v>1.506E-2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5.34</v>
      </c>
      <c r="BN170" s="64">
        <f t="shared" si="18"/>
        <v>5.34</v>
      </c>
      <c r="BO170" s="64">
        <f t="shared" si="19"/>
        <v>1.2820512820512822E-2</v>
      </c>
      <c r="BP170" s="64">
        <f t="shared" si="20"/>
        <v>1.2820512820512822E-2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80" t="s">
        <v>72</v>
      </c>
      <c r="Q171" s="581"/>
      <c r="R171" s="581"/>
      <c r="S171" s="581"/>
      <c r="T171" s="581"/>
      <c r="U171" s="581"/>
      <c r="V171" s="582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30</v>
      </c>
      <c r="Y171" s="563">
        <f>IFERROR(Y162/H162,"0")+IFERROR(Y163/H163,"0")+IFERROR(Y164/H164,"0")+IFERROR(Y165/H165,"0")+IFERROR(Y166/H166,"0")+IFERROR(Y167/H167,"0")+IFERROR(Y168/H168,"0")+IFERROR(Y169/H169,"0")+IFERROR(Y170/H170,"0")</f>
        <v>30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0.21059999999999995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80" t="s">
        <v>72</v>
      </c>
      <c r="Q172" s="581"/>
      <c r="R172" s="581"/>
      <c r="S172" s="581"/>
      <c r="T172" s="581"/>
      <c r="U172" s="581"/>
      <c r="V172" s="582"/>
      <c r="W172" s="37" t="s">
        <v>70</v>
      </c>
      <c r="X172" s="563">
        <f>IFERROR(SUM(X162:X170),"0")</f>
        <v>92.34</v>
      </c>
      <c r="Y172" s="563">
        <f>IFERROR(SUM(Y162:Y170),"0")</f>
        <v>92.34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80" t="s">
        <v>72</v>
      </c>
      <c r="Q177" s="581"/>
      <c r="R177" s="581"/>
      <c r="S177" s="581"/>
      <c r="T177" s="581"/>
      <c r="U177" s="581"/>
      <c r="V177" s="582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80" t="s">
        <v>72</v>
      </c>
      <c r="Q178" s="581"/>
      <c r="R178" s="581"/>
      <c r="S178" s="581"/>
      <c r="T178" s="581"/>
      <c r="U178" s="581"/>
      <c r="V178" s="582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80" t="s">
        <v>72</v>
      </c>
      <c r="Q181" s="581"/>
      <c r="R181" s="581"/>
      <c r="S181" s="581"/>
      <c r="T181" s="581"/>
      <c r="U181" s="581"/>
      <c r="V181" s="582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80" t="s">
        <v>72</v>
      </c>
      <c r="Q182" s="581"/>
      <c r="R182" s="581"/>
      <c r="S182" s="581"/>
      <c r="T182" s="581"/>
      <c r="U182" s="581"/>
      <c r="V182" s="582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80" t="s">
        <v>72</v>
      </c>
      <c r="Q187" s="581"/>
      <c r="R187" s="581"/>
      <c r="S187" s="581"/>
      <c r="T187" s="581"/>
      <c r="U187" s="581"/>
      <c r="V187" s="582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80" t="s">
        <v>72</v>
      </c>
      <c r="Q188" s="581"/>
      <c r="R188" s="581"/>
      <c r="S188" s="581"/>
      <c r="T188" s="581"/>
      <c r="U188" s="581"/>
      <c r="V188" s="582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80" t="s">
        <v>72</v>
      </c>
      <c r="Q192" s="581"/>
      <c r="R192" s="581"/>
      <c r="S192" s="581"/>
      <c r="T192" s="581"/>
      <c r="U192" s="581"/>
      <c r="V192" s="582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80" t="s">
        <v>72</v>
      </c>
      <c r="Q193" s="581"/>
      <c r="R193" s="581"/>
      <c r="S193" s="581"/>
      <c r="T193" s="581"/>
      <c r="U193" s="581"/>
      <c r="V193" s="582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21.6</v>
      </c>
      <c r="Y196" s="562">
        <f t="shared" si="21"/>
        <v>21.6</v>
      </c>
      <c r="Z196" s="36">
        <f>IFERROR(IF(Y196=0,"",ROUNDUP(Y196/H196,0)*0.00902),"")</f>
        <v>3.6080000000000001E-2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22.44</v>
      </c>
      <c r="BN196" s="64">
        <f t="shared" si="23"/>
        <v>22.44</v>
      </c>
      <c r="BO196" s="64">
        <f t="shared" si="24"/>
        <v>3.0303030303030304E-2</v>
      </c>
      <c r="BP196" s="64">
        <f t="shared" si="25"/>
        <v>3.0303030303030304E-2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21.6</v>
      </c>
      <c r="Y197" s="562">
        <f t="shared" si="21"/>
        <v>21.6</v>
      </c>
      <c r="Z197" s="36">
        <f>IFERROR(IF(Y197=0,"",ROUNDUP(Y197/H197,0)*0.00902),"")</f>
        <v>3.6080000000000001E-2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22.44</v>
      </c>
      <c r="BN197" s="64">
        <f t="shared" si="23"/>
        <v>22.44</v>
      </c>
      <c r="BO197" s="64">
        <f t="shared" si="24"/>
        <v>3.0303030303030304E-2</v>
      </c>
      <c r="BP197" s="64">
        <f t="shared" si="25"/>
        <v>3.0303030303030304E-2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21.6</v>
      </c>
      <c r="Y198" s="562">
        <f t="shared" si="21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22.44</v>
      </c>
      <c r="BN198" s="64">
        <f t="shared" si="23"/>
        <v>22.44</v>
      </c>
      <c r="BO198" s="64">
        <f t="shared" si="24"/>
        <v>3.0303030303030304E-2</v>
      </c>
      <c r="BP198" s="64">
        <f t="shared" si="25"/>
        <v>3.0303030303030304E-2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80" t="s">
        <v>72</v>
      </c>
      <c r="Q203" s="581"/>
      <c r="R203" s="581"/>
      <c r="S203" s="581"/>
      <c r="T203" s="581"/>
      <c r="U203" s="581"/>
      <c r="V203" s="582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12</v>
      </c>
      <c r="Y203" s="563">
        <f>IFERROR(Y195/H195,"0")+IFERROR(Y196/H196,"0")+IFERROR(Y197/H197,"0")+IFERROR(Y198/H198,"0")+IFERROR(Y199/H199,"0")+IFERROR(Y200/H200,"0")+IFERROR(Y201/H201,"0")+IFERROR(Y202/H202,"0")</f>
        <v>12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0.10824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80" t="s">
        <v>72</v>
      </c>
      <c r="Q204" s="581"/>
      <c r="R204" s="581"/>
      <c r="S204" s="581"/>
      <c r="T204" s="581"/>
      <c r="U204" s="581"/>
      <c r="V204" s="582"/>
      <c r="W204" s="37" t="s">
        <v>70</v>
      </c>
      <c r="X204" s="563">
        <f>IFERROR(SUM(X195:X202),"0")</f>
        <v>64.800000000000011</v>
      </c>
      <c r="Y204" s="563">
        <f>IFERROR(SUM(Y195:Y202),"0")</f>
        <v>64.800000000000011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16.2</v>
      </c>
      <c r="Y206" s="562">
        <f t="shared" ref="Y206:Y214" si="26">IFERROR(IF(X206="",0,CEILING((X206/$H206),1)*$H206),"")</f>
        <v>16.2</v>
      </c>
      <c r="Z206" s="36">
        <f>IFERROR(IF(Y206=0,"",ROUNDUP(Y206/H206,0)*0.01898),"")</f>
        <v>3.7960000000000001E-2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17.238</v>
      </c>
      <c r="BN206" s="64">
        <f t="shared" ref="BN206:BN214" si="28">IFERROR(Y206*I206/H206,"0")</f>
        <v>17.238</v>
      </c>
      <c r="BO206" s="64">
        <f t="shared" ref="BO206:BO214" si="29">IFERROR(1/J206*(X206/H206),"0")</f>
        <v>3.125E-2</v>
      </c>
      <c r="BP206" s="64">
        <f t="shared" ref="BP206:BP214" si="30">IFERROR(1/J206*(Y206/H206),"0")</f>
        <v>3.125E-2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16.2</v>
      </c>
      <c r="Y207" s="562">
        <f t="shared" si="26"/>
        <v>16.2</v>
      </c>
      <c r="Z207" s="36">
        <f>IFERROR(IF(Y207=0,"",ROUNDUP(Y207/H207,0)*0.01898),"")</f>
        <v>3.7960000000000001E-2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17.202000000000002</v>
      </c>
      <c r="BN207" s="64">
        <f t="shared" si="28"/>
        <v>17.202000000000002</v>
      </c>
      <c r="BO207" s="64">
        <f t="shared" si="29"/>
        <v>3.125E-2</v>
      </c>
      <c r="BP207" s="64">
        <f t="shared" si="30"/>
        <v>3.125E-2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17.399999999999999</v>
      </c>
      <c r="Y208" s="562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18.437999999999999</v>
      </c>
      <c r="BN208" s="64">
        <f t="shared" si="28"/>
        <v>18.437999999999999</v>
      </c>
      <c r="BO208" s="64">
        <f t="shared" si="29"/>
        <v>3.125E-2</v>
      </c>
      <c r="BP208" s="64">
        <f t="shared" si="30"/>
        <v>3.125E-2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80" t="s">
        <v>72</v>
      </c>
      <c r="Q215" s="581"/>
      <c r="R215" s="581"/>
      <c r="S215" s="581"/>
      <c r="T215" s="581"/>
      <c r="U215" s="581"/>
      <c r="V215" s="582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6</v>
      </c>
      <c r="Y215" s="563">
        <f>IFERROR(Y206/H206,"0")+IFERROR(Y207/H207,"0")+IFERROR(Y208/H208,"0")+IFERROR(Y209/H209,"0")+IFERROR(Y210/H210,"0")+IFERROR(Y211/H211,"0")+IFERROR(Y212/H212,"0")+IFERROR(Y213/H213,"0")+IFERROR(Y214/H214,"0")</f>
        <v>6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0.11388000000000001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80" t="s">
        <v>72</v>
      </c>
      <c r="Q216" s="581"/>
      <c r="R216" s="581"/>
      <c r="S216" s="581"/>
      <c r="T216" s="581"/>
      <c r="U216" s="581"/>
      <c r="V216" s="582"/>
      <c r="W216" s="37" t="s">
        <v>70</v>
      </c>
      <c r="X216" s="563">
        <f>IFERROR(SUM(X206:X214),"0")</f>
        <v>49.8</v>
      </c>
      <c r="Y216" s="563">
        <f>IFERROR(SUM(Y206:Y214),"0")</f>
        <v>49.8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80" t="s">
        <v>72</v>
      </c>
      <c r="Q220" s="581"/>
      <c r="R220" s="581"/>
      <c r="S220" s="581"/>
      <c r="T220" s="581"/>
      <c r="U220" s="581"/>
      <c r="V220" s="582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80" t="s">
        <v>72</v>
      </c>
      <c r="Q221" s="581"/>
      <c r="R221" s="581"/>
      <c r="S221" s="581"/>
      <c r="T221" s="581"/>
      <c r="U221" s="581"/>
      <c r="V221" s="582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80" t="s">
        <v>72</v>
      </c>
      <c r="Q231" s="581"/>
      <c r="R231" s="581"/>
      <c r="S231" s="581"/>
      <c r="T231" s="581"/>
      <c r="U231" s="581"/>
      <c r="V231" s="582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80" t="s">
        <v>72</v>
      </c>
      <c r="Q232" s="581"/>
      <c r="R232" s="581"/>
      <c r="S232" s="581"/>
      <c r="T232" s="581"/>
      <c r="U232" s="581"/>
      <c r="V232" s="582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80" t="s">
        <v>72</v>
      </c>
      <c r="Q235" s="581"/>
      <c r="R235" s="581"/>
      <c r="S235" s="581"/>
      <c r="T235" s="581"/>
      <c r="U235" s="581"/>
      <c r="V235" s="582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80" t="s">
        <v>72</v>
      </c>
      <c r="Q236" s="581"/>
      <c r="R236" s="581"/>
      <c r="S236" s="581"/>
      <c r="T236" s="581"/>
      <c r="U236" s="581"/>
      <c r="V236" s="582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80" t="s">
        <v>72</v>
      </c>
      <c r="Q239" s="581"/>
      <c r="R239" s="581"/>
      <c r="S239" s="581"/>
      <c r="T239" s="581"/>
      <c r="U239" s="581"/>
      <c r="V239" s="582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80" t="s">
        <v>72</v>
      </c>
      <c r="Q240" s="581"/>
      <c r="R240" s="581"/>
      <c r="S240" s="581"/>
      <c r="T240" s="581"/>
      <c r="U240" s="581"/>
      <c r="V240" s="582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36</v>
      </c>
      <c r="Y242" s="562">
        <f>IFERROR(IF(X242="",0,CEILING((X242/$H242),1)*$H242),"")</f>
        <v>36.630000000000003</v>
      </c>
      <c r="Z242" s="36">
        <f>IFERROR(IF(Y242=0,"",ROUNDUP(Y242/H242,0)*0.0059),"")</f>
        <v>0.21829999999999999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42.909090909090907</v>
      </c>
      <c r="BN242" s="64">
        <f>IFERROR(Y242*I242/H242,"0")</f>
        <v>43.66</v>
      </c>
      <c r="BO242" s="64">
        <f>IFERROR(1/J242*(X242/H242),"0")</f>
        <v>0.16835016835016836</v>
      </c>
      <c r="BP242" s="64">
        <f>IFERROR(1/J242*(Y242/H242),"0")</f>
        <v>0.17129629629629628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30</v>
      </c>
      <c r="Y243" s="562">
        <f>IFERROR(IF(X243="",0,CEILING((X243/$H243),1)*$H243),"")</f>
        <v>30.6</v>
      </c>
      <c r="Z243" s="36">
        <f>IFERROR(IF(Y243=0,"",ROUNDUP(Y243/H243,0)*0.0059),"")</f>
        <v>0.1003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32.916666666666664</v>
      </c>
      <c r="BN243" s="64">
        <f>IFERROR(Y243*I243/H243,"0")</f>
        <v>33.575000000000003</v>
      </c>
      <c r="BO243" s="64">
        <f>IFERROR(1/J243*(X243/H243),"0")</f>
        <v>7.716049382716049E-2</v>
      </c>
      <c r="BP243" s="64">
        <f>IFERROR(1/J243*(Y243/H243),"0")</f>
        <v>7.8703703703703692E-2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80" t="s">
        <v>72</v>
      </c>
      <c r="Q247" s="581"/>
      <c r="R247" s="581"/>
      <c r="S247" s="581"/>
      <c r="T247" s="581"/>
      <c r="U247" s="581"/>
      <c r="V247" s="582"/>
      <c r="W247" s="37" t="s">
        <v>73</v>
      </c>
      <c r="X247" s="563">
        <f>IFERROR(X242/H242,"0")+IFERROR(X243/H243,"0")+IFERROR(X244/H244,"0")+IFERROR(X245/H245,"0")+IFERROR(X246/H246,"0")</f>
        <v>53.030303030303031</v>
      </c>
      <c r="Y247" s="563">
        <f>IFERROR(Y242/H242,"0")+IFERROR(Y243/H243,"0")+IFERROR(Y244/H244,"0")+IFERROR(Y245/H245,"0")+IFERROR(Y246/H246,"0")</f>
        <v>54</v>
      </c>
      <c r="Z247" s="563">
        <f>IFERROR(IF(Z242="",0,Z242),"0")+IFERROR(IF(Z243="",0,Z243),"0")+IFERROR(IF(Z244="",0,Z244),"0")+IFERROR(IF(Z245="",0,Z245),"0")+IFERROR(IF(Z246="",0,Z246),"0")</f>
        <v>0.31859999999999999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80" t="s">
        <v>72</v>
      </c>
      <c r="Q248" s="581"/>
      <c r="R248" s="581"/>
      <c r="S248" s="581"/>
      <c r="T248" s="581"/>
      <c r="U248" s="581"/>
      <c r="V248" s="582"/>
      <c r="W248" s="37" t="s">
        <v>70</v>
      </c>
      <c r="X248" s="563">
        <f>IFERROR(SUM(X242:X246),"0")</f>
        <v>66</v>
      </c>
      <c r="Y248" s="563">
        <f>IFERROR(SUM(Y242:Y246),"0")</f>
        <v>67.23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162</v>
      </c>
      <c r="Y251" s="562">
        <f>IFERROR(IF(X251="",0,CEILING((X251/$H251),1)*$H251),"")</f>
        <v>162</v>
      </c>
      <c r="Z251" s="36">
        <f>IFERROR(IF(Y251=0,"",ROUNDUP(Y251/H251,0)*0.01898),"")</f>
        <v>0.28470000000000001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168.52499999999998</v>
      </c>
      <c r="BN251" s="64">
        <f>IFERROR(Y251*I251/H251,"0")</f>
        <v>168.52499999999998</v>
      </c>
      <c r="BO251" s="64">
        <f>IFERROR(1/J251*(X251/H251),"0")</f>
        <v>0.23437499999999997</v>
      </c>
      <c r="BP251" s="64">
        <f>IFERROR(1/J251*(Y251/H251),"0")</f>
        <v>0.23437499999999997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216</v>
      </c>
      <c r="Y252" s="562">
        <f>IFERROR(IF(X252="",0,CEILING((X252/$H252),1)*$H252),"")</f>
        <v>216</v>
      </c>
      <c r="Z252" s="36">
        <f>IFERROR(IF(Y252=0,"",ROUNDUP(Y252/H252,0)*0.01898),"")</f>
        <v>0.37959999999999999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224.69999999999996</v>
      </c>
      <c r="BN252" s="64">
        <f>IFERROR(Y252*I252/H252,"0")</f>
        <v>224.69999999999996</v>
      </c>
      <c r="BO252" s="64">
        <f>IFERROR(1/J252*(X252/H252),"0")</f>
        <v>0.3125</v>
      </c>
      <c r="BP252" s="64">
        <f>IFERROR(1/J252*(Y252/H252),"0")</f>
        <v>0.3125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64.8</v>
      </c>
      <c r="Y253" s="562">
        <f>IFERROR(IF(X253="",0,CEILING((X253/$H253),1)*$H253),"")</f>
        <v>64.800000000000011</v>
      </c>
      <c r="Z253" s="36">
        <f>IFERROR(IF(Y253=0,"",ROUNDUP(Y253/H253,0)*0.01898),"")</f>
        <v>0.11388000000000001</v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67.409999999999982</v>
      </c>
      <c r="BN253" s="64">
        <f>IFERROR(Y253*I253/H253,"0")</f>
        <v>67.410000000000011</v>
      </c>
      <c r="BO253" s="64">
        <f>IFERROR(1/J253*(X253/H253),"0")</f>
        <v>9.3749999999999986E-2</v>
      </c>
      <c r="BP253" s="64">
        <f>IFERROR(1/J253*(Y253/H253),"0")</f>
        <v>9.3750000000000014E-2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80" t="s">
        <v>72</v>
      </c>
      <c r="Q256" s="581"/>
      <c r="R256" s="581"/>
      <c r="S256" s="581"/>
      <c r="T256" s="581"/>
      <c r="U256" s="581"/>
      <c r="V256" s="582"/>
      <c r="W256" s="37" t="s">
        <v>73</v>
      </c>
      <c r="X256" s="563">
        <f>IFERROR(X251/H251,"0")+IFERROR(X252/H252,"0")+IFERROR(X253/H253,"0")+IFERROR(X254/H254,"0")+IFERROR(X255/H255,"0")</f>
        <v>41</v>
      </c>
      <c r="Y256" s="563">
        <f>IFERROR(Y251/H251,"0")+IFERROR(Y252/H252,"0")+IFERROR(Y253/H253,"0")+IFERROR(Y254/H254,"0")+IFERROR(Y255/H255,"0")</f>
        <v>41</v>
      </c>
      <c r="Z256" s="563">
        <f>IFERROR(IF(Z251="",0,Z251),"0")+IFERROR(IF(Z252="",0,Z252),"0")+IFERROR(IF(Z253="",0,Z253),"0")+IFERROR(IF(Z254="",0,Z254),"0")+IFERROR(IF(Z255="",0,Z255),"0")</f>
        <v>0.77817999999999998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80" t="s">
        <v>72</v>
      </c>
      <c r="Q257" s="581"/>
      <c r="R257" s="581"/>
      <c r="S257" s="581"/>
      <c r="T257" s="581"/>
      <c r="U257" s="581"/>
      <c r="V257" s="582"/>
      <c r="W257" s="37" t="s">
        <v>70</v>
      </c>
      <c r="X257" s="563">
        <f>IFERROR(SUM(X251:X255),"0")</f>
        <v>442.8</v>
      </c>
      <c r="Y257" s="563">
        <f>IFERROR(SUM(Y251:Y255),"0")</f>
        <v>442.8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80" t="s">
        <v>72</v>
      </c>
      <c r="Q264" s="581"/>
      <c r="R264" s="581"/>
      <c r="S264" s="581"/>
      <c r="T264" s="581"/>
      <c r="U264" s="581"/>
      <c r="V264" s="582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80" t="s">
        <v>72</v>
      </c>
      <c r="Q265" s="581"/>
      <c r="R265" s="581"/>
      <c r="S265" s="581"/>
      <c r="T265" s="581"/>
      <c r="U265" s="581"/>
      <c r="V265" s="582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5"/>
      <c r="AB267" s="555"/>
      <c r="AC267" s="555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80" t="s">
        <v>72</v>
      </c>
      <c r="Q271" s="581"/>
      <c r="R271" s="581"/>
      <c r="S271" s="581"/>
      <c r="T271" s="581"/>
      <c r="U271" s="581"/>
      <c r="V271" s="582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80" t="s">
        <v>72</v>
      </c>
      <c r="Q272" s="581"/>
      <c r="R272" s="581"/>
      <c r="S272" s="581"/>
      <c r="T272" s="581"/>
      <c r="U272" s="581"/>
      <c r="V272" s="582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5"/>
      <c r="AB274" s="555"/>
      <c r="AC274" s="555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80" t="s">
        <v>72</v>
      </c>
      <c r="Q276" s="581"/>
      <c r="R276" s="581"/>
      <c r="S276" s="581"/>
      <c r="T276" s="581"/>
      <c r="U276" s="581"/>
      <c r="V276" s="582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80" t="s">
        <v>72</v>
      </c>
      <c r="Q277" s="581"/>
      <c r="R277" s="581"/>
      <c r="S277" s="581"/>
      <c r="T277" s="581"/>
      <c r="U277" s="581"/>
      <c r="V277" s="582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5"/>
      <c r="AB278" s="555"/>
      <c r="AC278" s="555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80" t="s">
        <v>72</v>
      </c>
      <c r="Q280" s="581"/>
      <c r="R280" s="581"/>
      <c r="S280" s="581"/>
      <c r="T280" s="581"/>
      <c r="U280" s="581"/>
      <c r="V280" s="582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80" t="s">
        <v>72</v>
      </c>
      <c r="Q281" s="581"/>
      <c r="R281" s="581"/>
      <c r="S281" s="581"/>
      <c r="T281" s="581"/>
      <c r="U281" s="581"/>
      <c r="V281" s="582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5"/>
      <c r="AB283" s="555"/>
      <c r="AC283" s="555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32.4</v>
      </c>
      <c r="Y284" s="562">
        <f>IFERROR(IF(X284="",0,CEILING((X284/$H284),1)*$H284),"")</f>
        <v>32.400000000000006</v>
      </c>
      <c r="Z284" s="36">
        <f>IFERROR(IF(Y284=0,"",ROUNDUP(Y284/H284,0)*0.01898),"")</f>
        <v>5.6940000000000004E-2</v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33.704999999999991</v>
      </c>
      <c r="BN284" s="64">
        <f>IFERROR(Y284*I284/H284,"0")</f>
        <v>33.705000000000005</v>
      </c>
      <c r="BO284" s="64">
        <f>IFERROR(1/J284*(X284/H284),"0")</f>
        <v>4.6874999999999993E-2</v>
      </c>
      <c r="BP284" s="64">
        <f>IFERROR(1/J284*(Y284/H284),"0")</f>
        <v>4.6875000000000007E-2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80" t="s">
        <v>72</v>
      </c>
      <c r="Q285" s="581"/>
      <c r="R285" s="581"/>
      <c r="S285" s="581"/>
      <c r="T285" s="581"/>
      <c r="U285" s="581"/>
      <c r="V285" s="582"/>
      <c r="W285" s="37" t="s">
        <v>73</v>
      </c>
      <c r="X285" s="563">
        <f>IFERROR(X284/H284,"0")</f>
        <v>2.9999999999999996</v>
      </c>
      <c r="Y285" s="563">
        <f>IFERROR(Y284/H284,"0")</f>
        <v>3.0000000000000004</v>
      </c>
      <c r="Z285" s="563">
        <f>IFERROR(IF(Z284="",0,Z284),"0")</f>
        <v>5.6940000000000004E-2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80" t="s">
        <v>72</v>
      </c>
      <c r="Q286" s="581"/>
      <c r="R286" s="581"/>
      <c r="S286" s="581"/>
      <c r="T286" s="581"/>
      <c r="U286" s="581"/>
      <c r="V286" s="582"/>
      <c r="W286" s="37" t="s">
        <v>70</v>
      </c>
      <c r="X286" s="563">
        <f>IFERROR(SUM(X284:X284),"0")</f>
        <v>32.4</v>
      </c>
      <c r="Y286" s="563">
        <f>IFERROR(SUM(Y284:Y284),"0")</f>
        <v>32.400000000000006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5"/>
      <c r="AB288" s="555"/>
      <c r="AC288" s="555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691</v>
      </c>
      <c r="Y289" s="562">
        <f t="shared" ref="Y289:Y295" si="37">IFERROR(IF(X289="",0,CEILING((X289/$H289),1)*$H289),"")</f>
        <v>691.2</v>
      </c>
      <c r="Z289" s="36">
        <f>IFERROR(IF(Y289=0,"",ROUNDUP(Y289/H289,0)*0.01898),"")</f>
        <v>1.21472</v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718.83194444444439</v>
      </c>
      <c r="BN289" s="64">
        <f t="shared" ref="BN289:BN295" si="39">IFERROR(Y289*I289/H289,"0")</f>
        <v>719.04</v>
      </c>
      <c r="BO289" s="64">
        <f t="shared" ref="BO289:BO295" si="40">IFERROR(1/J289*(X289/H289),"0")</f>
        <v>0.99971064814814803</v>
      </c>
      <c r="BP289" s="64">
        <f t="shared" ref="BP289:BP295" si="41">IFERROR(1/J289*(Y289/H289),"0")</f>
        <v>1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162</v>
      </c>
      <c r="Y290" s="562">
        <f t="shared" si="37"/>
        <v>162</v>
      </c>
      <c r="Z290" s="36">
        <f>IFERROR(IF(Y290=0,"",ROUNDUP(Y290/H290,0)*0.01898),"")</f>
        <v>0.28470000000000001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168.52499999999998</v>
      </c>
      <c r="BN290" s="64">
        <f t="shared" si="39"/>
        <v>168.52499999999998</v>
      </c>
      <c r="BO290" s="64">
        <f t="shared" si="40"/>
        <v>0.23437499999999997</v>
      </c>
      <c r="BP290" s="64">
        <f t="shared" si="41"/>
        <v>0.23437499999999997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108</v>
      </c>
      <c r="Y293" s="562">
        <f t="shared" si="37"/>
        <v>108</v>
      </c>
      <c r="Z293" s="36">
        <f>IFERROR(IF(Y293=0,"",ROUNDUP(Y293/H293,0)*0.01898),"")</f>
        <v>0.1898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112.34999999999998</v>
      </c>
      <c r="BN293" s="64">
        <f t="shared" si="39"/>
        <v>112.34999999999998</v>
      </c>
      <c r="BO293" s="64">
        <f t="shared" si="40"/>
        <v>0.15625</v>
      </c>
      <c r="BP293" s="64">
        <f t="shared" si="41"/>
        <v>0.15625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12</v>
      </c>
      <c r="Y294" s="562">
        <f t="shared" si="37"/>
        <v>12</v>
      </c>
      <c r="Z294" s="36">
        <f>IFERROR(IF(Y294=0,"",ROUNDUP(Y294/H294,0)*0.00902),"")</f>
        <v>2.7060000000000001E-2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12.629999999999999</v>
      </c>
      <c r="BN294" s="64">
        <f t="shared" si="39"/>
        <v>12.629999999999999</v>
      </c>
      <c r="BO294" s="64">
        <f t="shared" si="40"/>
        <v>2.2727272727272728E-2</v>
      </c>
      <c r="BP294" s="64">
        <f t="shared" si="41"/>
        <v>2.2727272727272728E-2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24</v>
      </c>
      <c r="Y295" s="562">
        <f t="shared" si="37"/>
        <v>24</v>
      </c>
      <c r="Z295" s="36">
        <f>IFERROR(IF(Y295=0,"",ROUNDUP(Y295/H295,0)*0.00902),"")</f>
        <v>5.4120000000000001E-2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25.259999999999998</v>
      </c>
      <c r="BN295" s="64">
        <f t="shared" si="39"/>
        <v>25.259999999999998</v>
      </c>
      <c r="BO295" s="64">
        <f t="shared" si="40"/>
        <v>4.5454545454545456E-2</v>
      </c>
      <c r="BP295" s="64">
        <f t="shared" si="41"/>
        <v>4.5454545454545456E-2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80" t="s">
        <v>72</v>
      </c>
      <c r="Q296" s="581"/>
      <c r="R296" s="581"/>
      <c r="S296" s="581"/>
      <c r="T296" s="581"/>
      <c r="U296" s="581"/>
      <c r="V296" s="582"/>
      <c r="W296" s="37" t="s">
        <v>73</v>
      </c>
      <c r="X296" s="563">
        <f>IFERROR(X289/H289,"0")+IFERROR(X290/H290,"0")+IFERROR(X291/H291,"0")+IFERROR(X292/H292,"0")+IFERROR(X293/H293,"0")+IFERROR(X294/H294,"0")+IFERROR(X295/H295,"0")</f>
        <v>97.981481481481467</v>
      </c>
      <c r="Y296" s="563">
        <f>IFERROR(Y289/H289,"0")+IFERROR(Y290/H290,"0")+IFERROR(Y291/H291,"0")+IFERROR(Y292/H292,"0")+IFERROR(Y293/H293,"0")+IFERROR(Y294/H294,"0")+IFERROR(Y295/H295,"0")</f>
        <v>98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1.7704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80" t="s">
        <v>72</v>
      </c>
      <c r="Q297" s="581"/>
      <c r="R297" s="581"/>
      <c r="S297" s="581"/>
      <c r="T297" s="581"/>
      <c r="U297" s="581"/>
      <c r="V297" s="582"/>
      <c r="W297" s="37" t="s">
        <v>70</v>
      </c>
      <c r="X297" s="563">
        <f>IFERROR(SUM(X289:X295),"0")</f>
        <v>997</v>
      </c>
      <c r="Y297" s="563">
        <f>IFERROR(SUM(Y289:Y295),"0")</f>
        <v>997.2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5"/>
      <c r="AB298" s="555"/>
      <c r="AC298" s="555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168</v>
      </c>
      <c r="Y299" s="562">
        <f t="shared" ref="Y299:Y305" si="42">IFERROR(IF(X299="",0,CEILING((X299/$H299),1)*$H299),"")</f>
        <v>168</v>
      </c>
      <c r="Z299" s="36">
        <f>IFERROR(IF(Y299=0,"",ROUNDUP(Y299/H299,0)*0.00902),"")</f>
        <v>0.36080000000000001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178.79999999999998</v>
      </c>
      <c r="BN299" s="64">
        <f t="shared" ref="BN299:BN305" si="44">IFERROR(Y299*I299/H299,"0")</f>
        <v>178.79999999999998</v>
      </c>
      <c r="BO299" s="64">
        <f t="shared" ref="BO299:BO305" si="45">IFERROR(1/J299*(X299/H299),"0")</f>
        <v>0.30303030303030304</v>
      </c>
      <c r="BP299" s="64">
        <f t="shared" ref="BP299:BP305" si="46">IFERROR(1/J299*(Y299/H299),"0")</f>
        <v>0.30303030303030304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84</v>
      </c>
      <c r="Y300" s="562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89.399999999999991</v>
      </c>
      <c r="BN300" s="64">
        <f t="shared" si="44"/>
        <v>89.399999999999991</v>
      </c>
      <c r="BO300" s="64">
        <f t="shared" si="45"/>
        <v>0.15151515151515152</v>
      </c>
      <c r="BP300" s="64">
        <f t="shared" si="46"/>
        <v>0.15151515151515152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21.9</v>
      </c>
      <c r="Y301" s="562">
        <f t="shared" si="42"/>
        <v>21.9</v>
      </c>
      <c r="Z301" s="36">
        <f>IFERROR(IF(Y301=0,"",ROUNDUP(Y301/H301,0)*0.00902),"")</f>
        <v>4.5100000000000001E-2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23.250000000000004</v>
      </c>
      <c r="BN301" s="64">
        <f t="shared" si="44"/>
        <v>23.250000000000004</v>
      </c>
      <c r="BO301" s="64">
        <f t="shared" si="45"/>
        <v>3.787878787878788E-2</v>
      </c>
      <c r="BP301" s="64">
        <f t="shared" si="46"/>
        <v>3.787878787878788E-2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10.5</v>
      </c>
      <c r="Y302" s="562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10.5</v>
      </c>
      <c r="Y303" s="562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80" t="s">
        <v>72</v>
      </c>
      <c r="Q306" s="581"/>
      <c r="R306" s="581"/>
      <c r="S306" s="581"/>
      <c r="T306" s="581"/>
      <c r="U306" s="581"/>
      <c r="V306" s="582"/>
      <c r="W306" s="37" t="s">
        <v>73</v>
      </c>
      <c r="X306" s="563">
        <f>IFERROR(X299/H299,"0")+IFERROR(X300/H300,"0")+IFERROR(X301/H301,"0")+IFERROR(X302/H302,"0")+IFERROR(X303/H303,"0")+IFERROR(X304/H304,"0")+IFERROR(X305/H305,"0")</f>
        <v>75</v>
      </c>
      <c r="Y306" s="563">
        <f>IFERROR(Y299/H299,"0")+IFERROR(Y300/H300,"0")+IFERROR(Y301/H301,"0")+IFERROR(Y302/H302,"0")+IFERROR(Y303/H303,"0")+IFERROR(Y304/H304,"0")+IFERROR(Y305/H305,"0")</f>
        <v>75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0.63650000000000007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80" t="s">
        <v>72</v>
      </c>
      <c r="Q307" s="581"/>
      <c r="R307" s="581"/>
      <c r="S307" s="581"/>
      <c r="T307" s="581"/>
      <c r="U307" s="581"/>
      <c r="V307" s="582"/>
      <c r="W307" s="37" t="s">
        <v>70</v>
      </c>
      <c r="X307" s="563">
        <f>IFERROR(SUM(X299:X305),"0")</f>
        <v>294.89999999999998</v>
      </c>
      <c r="Y307" s="563">
        <f>IFERROR(SUM(Y299:Y305),"0")</f>
        <v>294.89999999999998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5"/>
      <c r="AB308" s="555"/>
      <c r="AC308" s="555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1497.6</v>
      </c>
      <c r="Y309" s="562">
        <f>IFERROR(IF(X309="",0,CEILING((X309/$H309),1)*$H309),"")</f>
        <v>1497.6</v>
      </c>
      <c r="Z309" s="36">
        <f>IFERROR(IF(Y309=0,"",ROUNDUP(Y309/H309,0)*0.01898),"")</f>
        <v>3.6441600000000003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1596.096</v>
      </c>
      <c r="BN309" s="64">
        <f>IFERROR(Y309*I309/H309,"0")</f>
        <v>1596.096</v>
      </c>
      <c r="BO309" s="64">
        <f>IFERROR(1/J309*(X309/H309),"0")</f>
        <v>3</v>
      </c>
      <c r="BP309" s="64">
        <f>IFERROR(1/J309*(Y309/H309),"0")</f>
        <v>3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23.4</v>
      </c>
      <c r="Y310" s="562">
        <f>IFERROR(IF(X310="",0,CEILING((X310/$H310),1)*$H310),"")</f>
        <v>23.4</v>
      </c>
      <c r="Z310" s="36">
        <f>IFERROR(IF(Y310=0,"",ROUNDUP(Y310/H310,0)*0.01898),"")</f>
        <v>5.6940000000000004E-2</v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24.957000000000001</v>
      </c>
      <c r="BN310" s="64">
        <f>IFERROR(Y310*I310/H310,"0")</f>
        <v>24.957000000000001</v>
      </c>
      <c r="BO310" s="64">
        <f>IFERROR(1/J310*(X310/H310),"0")</f>
        <v>4.6875E-2</v>
      </c>
      <c r="BP310" s="64">
        <f>IFERROR(1/J310*(Y310/H310),"0")</f>
        <v>4.6875E-2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16.2</v>
      </c>
      <c r="Y311" s="562">
        <f>IFERROR(IF(X311="",0,CEILING((X311/$H311),1)*$H311),"")</f>
        <v>16.2</v>
      </c>
      <c r="Z311" s="36">
        <f>IFERROR(IF(Y311=0,"",ROUNDUP(Y311/H311,0)*0.01898),"")</f>
        <v>3.7960000000000001E-2</v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17.202000000000002</v>
      </c>
      <c r="BN311" s="64">
        <f>IFERROR(Y311*I311/H311,"0")</f>
        <v>17.202000000000002</v>
      </c>
      <c r="BO311" s="64">
        <f>IFERROR(1/J311*(X311/H311),"0")</f>
        <v>3.125E-2</v>
      </c>
      <c r="BP311" s="64">
        <f>IFERROR(1/J311*(Y311/H311),"0")</f>
        <v>3.125E-2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9</v>
      </c>
      <c r="Y312" s="562">
        <f>IFERROR(IF(X312="",0,CEILING((X312/$H312),1)*$H312),"")</f>
        <v>9</v>
      </c>
      <c r="Z312" s="36">
        <f>IFERROR(IF(Y312=0,"",ROUNDUP(Y312/H312,0)*0.00651),"")</f>
        <v>1.9529999999999999E-2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9.7379999999999995</v>
      </c>
      <c r="BN312" s="64">
        <f>IFERROR(Y312*I312/H312,"0")</f>
        <v>9.7379999999999995</v>
      </c>
      <c r="BO312" s="64">
        <f>IFERROR(1/J312*(X312/H312),"0")</f>
        <v>1.6483516483516484E-2</v>
      </c>
      <c r="BP312" s="64">
        <f>IFERROR(1/J312*(Y312/H312),"0")</f>
        <v>1.6483516483516484E-2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80" t="s">
        <v>72</v>
      </c>
      <c r="Q314" s="581"/>
      <c r="R314" s="581"/>
      <c r="S314" s="581"/>
      <c r="T314" s="581"/>
      <c r="U314" s="581"/>
      <c r="V314" s="582"/>
      <c r="W314" s="37" t="s">
        <v>73</v>
      </c>
      <c r="X314" s="563">
        <f>IFERROR(X309/H309,"0")+IFERROR(X310/H310,"0")+IFERROR(X311/H311,"0")+IFERROR(X312/H312,"0")+IFERROR(X313/H313,"0")</f>
        <v>200</v>
      </c>
      <c r="Y314" s="563">
        <f>IFERROR(Y309/H309,"0")+IFERROR(Y310/H310,"0")+IFERROR(Y311/H311,"0")+IFERROR(Y312/H312,"0")+IFERROR(Y313/H313,"0")</f>
        <v>200</v>
      </c>
      <c r="Z314" s="563">
        <f>IFERROR(IF(Z309="",0,Z309),"0")+IFERROR(IF(Z310="",0,Z310),"0")+IFERROR(IF(Z311="",0,Z311),"0")+IFERROR(IF(Z312="",0,Z312),"0")+IFERROR(IF(Z313="",0,Z313),"0")</f>
        <v>3.7585900000000003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80" t="s">
        <v>72</v>
      </c>
      <c r="Q315" s="581"/>
      <c r="R315" s="581"/>
      <c r="S315" s="581"/>
      <c r="T315" s="581"/>
      <c r="U315" s="581"/>
      <c r="V315" s="582"/>
      <c r="W315" s="37" t="s">
        <v>70</v>
      </c>
      <c r="X315" s="563">
        <f>IFERROR(SUM(X309:X313),"0")</f>
        <v>1546.2</v>
      </c>
      <c r="Y315" s="563">
        <f>IFERROR(SUM(Y309:Y313),"0")</f>
        <v>1546.2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5"/>
      <c r="AB316" s="555"/>
      <c r="AC316" s="555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16.8</v>
      </c>
      <c r="Y317" s="56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17.838000000000001</v>
      </c>
      <c r="BN317" s="64">
        <f>IFERROR(Y317*I317/H317,"0")</f>
        <v>17.838000000000001</v>
      </c>
      <c r="BO317" s="64">
        <f>IFERROR(1/J317*(X317/H317),"0")</f>
        <v>3.125E-2</v>
      </c>
      <c r="BP317" s="64">
        <f>IFERROR(1/J317*(Y317/H317),"0")</f>
        <v>3.125E-2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39</v>
      </c>
      <c r="Y318" s="562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41.595000000000006</v>
      </c>
      <c r="BN318" s="64">
        <f>IFERROR(Y318*I318/H318,"0")</f>
        <v>41.595000000000006</v>
      </c>
      <c r="BO318" s="64">
        <f>IFERROR(1/J318*(X318/H318),"0")</f>
        <v>7.8125E-2</v>
      </c>
      <c r="BP318" s="64">
        <f>IFERROR(1/J318*(Y318/H318),"0")</f>
        <v>7.8125E-2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25.2</v>
      </c>
      <c r="Y319" s="562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26.757000000000001</v>
      </c>
      <c r="BN319" s="64">
        <f>IFERROR(Y319*I319/H319,"0")</f>
        <v>26.757000000000001</v>
      </c>
      <c r="BO319" s="64">
        <f>IFERROR(1/J319*(X319/H319),"0")</f>
        <v>4.6875E-2</v>
      </c>
      <c r="BP319" s="64">
        <f>IFERROR(1/J319*(Y319/H319),"0")</f>
        <v>4.6875E-2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80" t="s">
        <v>72</v>
      </c>
      <c r="Q320" s="581"/>
      <c r="R320" s="581"/>
      <c r="S320" s="581"/>
      <c r="T320" s="581"/>
      <c r="U320" s="581"/>
      <c r="V320" s="582"/>
      <c r="W320" s="37" t="s">
        <v>73</v>
      </c>
      <c r="X320" s="563">
        <f>IFERROR(X317/H317,"0")+IFERROR(X318/H318,"0")+IFERROR(X319/H319,"0")</f>
        <v>10</v>
      </c>
      <c r="Y320" s="563">
        <f>IFERROR(Y317/H317,"0")+IFERROR(Y318/H318,"0")+IFERROR(Y319/H319,"0")</f>
        <v>10</v>
      </c>
      <c r="Z320" s="563">
        <f>IFERROR(IF(Z317="",0,Z317),"0")+IFERROR(IF(Z318="",0,Z318),"0")+IFERROR(IF(Z319="",0,Z319),"0")</f>
        <v>0.18980000000000002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80" t="s">
        <v>72</v>
      </c>
      <c r="Q321" s="581"/>
      <c r="R321" s="581"/>
      <c r="S321" s="581"/>
      <c r="T321" s="581"/>
      <c r="U321" s="581"/>
      <c r="V321" s="582"/>
      <c r="W321" s="37" t="s">
        <v>70</v>
      </c>
      <c r="X321" s="563">
        <f>IFERROR(SUM(X317:X319),"0")</f>
        <v>81</v>
      </c>
      <c r="Y321" s="563">
        <f>IFERROR(SUM(Y317:Y319),"0")</f>
        <v>81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5"/>
      <c r="AB322" s="555"/>
      <c r="AC322" s="555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3.04</v>
      </c>
      <c r="Y323" s="562">
        <f>IFERROR(IF(X323="",0,CEILING((X323/$H323),1)*$H323),"")</f>
        <v>3.04</v>
      </c>
      <c r="Z323" s="36">
        <f>IFERROR(IF(Y323=0,"",ROUNDUP(Y323/H323,0)*0.00902),"")</f>
        <v>9.0200000000000002E-3</v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3.33</v>
      </c>
      <c r="BN323" s="64">
        <f>IFERROR(Y323*I323/H323,"0")</f>
        <v>3.33</v>
      </c>
      <c r="BO323" s="64">
        <f>IFERROR(1/J323*(X323/H323),"0")</f>
        <v>7.575757575757576E-3</v>
      </c>
      <c r="BP323" s="64">
        <f>IFERROR(1/J323*(Y323/H323),"0")</f>
        <v>7.575757575757576E-3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3.04</v>
      </c>
      <c r="Y324" s="562">
        <f>IFERROR(IF(X324="",0,CEILING((X324/$H324),1)*$H324),"")</f>
        <v>3.04</v>
      </c>
      <c r="Z324" s="36">
        <f>IFERROR(IF(Y324=0,"",ROUNDUP(Y324/H324,0)*0.00902),"")</f>
        <v>9.0200000000000002E-3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3.29</v>
      </c>
      <c r="BN324" s="64">
        <f>IFERROR(Y324*I324/H324,"0")</f>
        <v>3.29</v>
      </c>
      <c r="BO324" s="64">
        <f>IFERROR(1/J324*(X324/H324),"0")</f>
        <v>7.575757575757576E-3</v>
      </c>
      <c r="BP324" s="64">
        <f>IFERROR(1/J324*(Y324/H324),"0")</f>
        <v>7.575757575757576E-3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2.5499999999999998</v>
      </c>
      <c r="Y325" s="562">
        <f>IFERROR(IF(X325="",0,CEILING((X325/$H325),1)*$H325),"")</f>
        <v>2.5499999999999998</v>
      </c>
      <c r="Z325" s="36">
        <f>IFERROR(IF(Y325=0,"",ROUNDUP(Y325/H325,0)*0.00651),"")</f>
        <v>6.5100000000000002E-3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2.9550000000000001</v>
      </c>
      <c r="BN325" s="64">
        <f>IFERROR(Y325*I325/H325,"0")</f>
        <v>2.9550000000000001</v>
      </c>
      <c r="BO325" s="64">
        <f>IFERROR(1/J325*(X325/H325),"0")</f>
        <v>5.4945054945054949E-3</v>
      </c>
      <c r="BP325" s="64">
        <f>IFERROR(1/J325*(Y325/H325),"0")</f>
        <v>5.4945054945054949E-3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2.5499999999999998</v>
      </c>
      <c r="Y326" s="562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2.88</v>
      </c>
      <c r="BN326" s="64">
        <f>IFERROR(Y326*I326/H326,"0")</f>
        <v>2.88</v>
      </c>
      <c r="BO326" s="64">
        <f>IFERROR(1/J326*(X326/H326),"0")</f>
        <v>5.4945054945054949E-3</v>
      </c>
      <c r="BP326" s="64">
        <f>IFERROR(1/J326*(Y326/H326),"0")</f>
        <v>5.4945054945054949E-3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80" t="s">
        <v>72</v>
      </c>
      <c r="Q327" s="581"/>
      <c r="R327" s="581"/>
      <c r="S327" s="581"/>
      <c r="T327" s="581"/>
      <c r="U327" s="581"/>
      <c r="V327" s="582"/>
      <c r="W327" s="37" t="s">
        <v>73</v>
      </c>
      <c r="X327" s="563">
        <f>IFERROR(X323/H323,"0")+IFERROR(X324/H324,"0")+IFERROR(X325/H325,"0")+IFERROR(X326/H326,"0")</f>
        <v>4</v>
      </c>
      <c r="Y327" s="563">
        <f>IFERROR(Y323/H323,"0")+IFERROR(Y324/H324,"0")+IFERROR(Y325/H325,"0")+IFERROR(Y326/H326,"0")</f>
        <v>4</v>
      </c>
      <c r="Z327" s="563">
        <f>IFERROR(IF(Z323="",0,Z323),"0")+IFERROR(IF(Z324="",0,Z324),"0")+IFERROR(IF(Z325="",0,Z325),"0")+IFERROR(IF(Z326="",0,Z326),"0")</f>
        <v>3.1060000000000004E-2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80" t="s">
        <v>72</v>
      </c>
      <c r="Q328" s="581"/>
      <c r="R328" s="581"/>
      <c r="S328" s="581"/>
      <c r="T328" s="581"/>
      <c r="U328" s="581"/>
      <c r="V328" s="582"/>
      <c r="W328" s="37" t="s">
        <v>70</v>
      </c>
      <c r="X328" s="563">
        <f>IFERROR(SUM(X323:X326),"0")</f>
        <v>11.18</v>
      </c>
      <c r="Y328" s="563">
        <f>IFERROR(SUM(Y323:Y326),"0")</f>
        <v>11.18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5"/>
      <c r="AB329" s="555"/>
      <c r="AC329" s="555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80" t="s">
        <v>72</v>
      </c>
      <c r="Q333" s="581"/>
      <c r="R333" s="581"/>
      <c r="S333" s="581"/>
      <c r="T333" s="581"/>
      <c r="U333" s="581"/>
      <c r="V333" s="582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80" t="s">
        <v>72</v>
      </c>
      <c r="Q334" s="581"/>
      <c r="R334" s="581"/>
      <c r="S334" s="581"/>
      <c r="T334" s="581"/>
      <c r="U334" s="581"/>
      <c r="V334" s="582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5"/>
      <c r="AB336" s="555"/>
      <c r="AC336" s="555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97.2</v>
      </c>
      <c r="Y337" s="562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103.428</v>
      </c>
      <c r="BN337" s="64">
        <f>IFERROR(Y337*I337/H337,"0")</f>
        <v>103.42799999999998</v>
      </c>
      <c r="BO337" s="64">
        <f>IFERROR(1/J337*(X337/H337),"0")</f>
        <v>0.1875</v>
      </c>
      <c r="BP337" s="64">
        <f>IFERROR(1/J337*(Y337/H337),"0")</f>
        <v>0.1875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80" t="s">
        <v>72</v>
      </c>
      <c r="Q340" s="581"/>
      <c r="R340" s="581"/>
      <c r="S340" s="581"/>
      <c r="T340" s="581"/>
      <c r="U340" s="581"/>
      <c r="V340" s="582"/>
      <c r="W340" s="37" t="s">
        <v>73</v>
      </c>
      <c r="X340" s="563">
        <f>IFERROR(X337/H337,"0")+IFERROR(X338/H338,"0")+IFERROR(X339/H339,"0")</f>
        <v>12</v>
      </c>
      <c r="Y340" s="563">
        <f>IFERROR(Y337/H337,"0")+IFERROR(Y338/H338,"0")+IFERROR(Y339/H339,"0")</f>
        <v>12</v>
      </c>
      <c r="Z340" s="563">
        <f>IFERROR(IF(Z337="",0,Z337),"0")+IFERROR(IF(Z338="",0,Z338),"0")+IFERROR(IF(Z339="",0,Z339),"0")</f>
        <v>0.22776000000000002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80" t="s">
        <v>72</v>
      </c>
      <c r="Q341" s="581"/>
      <c r="R341" s="581"/>
      <c r="S341" s="581"/>
      <c r="T341" s="581"/>
      <c r="U341" s="581"/>
      <c r="V341" s="582"/>
      <c r="W341" s="37" t="s">
        <v>70</v>
      </c>
      <c r="X341" s="563">
        <f>IFERROR(SUM(X337:X339),"0")</f>
        <v>97.2</v>
      </c>
      <c r="Y341" s="563">
        <f>IFERROR(SUM(Y337:Y339),"0")</f>
        <v>97.199999999999989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720</v>
      </c>
      <c r="Y345" s="562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720</v>
      </c>
      <c r="Y346" s="562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720</v>
      </c>
      <c r="Y347" s="562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743.04000000000008</v>
      </c>
      <c r="BN347" s="64">
        <f t="shared" si="49"/>
        <v>743.04000000000008</v>
      </c>
      <c r="BO347" s="64">
        <f t="shared" si="50"/>
        <v>1</v>
      </c>
      <c r="BP347" s="64">
        <f t="shared" si="51"/>
        <v>1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80" t="s">
        <v>72</v>
      </c>
      <c r="Q352" s="581"/>
      <c r="R352" s="581"/>
      <c r="S352" s="581"/>
      <c r="T352" s="581"/>
      <c r="U352" s="581"/>
      <c r="V352" s="582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144</v>
      </c>
      <c r="Y352" s="563">
        <f>IFERROR(Y345/H345,"0")+IFERROR(Y346/H346,"0")+IFERROR(Y347/H347,"0")+IFERROR(Y348/H348,"0")+IFERROR(Y349/H349,"0")+IFERROR(Y350/H350,"0")+IFERROR(Y351/H351,"0")</f>
        <v>144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3.1320000000000001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80" t="s">
        <v>72</v>
      </c>
      <c r="Q353" s="581"/>
      <c r="R353" s="581"/>
      <c r="S353" s="581"/>
      <c r="T353" s="581"/>
      <c r="U353" s="581"/>
      <c r="V353" s="582"/>
      <c r="W353" s="37" t="s">
        <v>70</v>
      </c>
      <c r="X353" s="563">
        <f>IFERROR(SUM(X345:X351),"0")</f>
        <v>2160</v>
      </c>
      <c r="Y353" s="563">
        <f>IFERROR(SUM(Y345:Y351),"0")</f>
        <v>2160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720</v>
      </c>
      <c r="Y355" s="562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80" t="s">
        <v>72</v>
      </c>
      <c r="Q357" s="581"/>
      <c r="R357" s="581"/>
      <c r="S357" s="581"/>
      <c r="T357" s="581"/>
      <c r="U357" s="581"/>
      <c r="V357" s="582"/>
      <c r="W357" s="37" t="s">
        <v>73</v>
      </c>
      <c r="X357" s="563">
        <f>IFERROR(X355/H355,"0")+IFERROR(X356/H356,"0")</f>
        <v>48</v>
      </c>
      <c r="Y357" s="563">
        <f>IFERROR(Y355/H355,"0")+IFERROR(Y356/H356,"0")</f>
        <v>48</v>
      </c>
      <c r="Z357" s="563">
        <f>IFERROR(IF(Z355="",0,Z355),"0")+IFERROR(IF(Z356="",0,Z356),"0")</f>
        <v>1.044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80" t="s">
        <v>72</v>
      </c>
      <c r="Q358" s="581"/>
      <c r="R358" s="581"/>
      <c r="S358" s="581"/>
      <c r="T358" s="581"/>
      <c r="U358" s="581"/>
      <c r="V358" s="582"/>
      <c r="W358" s="37" t="s">
        <v>70</v>
      </c>
      <c r="X358" s="563">
        <f>IFERROR(SUM(X355:X356),"0")</f>
        <v>720</v>
      </c>
      <c r="Y358" s="563">
        <f>IFERROR(SUM(Y355:Y356),"0")</f>
        <v>720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5"/>
      <c r="AB359" s="555"/>
      <c r="AC359" s="555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80" t="s">
        <v>72</v>
      </c>
      <c r="Q362" s="581"/>
      <c r="R362" s="581"/>
      <c r="S362" s="581"/>
      <c r="T362" s="581"/>
      <c r="U362" s="581"/>
      <c r="V362" s="582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80" t="s">
        <v>72</v>
      </c>
      <c r="Q363" s="581"/>
      <c r="R363" s="581"/>
      <c r="S363" s="581"/>
      <c r="T363" s="581"/>
      <c r="U363" s="581"/>
      <c r="V363" s="582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5"/>
      <c r="AB364" s="555"/>
      <c r="AC364" s="555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80" t="s">
        <v>72</v>
      </c>
      <c r="Q366" s="581"/>
      <c r="R366" s="581"/>
      <c r="S366" s="581"/>
      <c r="T366" s="581"/>
      <c r="U366" s="581"/>
      <c r="V366" s="582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80" t="s">
        <v>72</v>
      </c>
      <c r="Q367" s="581"/>
      <c r="R367" s="581"/>
      <c r="S367" s="581"/>
      <c r="T367" s="581"/>
      <c r="U367" s="581"/>
      <c r="V367" s="582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5"/>
      <c r="AB369" s="555"/>
      <c r="AC369" s="555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80" t="s">
        <v>72</v>
      </c>
      <c r="Q374" s="581"/>
      <c r="R374" s="581"/>
      <c r="S374" s="581"/>
      <c r="T374" s="581"/>
      <c r="U374" s="581"/>
      <c r="V374" s="582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80" t="s">
        <v>72</v>
      </c>
      <c r="Q375" s="581"/>
      <c r="R375" s="581"/>
      <c r="S375" s="581"/>
      <c r="T375" s="581"/>
      <c r="U375" s="581"/>
      <c r="V375" s="582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5"/>
      <c r="AB376" s="555"/>
      <c r="AC376" s="555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80" t="s">
        <v>72</v>
      </c>
      <c r="Q378" s="581"/>
      <c r="R378" s="581"/>
      <c r="S378" s="581"/>
      <c r="T378" s="581"/>
      <c r="U378" s="581"/>
      <c r="V378" s="582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80" t="s">
        <v>72</v>
      </c>
      <c r="Q379" s="581"/>
      <c r="R379" s="581"/>
      <c r="S379" s="581"/>
      <c r="T379" s="581"/>
      <c r="U379" s="581"/>
      <c r="V379" s="582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5"/>
      <c r="AB380" s="555"/>
      <c r="AC380" s="555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9</v>
      </c>
      <c r="Y381" s="562">
        <f>IFERROR(IF(X381="",0,CEILING((X381/$H381),1)*$H381),"")</f>
        <v>9</v>
      </c>
      <c r="Z381" s="36">
        <f>IFERROR(IF(Y381=0,"",ROUNDUP(Y381/H381,0)*0.01898),"")</f>
        <v>1.898E-2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9.5190000000000001</v>
      </c>
      <c r="BN381" s="64">
        <f>IFERROR(Y381*I381/H381,"0")</f>
        <v>9.5190000000000001</v>
      </c>
      <c r="BO381" s="64">
        <f>IFERROR(1/J381*(X381/H381),"0")</f>
        <v>1.5625E-2</v>
      </c>
      <c r="BP381" s="64">
        <f>IFERROR(1/J381*(Y381/H381),"0")</f>
        <v>1.5625E-2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80" t="s">
        <v>72</v>
      </c>
      <c r="Q383" s="581"/>
      <c r="R383" s="581"/>
      <c r="S383" s="581"/>
      <c r="T383" s="581"/>
      <c r="U383" s="581"/>
      <c r="V383" s="582"/>
      <c r="W383" s="37" t="s">
        <v>73</v>
      </c>
      <c r="X383" s="563">
        <f>IFERROR(X381/H381,"0")+IFERROR(X382/H382,"0")</f>
        <v>1</v>
      </c>
      <c r="Y383" s="563">
        <f>IFERROR(Y381/H381,"0")+IFERROR(Y382/H382,"0")</f>
        <v>1</v>
      </c>
      <c r="Z383" s="563">
        <f>IFERROR(IF(Z381="",0,Z381),"0")+IFERROR(IF(Z382="",0,Z382),"0")</f>
        <v>1.898E-2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80" t="s">
        <v>72</v>
      </c>
      <c r="Q384" s="581"/>
      <c r="R384" s="581"/>
      <c r="S384" s="581"/>
      <c r="T384" s="581"/>
      <c r="U384" s="581"/>
      <c r="V384" s="582"/>
      <c r="W384" s="37" t="s">
        <v>70</v>
      </c>
      <c r="X384" s="563">
        <f>IFERROR(SUM(X381:X382),"0")</f>
        <v>9</v>
      </c>
      <c r="Y384" s="563">
        <f>IFERROR(SUM(Y381:Y382),"0")</f>
        <v>9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5"/>
      <c r="AB385" s="555"/>
      <c r="AC385" s="555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80" t="s">
        <v>72</v>
      </c>
      <c r="Q387" s="581"/>
      <c r="R387" s="581"/>
      <c r="S387" s="581"/>
      <c r="T387" s="581"/>
      <c r="U387" s="581"/>
      <c r="V387" s="582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80" t="s">
        <v>72</v>
      </c>
      <c r="Q388" s="581"/>
      <c r="R388" s="581"/>
      <c r="S388" s="581"/>
      <c r="T388" s="581"/>
      <c r="U388" s="581"/>
      <c r="V388" s="582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5"/>
      <c r="AB391" s="555"/>
      <c r="AC391" s="555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16.2</v>
      </c>
      <c r="Y392" s="562">
        <f t="shared" ref="Y392:Y401" si="52">IFERROR(IF(X392="",0,CEILING((X392/$H392),1)*$H392),"")</f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16.829999999999998</v>
      </c>
      <c r="BN392" s="64">
        <f t="shared" ref="BN392:BN401" si="54">IFERROR(Y392*I392/H392,"0")</f>
        <v>16.830000000000002</v>
      </c>
      <c r="BO392" s="64">
        <f t="shared" ref="BO392:BO401" si="55">IFERROR(1/J392*(X392/H392),"0")</f>
        <v>2.2727272727272724E-2</v>
      </c>
      <c r="BP392" s="64">
        <f t="shared" ref="BP392:BP401" si="56">IFERROR(1/J392*(Y392/H392),"0")</f>
        <v>2.2727272727272731E-2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16.2</v>
      </c>
      <c r="Y395" s="562">
        <f t="shared" si="52"/>
        <v>16.200000000000003</v>
      </c>
      <c r="Z395" s="36">
        <f>IFERROR(IF(Y395=0,"",ROUNDUP(Y395/H395,0)*0.00902),"")</f>
        <v>2.7060000000000001E-2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16.829999999999998</v>
      </c>
      <c r="BN395" s="64">
        <f t="shared" si="54"/>
        <v>16.830000000000002</v>
      </c>
      <c r="BO395" s="64">
        <f t="shared" si="55"/>
        <v>2.2727272727272724E-2</v>
      </c>
      <c r="BP395" s="64">
        <f t="shared" si="56"/>
        <v>2.2727272727272731E-2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4.2</v>
      </c>
      <c r="Y397" s="562">
        <f t="shared" si="52"/>
        <v>4.2</v>
      </c>
      <c r="Z397" s="36">
        <f t="shared" si="57"/>
        <v>1.004E-2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4.46</v>
      </c>
      <c r="BN397" s="64">
        <f t="shared" si="54"/>
        <v>4.46</v>
      </c>
      <c r="BO397" s="64">
        <f t="shared" si="55"/>
        <v>8.5470085470085479E-3</v>
      </c>
      <c r="BP397" s="64">
        <f t="shared" si="56"/>
        <v>8.5470085470085479E-3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4.2</v>
      </c>
      <c r="Y398" s="562">
        <f t="shared" si="52"/>
        <v>4.2</v>
      </c>
      <c r="Z398" s="36">
        <f t="shared" si="57"/>
        <v>1.004E-2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4.46</v>
      </c>
      <c r="BN398" s="64">
        <f t="shared" si="54"/>
        <v>4.46</v>
      </c>
      <c r="BO398" s="64">
        <f t="shared" si="55"/>
        <v>8.5470085470085479E-3</v>
      </c>
      <c r="BP398" s="64">
        <f t="shared" si="56"/>
        <v>8.5470085470085479E-3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6.3</v>
      </c>
      <c r="Y400" s="562">
        <f t="shared" si="52"/>
        <v>6.3000000000000007</v>
      </c>
      <c r="Z400" s="36">
        <f t="shared" si="57"/>
        <v>1.506E-2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6.6899999999999995</v>
      </c>
      <c r="BN400" s="64">
        <f t="shared" si="54"/>
        <v>6.69</v>
      </c>
      <c r="BO400" s="64">
        <f t="shared" si="55"/>
        <v>1.2820512820512822E-2</v>
      </c>
      <c r="BP400" s="64">
        <f t="shared" si="56"/>
        <v>1.2820512820512822E-2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6.3</v>
      </c>
      <c r="Y401" s="562">
        <f t="shared" si="52"/>
        <v>6.3000000000000007</v>
      </c>
      <c r="Z401" s="36">
        <f t="shared" si="57"/>
        <v>1.506E-2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6.6899999999999995</v>
      </c>
      <c r="BN401" s="64">
        <f t="shared" si="54"/>
        <v>6.69</v>
      </c>
      <c r="BO401" s="64">
        <f t="shared" si="55"/>
        <v>1.2820512820512822E-2</v>
      </c>
      <c r="BP401" s="64">
        <f t="shared" si="56"/>
        <v>1.2820512820512822E-2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80" t="s">
        <v>72</v>
      </c>
      <c r="Q402" s="581"/>
      <c r="R402" s="581"/>
      <c r="S402" s="581"/>
      <c r="T402" s="581"/>
      <c r="U402" s="581"/>
      <c r="V402" s="582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16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16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0.10432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80" t="s">
        <v>72</v>
      </c>
      <c r="Q403" s="581"/>
      <c r="R403" s="581"/>
      <c r="S403" s="581"/>
      <c r="T403" s="581"/>
      <c r="U403" s="581"/>
      <c r="V403" s="582"/>
      <c r="W403" s="37" t="s">
        <v>70</v>
      </c>
      <c r="X403" s="563">
        <f>IFERROR(SUM(X392:X401),"0")</f>
        <v>53.4</v>
      </c>
      <c r="Y403" s="563">
        <f>IFERROR(SUM(Y392:Y401),"0")</f>
        <v>53.400000000000006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5"/>
      <c r="AB404" s="555"/>
      <c r="AC404" s="555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7.2</v>
      </c>
      <c r="Y405" s="562">
        <f>IFERROR(IF(X405="",0,CEILING((X405/$H405),1)*$H405),"")</f>
        <v>7.1999999999999993</v>
      </c>
      <c r="Z405" s="36">
        <f>IFERROR(IF(Y405=0,"",ROUNDUP(Y405/H405,0)*0.00902),"")</f>
        <v>2.7060000000000001E-2</v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7.9380000000000006</v>
      </c>
      <c r="BN405" s="64">
        <f>IFERROR(Y405*I405/H405,"0")</f>
        <v>7.9379999999999997</v>
      </c>
      <c r="BO405" s="64">
        <f>IFERROR(1/J405*(X405/H405),"0")</f>
        <v>2.2727272727272728E-2</v>
      </c>
      <c r="BP405" s="64">
        <f>IFERROR(1/J405*(Y405/H405),"0")</f>
        <v>2.2727272727272728E-2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80" t="s">
        <v>72</v>
      </c>
      <c r="Q407" s="581"/>
      <c r="R407" s="581"/>
      <c r="S407" s="581"/>
      <c r="T407" s="581"/>
      <c r="U407" s="581"/>
      <c r="V407" s="582"/>
      <c r="W407" s="37" t="s">
        <v>73</v>
      </c>
      <c r="X407" s="563">
        <f>IFERROR(X405/H405,"0")+IFERROR(X406/H406,"0")</f>
        <v>3</v>
      </c>
      <c r="Y407" s="563">
        <f>IFERROR(Y405/H405,"0")+IFERROR(Y406/H406,"0")</f>
        <v>3</v>
      </c>
      <c r="Z407" s="563">
        <f>IFERROR(IF(Z405="",0,Z405),"0")+IFERROR(IF(Z406="",0,Z406),"0")</f>
        <v>2.7060000000000001E-2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80" t="s">
        <v>72</v>
      </c>
      <c r="Q408" s="581"/>
      <c r="R408" s="581"/>
      <c r="S408" s="581"/>
      <c r="T408" s="581"/>
      <c r="U408" s="581"/>
      <c r="V408" s="582"/>
      <c r="W408" s="37" t="s">
        <v>70</v>
      </c>
      <c r="X408" s="563">
        <f>IFERROR(SUM(X405:X406),"0")</f>
        <v>7.2</v>
      </c>
      <c r="Y408" s="563">
        <f>IFERROR(SUM(Y405:Y406),"0")</f>
        <v>7.1999999999999993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5"/>
      <c r="AB410" s="555"/>
      <c r="AC410" s="555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/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80" t="s">
        <v>72</v>
      </c>
      <c r="Q412" s="581"/>
      <c r="R412" s="581"/>
      <c r="S412" s="581"/>
      <c r="T412" s="581"/>
      <c r="U412" s="581"/>
      <c r="V412" s="582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80" t="s">
        <v>72</v>
      </c>
      <c r="Q413" s="581"/>
      <c r="R413" s="581"/>
      <c r="S413" s="581"/>
      <c r="T413" s="581"/>
      <c r="U413" s="581"/>
      <c r="V413" s="582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5"/>
      <c r="AB414" s="555"/>
      <c r="AC414" s="555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27</v>
      </c>
      <c r="Y415" s="562">
        <f>IFERROR(IF(X415="",0,CEILING((X415/$H415),1)*$H415),"")</f>
        <v>27</v>
      </c>
      <c r="Z415" s="36">
        <f>IFERROR(IF(Y415=0,"",ROUNDUP(Y415/H415,0)*0.00902),"")</f>
        <v>4.5100000000000001E-2</v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28.049999999999997</v>
      </c>
      <c r="BN415" s="64">
        <f>IFERROR(Y415*I415/H415,"0")</f>
        <v>28.049999999999997</v>
      </c>
      <c r="BO415" s="64">
        <f>IFERROR(1/J415*(X415/H415),"0")</f>
        <v>3.787878787878788E-2</v>
      </c>
      <c r="BP415" s="64">
        <f>IFERROR(1/J415*(Y415/H415),"0")</f>
        <v>3.787878787878788E-2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10.5</v>
      </c>
      <c r="Y416" s="562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80" t="s">
        <v>72</v>
      </c>
      <c r="Q419" s="581"/>
      <c r="R419" s="581"/>
      <c r="S419" s="581"/>
      <c r="T419" s="581"/>
      <c r="U419" s="581"/>
      <c r="V419" s="582"/>
      <c r="W419" s="37" t="s">
        <v>73</v>
      </c>
      <c r="X419" s="563">
        <f>IFERROR(X415/H415,"0")+IFERROR(X416/H416,"0")+IFERROR(X417/H417,"0")+IFERROR(X418/H418,"0")</f>
        <v>10</v>
      </c>
      <c r="Y419" s="563">
        <f>IFERROR(Y415/H415,"0")+IFERROR(Y416/H416,"0")+IFERROR(Y417/H417,"0")+IFERROR(Y418/H418,"0")</f>
        <v>10</v>
      </c>
      <c r="Z419" s="563">
        <f>IFERROR(IF(Z415="",0,Z415),"0")+IFERROR(IF(Z416="",0,Z416),"0")+IFERROR(IF(Z417="",0,Z417),"0")+IFERROR(IF(Z418="",0,Z418),"0")</f>
        <v>7.0199999999999999E-2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80" t="s">
        <v>72</v>
      </c>
      <c r="Q420" s="581"/>
      <c r="R420" s="581"/>
      <c r="S420" s="581"/>
      <c r="T420" s="581"/>
      <c r="U420" s="581"/>
      <c r="V420" s="582"/>
      <c r="W420" s="37" t="s">
        <v>70</v>
      </c>
      <c r="X420" s="563">
        <f>IFERROR(SUM(X415:X418),"0")</f>
        <v>37.5</v>
      </c>
      <c r="Y420" s="563">
        <f>IFERROR(SUM(Y415:Y418),"0")</f>
        <v>37.5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5"/>
      <c r="AB422" s="555"/>
      <c r="AC422" s="555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80" t="s">
        <v>72</v>
      </c>
      <c r="Q424" s="581"/>
      <c r="R424" s="581"/>
      <c r="S424" s="581"/>
      <c r="T424" s="581"/>
      <c r="U424" s="581"/>
      <c r="V424" s="582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80" t="s">
        <v>72</v>
      </c>
      <c r="Q425" s="581"/>
      <c r="R425" s="581"/>
      <c r="S425" s="581"/>
      <c r="T425" s="581"/>
      <c r="U425" s="581"/>
      <c r="V425" s="582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5"/>
      <c r="AB427" s="555"/>
      <c r="AC427" s="555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80" t="s">
        <v>72</v>
      </c>
      <c r="Q429" s="581"/>
      <c r="R429" s="581"/>
      <c r="S429" s="581"/>
      <c r="T429" s="581"/>
      <c r="U429" s="581"/>
      <c r="V429" s="582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80" t="s">
        <v>72</v>
      </c>
      <c r="Q430" s="581"/>
      <c r="R430" s="581"/>
      <c r="S430" s="581"/>
      <c r="T430" s="581"/>
      <c r="U430" s="581"/>
      <c r="V430" s="582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5"/>
      <c r="AB433" s="555"/>
      <c r="AC433" s="555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10.56</v>
      </c>
      <c r="Y435" s="562">
        <f t="shared" si="58"/>
        <v>10.56</v>
      </c>
      <c r="Z435" s="36">
        <f t="shared" si="59"/>
        <v>2.392E-2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11.28</v>
      </c>
      <c r="BN435" s="64">
        <f t="shared" si="61"/>
        <v>11.28</v>
      </c>
      <c r="BO435" s="64">
        <f t="shared" si="62"/>
        <v>1.9230769230769232E-2</v>
      </c>
      <c r="BP435" s="64">
        <f t="shared" si="63"/>
        <v>1.9230769230769232E-2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10.56</v>
      </c>
      <c r="Y437" s="562">
        <f t="shared" si="58"/>
        <v>10.56</v>
      </c>
      <c r="Z437" s="36">
        <f t="shared" si="59"/>
        <v>2.392E-2</v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11.28</v>
      </c>
      <c r="BN437" s="64">
        <f t="shared" si="61"/>
        <v>11.28</v>
      </c>
      <c r="BO437" s="64">
        <f t="shared" si="62"/>
        <v>1.9230769230769232E-2</v>
      </c>
      <c r="BP437" s="64">
        <f t="shared" si="63"/>
        <v>1.9230769230769232E-2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/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10.56</v>
      </c>
      <c r="Y439" s="562">
        <f t="shared" si="58"/>
        <v>10.56</v>
      </c>
      <c r="Z439" s="36">
        <f t="shared" si="59"/>
        <v>2.392E-2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11.28</v>
      </c>
      <c r="BN439" s="64">
        <f t="shared" si="61"/>
        <v>11.28</v>
      </c>
      <c r="BO439" s="64">
        <f t="shared" si="62"/>
        <v>1.9230769230769232E-2</v>
      </c>
      <c r="BP439" s="64">
        <f t="shared" si="63"/>
        <v>1.9230769230769232E-2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80" t="s">
        <v>72</v>
      </c>
      <c r="Q448" s="581"/>
      <c r="R448" s="581"/>
      <c r="S448" s="581"/>
      <c r="T448" s="581"/>
      <c r="U448" s="581"/>
      <c r="V448" s="582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6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6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7.1760000000000004E-2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80" t="s">
        <v>72</v>
      </c>
      <c r="Q449" s="581"/>
      <c r="R449" s="581"/>
      <c r="S449" s="581"/>
      <c r="T449" s="581"/>
      <c r="U449" s="581"/>
      <c r="V449" s="582"/>
      <c r="W449" s="37" t="s">
        <v>70</v>
      </c>
      <c r="X449" s="563">
        <f>IFERROR(SUM(X434:X447),"0")</f>
        <v>31.68</v>
      </c>
      <c r="Y449" s="563">
        <f>IFERROR(SUM(Y434:Y447),"0")</f>
        <v>31.68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5"/>
      <c r="AB450" s="555"/>
      <c r="AC450" s="555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10.56</v>
      </c>
      <c r="Y451" s="562">
        <f>IFERROR(IF(X451="",0,CEILING((X451/$H451),1)*$H451),"")</f>
        <v>10.56</v>
      </c>
      <c r="Z451" s="36">
        <f>IFERROR(IF(Y451=0,"",ROUNDUP(Y451/H451,0)*0.01196),"")</f>
        <v>2.392E-2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11.28</v>
      </c>
      <c r="BN451" s="64">
        <f>IFERROR(Y451*I451/H451,"0")</f>
        <v>11.28</v>
      </c>
      <c r="BO451" s="64">
        <f>IFERROR(1/J451*(X451/H451),"0")</f>
        <v>1.9230769230769232E-2</v>
      </c>
      <c r="BP451" s="64">
        <f>IFERROR(1/J451*(Y451/H451),"0")</f>
        <v>1.9230769230769232E-2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80" t="s">
        <v>72</v>
      </c>
      <c r="Q454" s="581"/>
      <c r="R454" s="581"/>
      <c r="S454" s="581"/>
      <c r="T454" s="581"/>
      <c r="U454" s="581"/>
      <c r="V454" s="582"/>
      <c r="W454" s="37" t="s">
        <v>73</v>
      </c>
      <c r="X454" s="563">
        <f>IFERROR(X451/H451,"0")+IFERROR(X452/H452,"0")+IFERROR(X453/H453,"0")</f>
        <v>2</v>
      </c>
      <c r="Y454" s="563">
        <f>IFERROR(Y451/H451,"0")+IFERROR(Y452/H452,"0")+IFERROR(Y453/H453,"0")</f>
        <v>2</v>
      </c>
      <c r="Z454" s="563">
        <f>IFERROR(IF(Z451="",0,Z451),"0")+IFERROR(IF(Z452="",0,Z452),"0")+IFERROR(IF(Z453="",0,Z453),"0")</f>
        <v>2.392E-2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80" t="s">
        <v>72</v>
      </c>
      <c r="Q455" s="581"/>
      <c r="R455" s="581"/>
      <c r="S455" s="581"/>
      <c r="T455" s="581"/>
      <c r="U455" s="581"/>
      <c r="V455" s="582"/>
      <c r="W455" s="37" t="s">
        <v>70</v>
      </c>
      <c r="X455" s="563">
        <f>IFERROR(SUM(X451:X453),"0")</f>
        <v>10.56</v>
      </c>
      <c r="Y455" s="563">
        <f>IFERROR(SUM(Y451:Y453),"0")</f>
        <v>10.56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5"/>
      <c r="AB456" s="555"/>
      <c r="AC456" s="555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10.56</v>
      </c>
      <c r="Y457" s="562">
        <f t="shared" ref="Y457:Y463" si="64">IFERROR(IF(X457="",0,CEILING((X457/$H457),1)*$H457),"")</f>
        <v>10.56</v>
      </c>
      <c r="Z457" s="36">
        <f>IFERROR(IF(Y457=0,"",ROUNDUP(Y457/H457,0)*0.01196),"")</f>
        <v>2.392E-2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11.28</v>
      </c>
      <c r="BN457" s="64">
        <f t="shared" ref="BN457:BN463" si="66">IFERROR(Y457*I457/H457,"0")</f>
        <v>11.28</v>
      </c>
      <c r="BO457" s="64">
        <f t="shared" ref="BO457:BO463" si="67">IFERROR(1/J457*(X457/H457),"0")</f>
        <v>1.9230769230769232E-2</v>
      </c>
      <c r="BP457" s="64">
        <f t="shared" ref="BP457:BP463" si="68">IFERROR(1/J457*(Y457/H457),"0")</f>
        <v>1.9230769230769232E-2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10.56</v>
      </c>
      <c r="Y458" s="562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11.28</v>
      </c>
      <c r="BN458" s="64">
        <f t="shared" si="66"/>
        <v>11.28</v>
      </c>
      <c r="BO458" s="64">
        <f t="shared" si="67"/>
        <v>1.9230769230769232E-2</v>
      </c>
      <c r="BP458" s="64">
        <f t="shared" si="68"/>
        <v>1.9230769230769232E-2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10.56</v>
      </c>
      <c r="Y459" s="562">
        <f t="shared" si="64"/>
        <v>10.56</v>
      </c>
      <c r="Z459" s="36">
        <f>IFERROR(IF(Y459=0,"",ROUNDUP(Y459/H459,0)*0.01196),"")</f>
        <v>2.392E-2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11.28</v>
      </c>
      <c r="BN459" s="64">
        <f t="shared" si="66"/>
        <v>11.28</v>
      </c>
      <c r="BO459" s="64">
        <f t="shared" si="67"/>
        <v>1.9230769230769232E-2</v>
      </c>
      <c r="BP459" s="64">
        <f t="shared" si="68"/>
        <v>1.9230769230769232E-2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80" t="s">
        <v>72</v>
      </c>
      <c r="Q464" s="581"/>
      <c r="R464" s="581"/>
      <c r="S464" s="581"/>
      <c r="T464" s="581"/>
      <c r="U464" s="581"/>
      <c r="V464" s="582"/>
      <c r="W464" s="37" t="s">
        <v>73</v>
      </c>
      <c r="X464" s="563">
        <f>IFERROR(X457/H457,"0")+IFERROR(X458/H458,"0")+IFERROR(X459/H459,"0")+IFERROR(X460/H460,"0")+IFERROR(X461/H461,"0")+IFERROR(X462/H462,"0")+IFERROR(X463/H463,"0")</f>
        <v>6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7.1760000000000004E-2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80" t="s">
        <v>72</v>
      </c>
      <c r="Q465" s="581"/>
      <c r="R465" s="581"/>
      <c r="S465" s="581"/>
      <c r="T465" s="581"/>
      <c r="U465" s="581"/>
      <c r="V465" s="582"/>
      <c r="W465" s="37" t="s">
        <v>70</v>
      </c>
      <c r="X465" s="563">
        <f>IFERROR(SUM(X457:X463),"0")</f>
        <v>31.68</v>
      </c>
      <c r="Y465" s="563">
        <f>IFERROR(SUM(Y457:Y463),"0")</f>
        <v>31.68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5"/>
      <c r="AB466" s="555"/>
      <c r="AC466" s="555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7.8</v>
      </c>
      <c r="Y467" s="562">
        <f>IFERROR(IF(X467="",0,CEILING((X467/$H467),1)*$H467),"")</f>
        <v>7.8</v>
      </c>
      <c r="Z467" s="36">
        <f>IFERROR(IF(Y467=0,"",ROUNDUP(Y467/H467,0)*0.01898),"")</f>
        <v>1.898E-2</v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8.3010000000000002</v>
      </c>
      <c r="BN467" s="64">
        <f>IFERROR(Y467*I467/H467,"0")</f>
        <v>8.3010000000000002</v>
      </c>
      <c r="BO467" s="64">
        <f>IFERROR(1/J467*(X467/H467),"0")</f>
        <v>1.5625E-2</v>
      </c>
      <c r="BP467" s="64">
        <f>IFERROR(1/J467*(Y467/H467),"0")</f>
        <v>1.5625E-2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7.8</v>
      </c>
      <c r="Y468" s="562">
        <f>IFERROR(IF(X468="",0,CEILING((X468/$H468),1)*$H468),"")</f>
        <v>7.8</v>
      </c>
      <c r="Z468" s="36">
        <f>IFERROR(IF(Y468=0,"",ROUNDUP(Y468/H468,0)*0.01898),"")</f>
        <v>1.898E-2</v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8.3010000000000002</v>
      </c>
      <c r="BN468" s="64">
        <f>IFERROR(Y468*I468/H468,"0")</f>
        <v>8.3010000000000002</v>
      </c>
      <c r="BO468" s="64">
        <f>IFERROR(1/J468*(X468/H468),"0")</f>
        <v>1.5625E-2</v>
      </c>
      <c r="BP468" s="64">
        <f>IFERROR(1/J468*(Y468/H468),"0")</f>
        <v>1.5625E-2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80" t="s">
        <v>72</v>
      </c>
      <c r="Q470" s="581"/>
      <c r="R470" s="581"/>
      <c r="S470" s="581"/>
      <c r="T470" s="581"/>
      <c r="U470" s="581"/>
      <c r="V470" s="582"/>
      <c r="W470" s="37" t="s">
        <v>73</v>
      </c>
      <c r="X470" s="563">
        <f>IFERROR(X467/H467,"0")+IFERROR(X468/H468,"0")+IFERROR(X469/H469,"0")</f>
        <v>2</v>
      </c>
      <c r="Y470" s="563">
        <f>IFERROR(Y467/H467,"0")+IFERROR(Y468/H468,"0")+IFERROR(Y469/H469,"0")</f>
        <v>2</v>
      </c>
      <c r="Z470" s="563">
        <f>IFERROR(IF(Z467="",0,Z467),"0")+IFERROR(IF(Z468="",0,Z468),"0")+IFERROR(IF(Z469="",0,Z469),"0")</f>
        <v>3.7960000000000001E-2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80" t="s">
        <v>72</v>
      </c>
      <c r="Q471" s="581"/>
      <c r="R471" s="581"/>
      <c r="S471" s="581"/>
      <c r="T471" s="581"/>
      <c r="U471" s="581"/>
      <c r="V471" s="582"/>
      <c r="W471" s="37" t="s">
        <v>70</v>
      </c>
      <c r="X471" s="563">
        <f>IFERROR(SUM(X467:X469),"0")</f>
        <v>15.6</v>
      </c>
      <c r="Y471" s="563">
        <f>IFERROR(SUM(Y467:Y469),"0")</f>
        <v>15.6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5"/>
      <c r="AB474" s="555"/>
      <c r="AC474" s="555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1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6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80" t="s">
        <v>72</v>
      </c>
      <c r="Q479" s="581"/>
      <c r="R479" s="581"/>
      <c r="S479" s="581"/>
      <c r="T479" s="581"/>
      <c r="U479" s="581"/>
      <c r="V479" s="582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80" t="s">
        <v>72</v>
      </c>
      <c r="Q480" s="581"/>
      <c r="R480" s="581"/>
      <c r="S480" s="581"/>
      <c r="T480" s="581"/>
      <c r="U480" s="581"/>
      <c r="V480" s="582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5"/>
      <c r="AB481" s="555"/>
      <c r="AC481" s="555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5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80" t="s">
        <v>72</v>
      </c>
      <c r="Q485" s="581"/>
      <c r="R485" s="581"/>
      <c r="S485" s="581"/>
      <c r="T485" s="581"/>
      <c r="U485" s="581"/>
      <c r="V485" s="582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80" t="s">
        <v>72</v>
      </c>
      <c r="Q486" s="581"/>
      <c r="R486" s="581"/>
      <c r="S486" s="581"/>
      <c r="T486" s="581"/>
      <c r="U486" s="581"/>
      <c r="V486" s="582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5"/>
      <c r="AB487" s="555"/>
      <c r="AC487" s="555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0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16.8</v>
      </c>
      <c r="Y488" s="562">
        <f>IFERROR(IF(X488="",0,CEILING((X488/$H488),1)*$H488),"")</f>
        <v>16.8</v>
      </c>
      <c r="Z488" s="36">
        <f>IFERROR(IF(Y488=0,"",ROUNDUP(Y488/H488,0)*0.00902),"")</f>
        <v>3.6080000000000001E-2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17.88</v>
      </c>
      <c r="BN488" s="64">
        <f>IFERROR(Y488*I488/H488,"0")</f>
        <v>17.88</v>
      </c>
      <c r="BO488" s="64">
        <f>IFERROR(1/J488*(X488/H488),"0")</f>
        <v>3.0303030303030304E-2</v>
      </c>
      <c r="BP488" s="64">
        <f>IFERROR(1/J488*(Y488/H488),"0")</f>
        <v>3.0303030303030304E-2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4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16.8</v>
      </c>
      <c r="Y489" s="562">
        <f>IFERROR(IF(X489="",0,CEILING((X489/$H489),1)*$H489),"")</f>
        <v>16.8</v>
      </c>
      <c r="Z489" s="36">
        <f>IFERROR(IF(Y489=0,"",ROUNDUP(Y489/H489,0)*0.00902),"")</f>
        <v>3.6080000000000001E-2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17.88</v>
      </c>
      <c r="BN489" s="64">
        <f>IFERROR(Y489*I489/H489,"0")</f>
        <v>17.88</v>
      </c>
      <c r="BO489" s="64">
        <f>IFERROR(1/J489*(X489/H489),"0")</f>
        <v>3.0303030303030304E-2</v>
      </c>
      <c r="BP489" s="64">
        <f>IFERROR(1/J489*(Y489/H489),"0")</f>
        <v>3.0303030303030304E-2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80" t="s">
        <v>72</v>
      </c>
      <c r="Q490" s="581"/>
      <c r="R490" s="581"/>
      <c r="S490" s="581"/>
      <c r="T490" s="581"/>
      <c r="U490" s="581"/>
      <c r="V490" s="582"/>
      <c r="W490" s="37" t="s">
        <v>73</v>
      </c>
      <c r="X490" s="563">
        <f>IFERROR(X488/H488,"0")+IFERROR(X489/H489,"0")</f>
        <v>8</v>
      </c>
      <c r="Y490" s="563">
        <f>IFERROR(Y488/H488,"0")+IFERROR(Y489/H489,"0")</f>
        <v>8</v>
      </c>
      <c r="Z490" s="563">
        <f>IFERROR(IF(Z488="",0,Z488),"0")+IFERROR(IF(Z489="",0,Z489),"0")</f>
        <v>7.2160000000000002E-2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80" t="s">
        <v>72</v>
      </c>
      <c r="Q491" s="581"/>
      <c r="R491" s="581"/>
      <c r="S491" s="581"/>
      <c r="T491" s="581"/>
      <c r="U491" s="581"/>
      <c r="V491" s="582"/>
      <c r="W491" s="37" t="s">
        <v>70</v>
      </c>
      <c r="X491" s="563">
        <f>IFERROR(SUM(X488:X489),"0")</f>
        <v>33.6</v>
      </c>
      <c r="Y491" s="563">
        <f>IFERROR(SUM(Y488:Y489),"0")</f>
        <v>33.6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5"/>
      <c r="AB492" s="555"/>
      <c r="AC492" s="555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9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36</v>
      </c>
      <c r="Y493" s="562">
        <f>IFERROR(IF(X493="",0,CEILING((X493/$H493),1)*$H493),"")</f>
        <v>36</v>
      </c>
      <c r="Z493" s="36">
        <f>IFERROR(IF(Y493=0,"",ROUNDUP(Y493/H493,0)*0.01898),"")</f>
        <v>7.5920000000000001E-2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38.076000000000001</v>
      </c>
      <c r="BN493" s="64">
        <f>IFERROR(Y493*I493/H493,"0")</f>
        <v>38.076000000000001</v>
      </c>
      <c r="BO493" s="64">
        <f>IFERROR(1/J493*(X493/H493),"0")</f>
        <v>6.25E-2</v>
      </c>
      <c r="BP493" s="64">
        <f>IFERROR(1/J493*(Y493/H493),"0")</f>
        <v>6.25E-2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0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80" t="s">
        <v>72</v>
      </c>
      <c r="Q495" s="581"/>
      <c r="R495" s="581"/>
      <c r="S495" s="581"/>
      <c r="T495" s="581"/>
      <c r="U495" s="581"/>
      <c r="V495" s="582"/>
      <c r="W495" s="37" t="s">
        <v>73</v>
      </c>
      <c r="X495" s="563">
        <f>IFERROR(X493/H493,"0")+IFERROR(X494/H494,"0")</f>
        <v>4</v>
      </c>
      <c r="Y495" s="563">
        <f>IFERROR(Y493/H493,"0")+IFERROR(Y494/H494,"0")</f>
        <v>4</v>
      </c>
      <c r="Z495" s="563">
        <f>IFERROR(IF(Z493="",0,Z493),"0")+IFERROR(IF(Z494="",0,Z494),"0")</f>
        <v>7.5920000000000001E-2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80" t="s">
        <v>72</v>
      </c>
      <c r="Q496" s="581"/>
      <c r="R496" s="581"/>
      <c r="S496" s="581"/>
      <c r="T496" s="581"/>
      <c r="U496" s="581"/>
      <c r="V496" s="582"/>
      <c r="W496" s="37" t="s">
        <v>70</v>
      </c>
      <c r="X496" s="563">
        <f>IFERROR(SUM(X493:X494),"0")</f>
        <v>36</v>
      </c>
      <c r="Y496" s="563">
        <f>IFERROR(SUM(Y493:Y494),"0")</f>
        <v>36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5"/>
      <c r="AB497" s="555"/>
      <c r="AC497" s="555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2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80" t="s">
        <v>72</v>
      </c>
      <c r="Q500" s="581"/>
      <c r="R500" s="581"/>
      <c r="S500" s="581"/>
      <c r="T500" s="581"/>
      <c r="U500" s="581"/>
      <c r="V500" s="582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80" t="s">
        <v>72</v>
      </c>
      <c r="Q501" s="581"/>
      <c r="R501" s="581"/>
      <c r="S501" s="581"/>
      <c r="T501" s="581"/>
      <c r="U501" s="581"/>
      <c r="V501" s="582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5"/>
      <c r="AB503" s="555"/>
      <c r="AC503" s="555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3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80" t="s">
        <v>72</v>
      </c>
      <c r="Q505" s="581"/>
      <c r="R505" s="581"/>
      <c r="S505" s="581"/>
      <c r="T505" s="581"/>
      <c r="U505" s="581"/>
      <c r="V505" s="582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80" t="s">
        <v>72</v>
      </c>
      <c r="Q506" s="581"/>
      <c r="R506" s="581"/>
      <c r="S506" s="581"/>
      <c r="T506" s="581"/>
      <c r="U506" s="581"/>
      <c r="V506" s="582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7913.5400000000018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7914.9700000000012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8281.4447020201987</v>
      </c>
      <c r="Y508" s="563">
        <f>IFERROR(SUM(BN22:BN504),"0")</f>
        <v>8283.0619999999963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13</v>
      </c>
      <c r="Y509" s="38">
        <f>ROUNDUP(SUM(BP22:BP504),0)</f>
        <v>13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8606.4447020201987</v>
      </c>
      <c r="Y510" s="563">
        <f>GrossWeightTotalR+PalletQtyTotalR*25</f>
        <v>8608.0619999999963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920.01178451178453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921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14.84751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3" t="s">
        <v>63</v>
      </c>
      <c r="C514" s="578" t="s">
        <v>101</v>
      </c>
      <c r="D514" s="636"/>
      <c r="E514" s="636"/>
      <c r="F514" s="636"/>
      <c r="G514" s="636"/>
      <c r="H514" s="637"/>
      <c r="I514" s="578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78" t="s">
        <v>548</v>
      </c>
      <c r="U514" s="637"/>
      <c r="V514" s="578" t="s">
        <v>605</v>
      </c>
      <c r="W514" s="636"/>
      <c r="X514" s="636"/>
      <c r="Y514" s="637"/>
      <c r="Z514" s="553" t="s">
        <v>661</v>
      </c>
      <c r="AA514" s="578" t="s">
        <v>730</v>
      </c>
      <c r="AB514" s="637"/>
      <c r="AC514" s="52"/>
      <c r="AF514" s="554"/>
    </row>
    <row r="515" spans="1:32" ht="14.25" customHeight="1" thickTop="1" x14ac:dyDescent="0.2">
      <c r="A515" s="812" t="s">
        <v>795</v>
      </c>
      <c r="B515" s="578" t="s">
        <v>63</v>
      </c>
      <c r="C515" s="578" t="s">
        <v>102</v>
      </c>
      <c r="D515" s="578" t="s">
        <v>119</v>
      </c>
      <c r="E515" s="578" t="s">
        <v>181</v>
      </c>
      <c r="F515" s="578" t="s">
        <v>203</v>
      </c>
      <c r="G515" s="578" t="s">
        <v>236</v>
      </c>
      <c r="H515" s="578" t="s">
        <v>101</v>
      </c>
      <c r="I515" s="578" t="s">
        <v>261</v>
      </c>
      <c r="J515" s="578" t="s">
        <v>301</v>
      </c>
      <c r="K515" s="578" t="s">
        <v>362</v>
      </c>
      <c r="L515" s="578" t="s">
        <v>402</v>
      </c>
      <c r="M515" s="578" t="s">
        <v>418</v>
      </c>
      <c r="N515" s="554"/>
      <c r="O515" s="578" t="s">
        <v>431</v>
      </c>
      <c r="P515" s="578" t="s">
        <v>441</v>
      </c>
      <c r="Q515" s="578" t="s">
        <v>448</v>
      </c>
      <c r="R515" s="578" t="s">
        <v>453</v>
      </c>
      <c r="S515" s="578" t="s">
        <v>538</v>
      </c>
      <c r="T515" s="578" t="s">
        <v>549</v>
      </c>
      <c r="U515" s="578" t="s">
        <v>583</v>
      </c>
      <c r="V515" s="578" t="s">
        <v>606</v>
      </c>
      <c r="W515" s="578" t="s">
        <v>638</v>
      </c>
      <c r="X515" s="578" t="s">
        <v>653</v>
      </c>
      <c r="Y515" s="578" t="s">
        <v>657</v>
      </c>
      <c r="Z515" s="578" t="s">
        <v>661</v>
      </c>
      <c r="AA515" s="578" t="s">
        <v>730</v>
      </c>
      <c r="AB515" s="578" t="s">
        <v>781</v>
      </c>
      <c r="AC515" s="52"/>
      <c r="AF515" s="554"/>
    </row>
    <row r="516" spans="1:32" ht="13.5" customHeight="1" thickBot="1" x14ac:dyDescent="0.25">
      <c r="A516" s="813"/>
      <c r="B516" s="579"/>
      <c r="C516" s="579"/>
      <c r="D516" s="579"/>
      <c r="E516" s="579"/>
      <c r="F516" s="579"/>
      <c r="G516" s="579"/>
      <c r="H516" s="579"/>
      <c r="I516" s="579"/>
      <c r="J516" s="579"/>
      <c r="K516" s="579"/>
      <c r="L516" s="579"/>
      <c r="M516" s="579"/>
      <c r="N516" s="554"/>
      <c r="O516" s="579"/>
      <c r="P516" s="579"/>
      <c r="Q516" s="579"/>
      <c r="R516" s="579"/>
      <c r="S516" s="579"/>
      <c r="T516" s="579"/>
      <c r="U516" s="579"/>
      <c r="V516" s="579"/>
      <c r="W516" s="579"/>
      <c r="X516" s="579"/>
      <c r="Y516" s="579"/>
      <c r="Z516" s="579"/>
      <c r="AA516" s="579"/>
      <c r="AB516" s="579"/>
      <c r="AC516" s="52"/>
      <c r="AF516" s="554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538.89999999999986</v>
      </c>
      <c r="E517" s="46">
        <f>IFERROR(Y89*1,"0")+IFERROR(Y90*1,"0")+IFERROR(Y91*1,"0")+IFERROR(Y95*1,"0")+IFERROR(Y96*1,"0")+IFERROR(Y97*1,"0")+IFERROR(Y98*1,"0")+IFERROR(Y99*1,"0")</f>
        <v>164.5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126.9</v>
      </c>
      <c r="G517" s="46">
        <f>IFERROR(Y130*1,"0")+IFERROR(Y131*1,"0")+IFERROR(Y135*1,"0")+IFERROR(Y136*1,"0")+IFERROR(Y140*1,"0")+IFERROR(Y141*1,"0")</f>
        <v>9.6000000000000014</v>
      </c>
      <c r="H517" s="46">
        <f>IFERROR(Y146*1,"0")+IFERROR(Y150*1,"0")+IFERROR(Y151*1,"0")+IFERROR(Y152*1,"0")</f>
        <v>43.8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92.34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114.60000000000002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67.23</v>
      </c>
      <c r="L517" s="46">
        <f>IFERROR(Y251*1,"0")+IFERROR(Y252*1,"0")+IFERROR(Y253*1,"0")+IFERROR(Y254*1,"0")+IFERROR(Y255*1,"0")</f>
        <v>442.8</v>
      </c>
      <c r="M517" s="46">
        <f>IFERROR(Y260*1,"0")+IFERROR(Y261*1,"0")+IFERROR(Y262*1,"0")+IFERROR(Y263*1,"0")</f>
        <v>0</v>
      </c>
      <c r="N517" s="554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32.400000000000006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2930.48</v>
      </c>
      <c r="S517" s="46">
        <f>IFERROR(Y337*1,"0")+IFERROR(Y338*1,"0")+IFERROR(Y339*1,"0")</f>
        <v>97.199999999999989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2880</v>
      </c>
      <c r="U517" s="46">
        <f>IFERROR(Y370*1,"0")+IFERROR(Y371*1,"0")+IFERROR(Y372*1,"0")+IFERROR(Y373*1,"0")+IFERROR(Y377*1,"0")+IFERROR(Y381*1,"0")+IFERROR(Y382*1,"0")+IFERROR(Y386*1,"0")</f>
        <v>9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60.600000000000009</v>
      </c>
      <c r="W517" s="46">
        <f>IFERROR(Y411*1,"0")+IFERROR(Y415*1,"0")+IFERROR(Y416*1,"0")+IFERROR(Y417*1,"0")+IFERROR(Y418*1,"0")</f>
        <v>37.5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89.52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69.599999999999994</v>
      </c>
      <c r="AB517" s="46">
        <f>IFERROR(Y504*1,"0")</f>
        <v>0</v>
      </c>
      <c r="AC517" s="52"/>
      <c r="AF517" s="554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D42:E42"/>
    <mergeCell ref="P338:T338"/>
    <mergeCell ref="D17:E18"/>
    <mergeCell ref="P313:T313"/>
    <mergeCell ref="X17:X18"/>
    <mergeCell ref="P202:T202"/>
    <mergeCell ref="P373:T373"/>
    <mergeCell ref="P444:T444"/>
    <mergeCell ref="P387:V387"/>
    <mergeCell ref="P365:T365"/>
    <mergeCell ref="A8:C8"/>
    <mergeCell ref="P124:T124"/>
    <mergeCell ref="D355:E355"/>
    <mergeCell ref="P447:T447"/>
    <mergeCell ref="D293:E293"/>
    <mergeCell ref="P360:T360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10:C10"/>
    <mergeCell ref="A364:Z364"/>
    <mergeCell ref="A426:Z426"/>
    <mergeCell ref="A217:Z217"/>
    <mergeCell ref="P218:T218"/>
    <mergeCell ref="A21:Z21"/>
    <mergeCell ref="P425:V425"/>
    <mergeCell ref="A129:Z129"/>
    <mergeCell ref="A194:Z194"/>
    <mergeCell ref="P296:V296"/>
    <mergeCell ref="F515:F516"/>
    <mergeCell ref="P81:V81"/>
    <mergeCell ref="H515:H516"/>
    <mergeCell ref="P379:V379"/>
    <mergeCell ref="D196:E196"/>
    <mergeCell ref="A126:O127"/>
    <mergeCell ref="A424:O425"/>
    <mergeCell ref="P294:T294"/>
    <mergeCell ref="P419:V419"/>
    <mergeCell ref="P272:V272"/>
    <mergeCell ref="P160:V160"/>
    <mergeCell ref="P216:V216"/>
    <mergeCell ref="D483:E483"/>
    <mergeCell ref="P83:T83"/>
    <mergeCell ref="D191:E191"/>
    <mergeCell ref="P319:T319"/>
    <mergeCell ref="D262:E262"/>
    <mergeCell ref="P122:V122"/>
    <mergeCell ref="D458:E458"/>
    <mergeCell ref="P285:V285"/>
    <mergeCell ref="A215:O216"/>
    <mergeCell ref="A142:O143"/>
    <mergeCell ref="P501:V501"/>
    <mergeCell ref="A500:O501"/>
    <mergeCell ref="AA514:AB514"/>
    <mergeCell ref="P136:T136"/>
    <mergeCell ref="P70:T70"/>
    <mergeCell ref="P263:T263"/>
    <mergeCell ref="P434:T434"/>
    <mergeCell ref="D244:E244"/>
    <mergeCell ref="P228:T228"/>
    <mergeCell ref="A429:O430"/>
    <mergeCell ref="P499:T499"/>
    <mergeCell ref="P355:T355"/>
    <mergeCell ref="P293:T293"/>
    <mergeCell ref="P200:T200"/>
    <mergeCell ref="A267:Z267"/>
    <mergeCell ref="P243:T243"/>
    <mergeCell ref="P436:T436"/>
    <mergeCell ref="P292:T292"/>
    <mergeCell ref="D291:E291"/>
    <mergeCell ref="A103:Z103"/>
    <mergeCell ref="D95:E95"/>
    <mergeCell ref="P174:T174"/>
    <mergeCell ref="D331:E331"/>
    <mergeCell ref="P496:V496"/>
    <mergeCell ref="A497:Z497"/>
    <mergeCell ref="A366:O367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A383:O384"/>
    <mergeCell ref="Q6:R6"/>
    <mergeCell ref="P23:V23"/>
    <mergeCell ref="D54:E54"/>
    <mergeCell ref="V12:W12"/>
    <mergeCell ref="A39:Z39"/>
    <mergeCell ref="A44:O45"/>
    <mergeCell ref="U17:V17"/>
    <mergeCell ref="Y17:Y18"/>
    <mergeCell ref="D57:E57"/>
    <mergeCell ref="P495:V495"/>
    <mergeCell ref="P239:V239"/>
    <mergeCell ref="P439:T439"/>
    <mergeCell ref="A51:Z51"/>
    <mergeCell ref="D105:E105"/>
    <mergeCell ref="P262:T262"/>
    <mergeCell ref="P353:V353"/>
    <mergeCell ref="D170:E170"/>
    <mergeCell ref="D468:E468"/>
    <mergeCell ref="P132:V132"/>
    <mergeCell ref="D478:E478"/>
    <mergeCell ref="P484:T484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D457:E457"/>
    <mergeCell ref="P57:T57"/>
    <mergeCell ref="D165:E165"/>
    <mergeCell ref="D475:E475"/>
    <mergeCell ref="P75:T75"/>
    <mergeCell ref="P146:T146"/>
    <mergeCell ref="P2:W3"/>
    <mergeCell ref="D437:E437"/>
    <mergeCell ref="P198:T198"/>
    <mergeCell ref="P54:T54"/>
    <mergeCell ref="P347:T347"/>
    <mergeCell ref="D35:E35"/>
    <mergeCell ref="P418:T418"/>
    <mergeCell ref="D228:E228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D152:E152"/>
    <mergeCell ref="S515:S516"/>
    <mergeCell ref="U515:U516"/>
    <mergeCell ref="P286:V286"/>
    <mergeCell ref="A233:Z233"/>
    <mergeCell ref="P415:T415"/>
    <mergeCell ref="M17:M18"/>
    <mergeCell ref="A409:Z409"/>
    <mergeCell ref="P479:V479"/>
    <mergeCell ref="O17:O18"/>
    <mergeCell ref="P187:V187"/>
    <mergeCell ref="P429:V429"/>
    <mergeCell ref="P417:T417"/>
    <mergeCell ref="P196:T196"/>
    <mergeCell ref="P281:V281"/>
    <mergeCell ref="D226:E226"/>
    <mergeCell ref="P352:V352"/>
    <mergeCell ref="D164:E164"/>
    <mergeCell ref="A404:Z404"/>
    <mergeCell ref="V514:Y514"/>
    <mergeCell ref="D462:E462"/>
    <mergeCell ref="P62:T62"/>
    <mergeCell ref="A479:O480"/>
    <mergeCell ref="P317:T317"/>
    <mergeCell ref="A192:O193"/>
    <mergeCell ref="P483:T483"/>
    <mergeCell ref="A333:O334"/>
    <mergeCell ref="A222:Z222"/>
    <mergeCell ref="D447:E447"/>
    <mergeCell ref="P301:T301"/>
    <mergeCell ref="A320:O321"/>
    <mergeCell ref="P295:T295"/>
    <mergeCell ref="P105:T105"/>
    <mergeCell ref="P214:T214"/>
    <mergeCell ref="P270:T270"/>
    <mergeCell ref="D213:E213"/>
    <mergeCell ref="P463:T463"/>
    <mergeCell ref="D151:E151"/>
    <mergeCell ref="P192:V192"/>
    <mergeCell ref="A362:O363"/>
    <mergeCell ref="A387:O388"/>
    <mergeCell ref="P478:T478"/>
    <mergeCell ref="P107:T107"/>
    <mergeCell ref="D150:E150"/>
    <mergeCell ref="A402:O403"/>
    <mergeCell ref="D386:E386"/>
    <mergeCell ref="D279:E279"/>
    <mergeCell ref="D323:E323"/>
    <mergeCell ref="D394:E394"/>
    <mergeCell ref="A515:A516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D227:E227"/>
    <mergeCell ref="P125:T125"/>
    <mergeCell ref="D202:E202"/>
    <mergeCell ref="D373:E373"/>
    <mergeCell ref="A71:O72"/>
    <mergeCell ref="P112:T112"/>
    <mergeCell ref="A179:Z179"/>
    <mergeCell ref="D294:E294"/>
    <mergeCell ref="P348:T348"/>
    <mergeCell ref="A298:Z298"/>
    <mergeCell ref="P323:T323"/>
    <mergeCell ref="A116:Z116"/>
    <mergeCell ref="A414:Z414"/>
    <mergeCell ref="P508:V508"/>
    <mergeCell ref="A466:Z466"/>
    <mergeCell ref="P171:V171"/>
    <mergeCell ref="P413:V413"/>
    <mergeCell ref="P407:V407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P240:V240"/>
    <mergeCell ref="D434:E434"/>
    <mergeCell ref="P488:T488"/>
    <mergeCell ref="A412:O413"/>
    <mergeCell ref="A389:Z389"/>
    <mergeCell ref="A156:Z156"/>
    <mergeCell ref="A155:Z155"/>
    <mergeCell ref="D318:E318"/>
    <mergeCell ref="P201:T201"/>
    <mergeCell ref="A391:Z391"/>
    <mergeCell ref="P176:T176"/>
    <mergeCell ref="P461:T461"/>
    <mergeCell ref="D83:E83"/>
    <mergeCell ref="P162:T162"/>
    <mergeCell ref="A278:Z278"/>
    <mergeCell ref="P460:T460"/>
    <mergeCell ref="AB515:AB516"/>
    <mergeCell ref="P227:T227"/>
    <mergeCell ref="D319:E319"/>
    <mergeCell ref="P398:T398"/>
    <mergeCell ref="D441:E441"/>
    <mergeCell ref="V515:V516"/>
    <mergeCell ref="T515:T516"/>
    <mergeCell ref="P106:T106"/>
    <mergeCell ref="P475:T475"/>
    <mergeCell ref="P226:T226"/>
    <mergeCell ref="P164:T164"/>
    <mergeCell ref="D207:E207"/>
    <mergeCell ref="P269:T269"/>
    <mergeCell ref="P462:T462"/>
    <mergeCell ref="D299:E299"/>
    <mergeCell ref="D370:E370"/>
    <mergeCell ref="A100:O101"/>
    <mergeCell ref="A231:O232"/>
    <mergeCell ref="P399:T39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P35:T35"/>
    <mergeCell ref="G17:G18"/>
    <mergeCell ref="A114:O115"/>
    <mergeCell ref="P111:T111"/>
    <mergeCell ref="A9:C9"/>
    <mergeCell ref="P32:V32"/>
    <mergeCell ref="Q13:R13"/>
    <mergeCell ref="P41:T41"/>
    <mergeCell ref="D84:E84"/>
    <mergeCell ref="D22:E22"/>
    <mergeCell ref="A157:Z157"/>
    <mergeCell ref="D29:E29"/>
    <mergeCell ref="A20:Z20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D446:E446"/>
    <mergeCell ref="P44:V44"/>
    <mergeCell ref="D439:E439"/>
    <mergeCell ref="A456:Z456"/>
    <mergeCell ref="H10:M10"/>
    <mergeCell ref="AA17:AA18"/>
    <mergeCell ref="P212:T212"/>
    <mergeCell ref="AC17:AC18"/>
    <mergeCell ref="A433:Z433"/>
    <mergeCell ref="P101:V101"/>
    <mergeCell ref="P279:T279"/>
    <mergeCell ref="D418:E418"/>
    <mergeCell ref="D89:E89"/>
    <mergeCell ref="D393:E393"/>
    <mergeCell ref="P147:V147"/>
    <mergeCell ref="P254:T254"/>
    <mergeCell ref="P251:T251"/>
    <mergeCell ref="A235:O236"/>
    <mergeCell ref="A288:Z288"/>
    <mergeCell ref="P430:V430"/>
    <mergeCell ref="P318:T318"/>
    <mergeCell ref="AB17:AB18"/>
    <mergeCell ref="D252:E252"/>
    <mergeCell ref="P358:V358"/>
    <mergeCell ref="P66:V66"/>
    <mergeCell ref="P137:V137"/>
    <mergeCell ref="D218:E218"/>
    <mergeCell ref="A249:Z249"/>
    <mergeCell ref="J515:J516"/>
    <mergeCell ref="L515:L516"/>
    <mergeCell ref="A276:O277"/>
    <mergeCell ref="P395:T395"/>
    <mergeCell ref="D438:E438"/>
    <mergeCell ref="P96:T96"/>
    <mergeCell ref="H17:H18"/>
    <mergeCell ref="A220:O221"/>
    <mergeCell ref="P90:T90"/>
    <mergeCell ref="P261:T261"/>
    <mergeCell ref="P332:T332"/>
    <mergeCell ref="D198:E198"/>
    <mergeCell ref="P459:T459"/>
    <mergeCell ref="D269:E269"/>
    <mergeCell ref="D440:E440"/>
    <mergeCell ref="A505:O506"/>
    <mergeCell ref="D489:E489"/>
    <mergeCell ref="P27:T27"/>
    <mergeCell ref="D75:E75"/>
    <mergeCell ref="P325:T325"/>
    <mergeCell ref="D206:E206"/>
    <mergeCell ref="P247:V247"/>
    <mergeCell ref="A271:O272"/>
    <mergeCell ref="D504:E504"/>
    <mergeCell ref="P504:T504"/>
    <mergeCell ref="D176:E176"/>
    <mergeCell ref="P304:T304"/>
    <mergeCell ref="D347:E347"/>
    <mergeCell ref="P220:V220"/>
    <mergeCell ref="D64:E64"/>
    <mergeCell ref="P441:T441"/>
    <mergeCell ref="P477:T477"/>
    <mergeCell ref="P86:V86"/>
    <mergeCell ref="D349:E349"/>
    <mergeCell ref="P328:V328"/>
    <mergeCell ref="P384:V384"/>
    <mergeCell ref="A380:Z380"/>
    <mergeCell ref="P455:V455"/>
    <mergeCell ref="A454:O455"/>
    <mergeCell ref="D476:E476"/>
    <mergeCell ref="P207:T207"/>
    <mergeCell ref="A274:Z274"/>
    <mergeCell ref="A432:Z432"/>
    <mergeCell ref="P172:V172"/>
    <mergeCell ref="P299:T299"/>
    <mergeCell ref="P221:V221"/>
    <mergeCell ref="P215:V215"/>
    <mergeCell ref="P393:T393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P377:T377"/>
    <mergeCell ref="A67:Z67"/>
    <mergeCell ref="A82:Z82"/>
    <mergeCell ref="P330:T330"/>
    <mergeCell ref="D140:E140"/>
    <mergeCell ref="P91:T91"/>
    <mergeCell ref="A80:O81"/>
    <mergeCell ref="A378:O379"/>
    <mergeCell ref="P366:V366"/>
    <mergeCell ref="P341:V341"/>
    <mergeCell ref="D452:E452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A94:Z94"/>
    <mergeCell ref="P315:V315"/>
    <mergeCell ref="D61:E61"/>
    <mergeCell ref="P231:V231"/>
    <mergeCell ref="P238:T238"/>
    <mergeCell ref="D254:E254"/>
    <mergeCell ref="A183:Z183"/>
    <mergeCell ref="A354:Z354"/>
    <mergeCell ref="A427:Z427"/>
    <mergeCell ref="D346:E346"/>
    <mergeCell ref="P229:T229"/>
    <mergeCell ref="A153:O154"/>
    <mergeCell ref="D477:E477"/>
    <mergeCell ref="P77:T77"/>
    <mergeCell ref="M515:M516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D68:E68"/>
    <mergeCell ref="D201:E201"/>
    <mergeCell ref="D372:E372"/>
    <mergeCell ref="P449:V449"/>
    <mergeCell ref="P245:T245"/>
    <mergeCell ref="P451:T451"/>
    <mergeCell ref="P126:V126"/>
    <mergeCell ref="P224:T224"/>
    <mergeCell ref="A285:O286"/>
    <mergeCell ref="P89:T89"/>
    <mergeCell ref="P211:T211"/>
    <mergeCell ref="P260:T260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D469:E469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B515:B516"/>
    <mergeCell ref="A340:O341"/>
    <mergeCell ref="P210:T210"/>
    <mergeCell ref="D398:E398"/>
    <mergeCell ref="D460:E460"/>
    <mergeCell ref="D515:D516"/>
    <mergeCell ref="D106:E106"/>
    <mergeCell ref="P185:T185"/>
    <mergeCell ref="D416:E416"/>
    <mergeCell ref="P297:V297"/>
    <mergeCell ref="A322:Z322"/>
    <mergeCell ref="A259:Z259"/>
    <mergeCell ref="D251:E251"/>
    <mergeCell ref="P397:T397"/>
    <mergeCell ref="P372:T372"/>
    <mergeCell ref="P310:T310"/>
    <mergeCell ref="P163:T163"/>
    <mergeCell ref="D345:E345"/>
    <mergeCell ref="A280:O281"/>
    <mergeCell ref="D467:E467"/>
    <mergeCell ref="P510:V510"/>
    <mergeCell ref="P512:V512"/>
    <mergeCell ref="P356:T356"/>
    <mergeCell ref="P256:V256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A487:Z487"/>
    <mergeCell ref="P493:T493"/>
    <mergeCell ref="D230:E230"/>
    <mergeCell ref="D401:E401"/>
    <mergeCell ref="D168:E168"/>
    <mergeCell ref="D339:E339"/>
    <mergeCell ref="A474:Z474"/>
    <mergeCell ref="D9:E9"/>
    <mergeCell ref="D180:E180"/>
    <mergeCell ref="D118:E118"/>
    <mergeCell ref="F9:G9"/>
    <mergeCell ref="P53:T53"/>
    <mergeCell ref="P197:T197"/>
    <mergeCell ref="D167:E167"/>
    <mergeCell ref="P351:T351"/>
    <mergeCell ref="A419:O420"/>
    <mergeCell ref="P289:T289"/>
    <mergeCell ref="D63:E63"/>
    <mergeCell ref="D52:E52"/>
    <mergeCell ref="D27:E27"/>
    <mergeCell ref="P15:T16"/>
    <mergeCell ref="D396:E396"/>
    <mergeCell ref="A132:O133"/>
    <mergeCell ref="D91:E91"/>
    <mergeCell ref="A495:O496"/>
    <mergeCell ref="Q12:R12"/>
    <mergeCell ref="A203:O204"/>
    <mergeCell ref="D90:E90"/>
    <mergeCell ref="P169:T169"/>
    <mergeCell ref="D261:E261"/>
    <mergeCell ref="P411:T411"/>
    <mergeCell ref="A470:O471"/>
    <mergeCell ref="P442:T442"/>
    <mergeCell ref="P467:T467"/>
    <mergeCell ref="P119:T119"/>
    <mergeCell ref="P246:T246"/>
    <mergeCell ref="P133:V133"/>
    <mergeCell ref="P127:V127"/>
    <mergeCell ref="A123:Z123"/>
    <mergeCell ref="P469:T469"/>
    <mergeCell ref="P491:V491"/>
    <mergeCell ref="A250:Z250"/>
    <mergeCell ref="A492:Z492"/>
    <mergeCell ref="A110:Z110"/>
    <mergeCell ref="P412:V412"/>
    <mergeCell ref="A237:Z237"/>
    <mergeCell ref="P406:T406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Q11:R11"/>
    <mergeCell ref="P465:V465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D26:E26"/>
    <mergeCell ref="P494:T494"/>
    <mergeCell ref="P350:T350"/>
    <mergeCell ref="I17:I18"/>
    <mergeCell ref="D141:E141"/>
    <mergeCell ref="A48:O49"/>
    <mergeCell ref="D135:E135"/>
    <mergeCell ref="P114:V114"/>
    <mergeCell ref="D377:E377"/>
    <mergeCell ref="P424:V424"/>
    <mergeCell ref="P203:V203"/>
    <mergeCell ref="P470:V470"/>
    <mergeCell ref="A161:Z161"/>
    <mergeCell ref="D324:E324"/>
    <mergeCell ref="P117:T117"/>
    <mergeCell ref="P55:T55"/>
    <mergeCell ref="D311:E311"/>
    <mergeCell ref="P362:V362"/>
    <mergeCell ref="P420:V420"/>
    <mergeCell ref="D166:E166"/>
    <mergeCell ref="A472:Z472"/>
    <mergeCell ref="A410:Z410"/>
    <mergeCell ref="D337:E337"/>
    <mergeCell ref="A17:A18"/>
    <mergeCell ref="K17:K18"/>
    <mergeCell ref="P515:P516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P284:T284"/>
    <mergeCell ref="A344:Z344"/>
    <mergeCell ref="P428:T428"/>
    <mergeCell ref="P63:T63"/>
    <mergeCell ref="D31:E31"/>
    <mergeCell ref="D158:E158"/>
    <mergeCell ref="A485:O486"/>
    <mergeCell ref="A376:Z376"/>
    <mergeCell ref="D224:E22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D382:E382"/>
    <mergeCell ref="P47:T47"/>
    <mergeCell ref="D229:E229"/>
    <mergeCell ref="D400:E400"/>
    <mergeCell ref="D77:E77"/>
    <mergeCell ref="P131:T131"/>
    <mergeCell ref="P423:T423"/>
    <mergeCell ref="P52:T52"/>
    <mergeCell ref="A6:C6"/>
    <mergeCell ref="A5:C5"/>
    <mergeCell ref="A189:Z189"/>
    <mergeCell ref="C17:C18"/>
    <mergeCell ref="P195:T195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5:E5"/>
    <mergeCell ref="D303:E303"/>
    <mergeCell ref="P382:T382"/>
    <mergeCell ref="P453:T453"/>
    <mergeCell ref="P42:T42"/>
    <mergeCell ref="A32:O33"/>
    <mergeCell ref="D290:E290"/>
    <mergeCell ref="D361:E361"/>
    <mergeCell ref="D417:E417"/>
    <mergeCell ref="D69:E69"/>
    <mergeCell ref="D301:E301"/>
    <mergeCell ref="D445:E445"/>
    <mergeCell ref="P300:T300"/>
    <mergeCell ref="P371:T371"/>
    <mergeCell ref="P219:T219"/>
    <mergeCell ref="D162:E162"/>
    <mergeCell ref="A335:Z335"/>
    <mergeCell ref="P72:V72"/>
    <mergeCell ref="P43:T43"/>
    <mergeCell ref="P65:V65"/>
    <mergeCell ref="A12:M12"/>
    <mergeCell ref="P74:T74"/>
    <mergeCell ref="A19:Z19"/>
    <mergeCell ref="A14:M14"/>
    <mergeCell ref="H1:Q1"/>
    <mergeCell ref="A448:O449"/>
    <mergeCell ref="P109:V109"/>
    <mergeCell ref="P280:V280"/>
    <mergeCell ref="P480:V480"/>
    <mergeCell ref="I514:S514"/>
    <mergeCell ref="D214:E214"/>
    <mergeCell ref="D284:E284"/>
    <mergeCell ref="P193:V193"/>
    <mergeCell ref="P120:T120"/>
    <mergeCell ref="A503:Z503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7:M7"/>
    <mergeCell ref="D365:E365"/>
    <mergeCell ref="D79:E79"/>
    <mergeCell ref="P327:V327"/>
    <mergeCell ref="W515:W516"/>
    <mergeCell ref="O515:O516"/>
    <mergeCell ref="P394:T394"/>
    <mergeCell ref="A450:Z450"/>
    <mergeCell ref="Q515:Q516"/>
    <mergeCell ref="D442:E442"/>
    <mergeCell ref="D302:E302"/>
    <mergeCell ref="A159:O160"/>
    <mergeCell ref="P29:T29"/>
    <mergeCell ref="D208:E208"/>
    <mergeCell ref="D8:M8"/>
    <mergeCell ref="P458:T458"/>
    <mergeCell ref="P485:V485"/>
    <mergeCell ref="D300:E300"/>
    <mergeCell ref="P108:V108"/>
    <mergeCell ref="P31:T31"/>
    <mergeCell ref="P158:T158"/>
    <mergeCell ref="D406:E406"/>
    <mergeCell ref="P45:V45"/>
    <mergeCell ref="A241:Z241"/>
    <mergeCell ref="D482:E482"/>
    <mergeCell ref="A149:Z149"/>
    <mergeCell ref="P209:T209"/>
    <mergeCell ref="A385:Z385"/>
    <mergeCell ref="P445:T445"/>
    <mergeCell ref="W17:W18"/>
    <mergeCell ref="A50:Z50"/>
    <mergeCell ref="A264:O265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A464:O465"/>
    <mergeCell ref="P85:V85"/>
    <mergeCell ref="D399:E399"/>
    <mergeCell ref="P309:T309"/>
    <mergeCell ref="D125:E125"/>
    <mergeCell ref="A369:Z369"/>
    <mergeCell ref="P446:T446"/>
    <mergeCell ref="D112:E112"/>
    <mergeCell ref="A502:Z502"/>
    <mergeCell ref="A407:O408"/>
    <mergeCell ref="D494:E494"/>
    <mergeCell ref="A92:O93"/>
    <mergeCell ref="P506:V506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A422:Z422"/>
    <mergeCell ref="P170:T170"/>
    <mergeCell ref="P468:T468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386:T386"/>
    <mergeCell ref="P115:V115"/>
    <mergeCell ref="P457:T457"/>
    <mergeCell ref="P165:T165"/>
    <mergeCell ref="D98:E98"/>
    <mergeCell ref="P30:T30"/>
    <mergeCell ref="P152:T152"/>
    <mergeCell ref="P375:V375"/>
    <mergeCell ref="A147:O148"/>
    <mergeCell ref="A374:O375"/>
    <mergeCell ref="P402:V402"/>
    <mergeCell ref="P290:T290"/>
    <mergeCell ref="P452:T452"/>
    <mergeCell ref="A258:Z258"/>
    <mergeCell ref="P37:V37"/>
    <mergeCell ref="P448:V448"/>
    <mergeCell ref="P104:T104"/>
    <mergeCell ref="P275:T275"/>
    <mergeCell ref="X515:X516"/>
    <mergeCell ref="P24:V24"/>
    <mergeCell ref="A490:O491"/>
    <mergeCell ref="Z515:Z516"/>
    <mergeCell ref="R515:R516"/>
    <mergeCell ref="A256:O257"/>
    <mergeCell ref="P153:V153"/>
    <mergeCell ref="D70:E70"/>
    <mergeCell ref="A205:Z205"/>
    <mergeCell ref="D263:E263"/>
    <mergeCell ref="D312:E312"/>
    <mergeCell ref="P511:V511"/>
    <mergeCell ref="G515:G516"/>
    <mergeCell ref="I515:I516"/>
    <mergeCell ref="D499:E499"/>
    <mergeCell ref="D238:E238"/>
    <mergeCell ref="D78:E78"/>
    <mergeCell ref="P213:T213"/>
    <mergeCell ref="A507:O512"/>
    <mergeCell ref="P464:V464"/>
    <mergeCell ref="P143:V143"/>
    <mergeCell ref="P248:V248"/>
    <mergeCell ref="A73:Z73"/>
    <mergeCell ref="D131:E131"/>
    <mergeCell ref="P79:T79"/>
    <mergeCell ref="P244:T244"/>
    <mergeCell ref="P437:T437"/>
    <mergeCell ref="D423:E423"/>
    <mergeCell ref="D174:E174"/>
    <mergeCell ref="P302:T302"/>
    <mergeCell ref="A34:Z34"/>
    <mergeCell ref="A368:Z368"/>
    <mergeCell ref="H9:I9"/>
    <mergeCell ref="B17:B18"/>
    <mergeCell ref="A266:Z266"/>
    <mergeCell ref="A171:O172"/>
    <mergeCell ref="P235:V235"/>
    <mergeCell ref="A60:Z60"/>
    <mergeCell ref="A431:Z431"/>
    <mergeCell ref="P159:V159"/>
    <mergeCell ref="D289:E289"/>
    <mergeCell ref="D411:E411"/>
    <mergeCell ref="A13:M13"/>
    <mergeCell ref="A15:M15"/>
    <mergeCell ref="J9:M9"/>
    <mergeCell ref="A296:O297"/>
    <mergeCell ref="A38:Z38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