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0DA6A6-8213-44D0-A5E3-B3BC10710B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Y333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N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A10" i="1" s="1"/>
  <c r="D7" i="1"/>
  <c r="Q6" i="1"/>
  <c r="P2" i="1"/>
  <c r="BP165" i="1" l="1"/>
  <c r="BN165" i="1"/>
  <c r="Z165" i="1"/>
  <c r="BP202" i="1"/>
  <c r="BN202" i="1"/>
  <c r="Z202" i="1"/>
  <c r="BP227" i="1"/>
  <c r="BN227" i="1"/>
  <c r="Z227" i="1"/>
  <c r="BP269" i="1"/>
  <c r="BN269" i="1"/>
  <c r="Z269" i="1"/>
  <c r="BP312" i="1"/>
  <c r="BN312" i="1"/>
  <c r="Z312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31" i="1"/>
  <c r="BN31" i="1"/>
  <c r="Z54" i="1"/>
  <c r="BN54" i="1"/>
  <c r="Z68" i="1"/>
  <c r="BN68" i="1"/>
  <c r="Z78" i="1"/>
  <c r="BN78" i="1"/>
  <c r="Z105" i="1"/>
  <c r="BN105" i="1"/>
  <c r="Z119" i="1"/>
  <c r="BN119" i="1"/>
  <c r="BP186" i="1"/>
  <c r="BN186" i="1"/>
  <c r="Z186" i="1"/>
  <c r="BP190" i="1"/>
  <c r="BN190" i="1"/>
  <c r="Z190" i="1"/>
  <c r="BP212" i="1"/>
  <c r="BN212" i="1"/>
  <c r="Z212" i="1"/>
  <c r="BP261" i="1"/>
  <c r="BN261" i="1"/>
  <c r="Z261" i="1"/>
  <c r="BP300" i="1"/>
  <c r="BN300" i="1"/>
  <c r="Z300" i="1"/>
  <c r="BP332" i="1"/>
  <c r="BN332" i="1"/>
  <c r="Z332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J9" i="1"/>
  <c r="X510" i="1"/>
  <c r="BP70" i="1"/>
  <c r="BN70" i="1"/>
  <c r="Z70" i="1"/>
  <c r="BP84" i="1"/>
  <c r="BN84" i="1"/>
  <c r="Z84" i="1"/>
  <c r="BP89" i="1"/>
  <c r="BN89" i="1"/>
  <c r="Z89" i="1"/>
  <c r="BP107" i="1"/>
  <c r="BN107" i="1"/>
  <c r="Z107" i="1"/>
  <c r="BP125" i="1"/>
  <c r="BN125" i="1"/>
  <c r="Z125" i="1"/>
  <c r="BP130" i="1"/>
  <c r="BN130" i="1"/>
  <c r="Z130" i="1"/>
  <c r="BP163" i="1"/>
  <c r="BN163" i="1"/>
  <c r="Z163" i="1"/>
  <c r="BP175" i="1"/>
  <c r="BN175" i="1"/>
  <c r="Z175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F9" i="1"/>
  <c r="F10" i="1"/>
  <c r="B517" i="1"/>
  <c r="X509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BP76" i="1"/>
  <c r="BN76" i="1"/>
  <c r="Z76" i="1"/>
  <c r="BP98" i="1"/>
  <c r="BN98" i="1"/>
  <c r="Z98" i="1"/>
  <c r="BP113" i="1"/>
  <c r="BN113" i="1"/>
  <c r="Z113" i="1"/>
  <c r="BP117" i="1"/>
  <c r="BN117" i="1"/>
  <c r="Z117" i="1"/>
  <c r="Y142" i="1"/>
  <c r="BP140" i="1"/>
  <c r="BN140" i="1"/>
  <c r="Z140" i="1"/>
  <c r="BP167" i="1"/>
  <c r="BN167" i="1"/>
  <c r="Z167" i="1"/>
  <c r="BP196" i="1"/>
  <c r="BN196" i="1"/>
  <c r="Z19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Y115" i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Z333" i="1" s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Y383" i="1"/>
  <c r="Z142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327" i="1" l="1"/>
  <c r="Z479" i="1"/>
  <c r="Z495" i="1"/>
  <c r="Z485" i="1"/>
  <c r="Z464" i="1"/>
  <c r="Z352" i="1"/>
  <c r="Z320" i="1"/>
  <c r="Z177" i="1"/>
  <c r="Z132" i="1"/>
  <c r="Z448" i="1"/>
  <c r="Z58" i="1"/>
  <c r="Z500" i="1"/>
  <c r="Z314" i="1"/>
  <c r="Z247" i="1"/>
  <c r="Z85" i="1"/>
  <c r="Z80" i="1"/>
  <c r="Z65" i="1"/>
  <c r="Z362" i="1"/>
  <c r="Z256" i="1"/>
  <c r="Z215" i="1"/>
  <c r="Z402" i="1"/>
  <c r="Y509" i="1"/>
  <c r="Z306" i="1"/>
  <c r="Z203" i="1"/>
  <c r="Z296" i="1"/>
  <c r="Z470" i="1"/>
  <c r="Z454" i="1"/>
  <c r="Z419" i="1"/>
  <c r="Z108" i="1"/>
  <c r="Z100" i="1"/>
  <c r="Z32" i="1"/>
  <c r="Y511" i="1"/>
  <c r="Y508" i="1"/>
  <c r="Z271" i="1"/>
  <c r="Z264" i="1"/>
  <c r="Z231" i="1"/>
  <c r="Z171" i="1"/>
  <c r="Y507" i="1"/>
  <c r="Y510" i="1" l="1"/>
  <c r="Z512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<sst xmlns="http://schemas.openxmlformats.org/spreadsheetml/2006/main" count="2261" uniqueCount="813">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</sst>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45876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hidden="1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hidden="1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87</v>
      </c>
      <c r="Y64" s="562">
        <f>IFERROR(IF(X64="",0,CEILING((X64/$H64),1)*$H64),"")</f>
        <v>89.100000000000009</v>
      </c>
      <c r="Z64" s="36">
        <f>IFERROR(IF(Y64=0,"",ROUNDUP(Y64/H64,0)*0.00651),"")</f>
        <v>0.21482999999999999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92.8</v>
      </c>
      <c r="BN64" s="64">
        <f>IFERROR(Y64*I64/H64,"0")</f>
        <v>95.039999999999992</v>
      </c>
      <c r="BO64" s="64">
        <f>IFERROR(1/J64*(X64/H64),"0")</f>
        <v>0.17704517704517705</v>
      </c>
      <c r="BP64" s="64">
        <f>IFERROR(1/J64*(Y64/H64),"0")</f>
        <v>0.18131868131868134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32.222222222222221</v>
      </c>
      <c r="Y65" s="563">
        <f>IFERROR(Y61/H61,"0")+IFERROR(Y62/H62,"0")+IFERROR(Y63/H63,"0")+IFERROR(Y64/H64,"0")</f>
        <v>33</v>
      </c>
      <c r="Z65" s="563">
        <f>IFERROR(IF(Z61="",0,Z61),"0")+IFERROR(IF(Z62="",0,Z62),"0")+IFERROR(IF(Z63="",0,Z63),"0")+IFERROR(IF(Z64="",0,Z64),"0")</f>
        <v>0.21482999999999999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87</v>
      </c>
      <c r="Y66" s="563">
        <f>IFERROR(SUM(Y61:Y64),"0")</f>
        <v>89.100000000000009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77</v>
      </c>
      <c r="Y89" s="562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80.101388888888877</v>
      </c>
      <c r="BN89" s="64">
        <f>IFERROR(Y89*I89/H89,"0")</f>
        <v>89.88</v>
      </c>
      <c r="BO89" s="64">
        <f>IFERROR(1/J89*(X89/H89),"0")</f>
        <v>0.11140046296296295</v>
      </c>
      <c r="BP89" s="64">
        <f>IFERROR(1/J89*(Y89/H89),"0")</f>
        <v>0.125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89</v>
      </c>
      <c r="Y91" s="562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93.153333333333336</v>
      </c>
      <c r="BN91" s="64">
        <f>IFERROR(Y91*I91/H91,"0")</f>
        <v>94.199999999999989</v>
      </c>
      <c r="BO91" s="64">
        <f>IFERROR(1/J91*(X91/H91),"0")</f>
        <v>0.14983164983164984</v>
      </c>
      <c r="BP91" s="64">
        <f>IFERROR(1/J91*(Y91/H91),"0")</f>
        <v>0.15151515151515152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26.907407407407408</v>
      </c>
      <c r="Y92" s="563">
        <f>IFERROR(Y89/H89,"0")+IFERROR(Y90/H90,"0")+IFERROR(Y91/H91,"0")</f>
        <v>28</v>
      </c>
      <c r="Z92" s="563">
        <f>IFERROR(IF(Z89="",0,Z89),"0")+IFERROR(IF(Z90="",0,Z90),"0")+IFERROR(IF(Z91="",0,Z91),"0")</f>
        <v>0.33223999999999998</v>
      </c>
      <c r="AA92" s="564"/>
      <c r="AB92" s="564"/>
      <c r="AC92" s="5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166</v>
      </c>
      <c r="Y93" s="563">
        <f>IFERROR(SUM(Y89:Y91),"0")</f>
        <v>176.4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92</v>
      </c>
      <c r="Y95" s="562">
        <f>IFERROR(IF(X95="",0,CEILING((X95/$H95),1)*$H95),"")</f>
        <v>97.199999999999989</v>
      </c>
      <c r="Z95" s="36">
        <f>IFERROR(IF(Y95=0,"",ROUNDUP(Y95/H95,0)*0.01898),"")</f>
        <v>0.22776000000000002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97.894814814814822</v>
      </c>
      <c r="BN95" s="64">
        <f>IFERROR(Y95*I95/H95,"0")</f>
        <v>103.42799999999998</v>
      </c>
      <c r="BO95" s="64">
        <f>IFERROR(1/J95*(X95/H95),"0")</f>
        <v>0.17746913580246915</v>
      </c>
      <c r="BP95" s="64">
        <f>IFERROR(1/J95*(Y95/H95),"0")</f>
        <v>0.1875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11.358024691358025</v>
      </c>
      <c r="Y100" s="563">
        <f>IFERROR(Y95/H95,"0")+IFERROR(Y96/H96,"0")+IFERROR(Y97/H97,"0")+IFERROR(Y98/H98,"0")+IFERROR(Y99/H99,"0")</f>
        <v>12</v>
      </c>
      <c r="Z100" s="563">
        <f>IFERROR(IF(Z95="",0,Z95),"0")+IFERROR(IF(Z96="",0,Z96),"0")+IFERROR(IF(Z97="",0,Z97),"0")+IFERROR(IF(Z98="",0,Z98),"0")+IFERROR(IF(Z99="",0,Z99),"0")</f>
        <v>0.22776000000000002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92</v>
      </c>
      <c r="Y101" s="563">
        <f>IFERROR(SUM(Y95:Y99),"0")</f>
        <v>97.199999999999989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126</v>
      </c>
      <c r="Y104" s="562">
        <f>IFERROR(IF(X104="",0,CEILING((X104/$H104),1)*$H104),"")</f>
        <v>129.60000000000002</v>
      </c>
      <c r="Z104" s="36">
        <f>IFERROR(IF(Y104=0,"",ROUNDUP(Y104/H104,0)*0.01898),"")</f>
        <v>0.22776000000000002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131.07499999999999</v>
      </c>
      <c r="BN104" s="64">
        <f>IFERROR(Y104*I104/H104,"0")</f>
        <v>134.82000000000002</v>
      </c>
      <c r="BO104" s="64">
        <f>IFERROR(1/J104*(X104/H104),"0")</f>
        <v>0.18229166666666666</v>
      </c>
      <c r="BP104" s="64">
        <f>IFERROR(1/J104*(Y104/H104),"0")</f>
        <v>0.18750000000000003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91</v>
      </c>
      <c r="Y105" s="562">
        <f>IFERROR(IF(X105="",0,CEILING((X105/$H105),1)*$H105),"")</f>
        <v>93.75</v>
      </c>
      <c r="Z105" s="36">
        <f>IFERROR(IF(Y105=0,"",ROUNDUP(Y105/H105,0)*0.00902),"")</f>
        <v>0.22550000000000001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96.096000000000004</v>
      </c>
      <c r="BN105" s="64">
        <f>IFERROR(Y105*I105/H105,"0")</f>
        <v>99</v>
      </c>
      <c r="BO105" s="64">
        <f>IFERROR(1/J105*(X105/H105),"0")</f>
        <v>0.18383838383838383</v>
      </c>
      <c r="BP105" s="64">
        <f>IFERROR(1/J105*(Y105/H105),"0")</f>
        <v>0.18939393939393939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35.93333333333333</v>
      </c>
      <c r="Y108" s="563">
        <f>IFERROR(Y104/H104,"0")+IFERROR(Y105/H105,"0")+IFERROR(Y106/H106,"0")+IFERROR(Y107/H107,"0")</f>
        <v>37</v>
      </c>
      <c r="Z108" s="563">
        <f>IFERROR(IF(Z104="",0,Z104),"0")+IFERROR(IF(Z105="",0,Z105),"0")+IFERROR(IF(Z106="",0,Z106),"0")+IFERROR(IF(Z107="",0,Z107),"0")</f>
        <v>0.45326</v>
      </c>
      <c r="AA108" s="564"/>
      <c r="AB108" s="564"/>
      <c r="AC108" s="56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217</v>
      </c>
      <c r="Y109" s="563">
        <f>IFERROR(SUM(Y104:Y107),"0")</f>
        <v>223.35000000000002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21</v>
      </c>
      <c r="Y117" s="562">
        <f>IFERROR(IF(X117="",0,CEILING((X117/$H117),1)*$H117),"")</f>
        <v>24.299999999999997</v>
      </c>
      <c r="Z117" s="36">
        <f>IFERROR(IF(Y117=0,"",ROUNDUP(Y117/H117,0)*0.01898),"")</f>
        <v>5.6940000000000004E-2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22.33</v>
      </c>
      <c r="BN117" s="64">
        <f>IFERROR(Y117*I117/H117,"0")</f>
        <v>25.838999999999995</v>
      </c>
      <c r="BO117" s="64">
        <f>IFERROR(1/J117*(X117/H117),"0")</f>
        <v>4.0509259259259259E-2</v>
      </c>
      <c r="BP117" s="64">
        <f>IFERROR(1/J117*(Y117/H117),"0")</f>
        <v>4.6875E-2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2.5925925925925926</v>
      </c>
      <c r="Y121" s="563">
        <f>IFERROR(Y117/H117,"0")+IFERROR(Y118/H118,"0")+IFERROR(Y119/H119,"0")+IFERROR(Y120/H120,"0")</f>
        <v>3</v>
      </c>
      <c r="Z121" s="563">
        <f>IFERROR(IF(Z117="",0,Z117),"0")+IFERROR(IF(Z118="",0,Z118),"0")+IFERROR(IF(Z119="",0,Z119),"0")+IFERROR(IF(Z120="",0,Z120),"0")</f>
        <v>5.6940000000000004E-2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21</v>
      </c>
      <c r="Y122" s="563">
        <f>IFERROR(SUM(Y117:Y120),"0")</f>
        <v>24.299999999999997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24</v>
      </c>
      <c r="Y130" s="562">
        <f>IFERROR(IF(X130="",0,CEILING((X130/$H130),1)*$H130),"")</f>
        <v>25.6</v>
      </c>
      <c r="Z130" s="36">
        <f>IFERROR(IF(Y130=0,"",ROUNDUP(Y130/H130,0)*0.00651),"")</f>
        <v>5.2080000000000001E-2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25.35</v>
      </c>
      <c r="BN130" s="64">
        <f>IFERROR(Y130*I130/H130,"0")</f>
        <v>27.04</v>
      </c>
      <c r="BO130" s="64">
        <f>IFERROR(1/J130*(X130/H130),"0")</f>
        <v>4.1208791208791215E-2</v>
      </c>
      <c r="BP130" s="64">
        <f>IFERROR(1/J130*(Y130/H130),"0")</f>
        <v>4.3956043956043959E-2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7.5</v>
      </c>
      <c r="Y132" s="563">
        <f>IFERROR(Y130/H130,"0")+IFERROR(Y131/H131,"0")</f>
        <v>8</v>
      </c>
      <c r="Z132" s="563">
        <f>IFERROR(IF(Z130="",0,Z130),"0")+IFERROR(IF(Z131="",0,Z131),"0")</f>
        <v>5.2080000000000001E-2</v>
      </c>
      <c r="AA132" s="564"/>
      <c r="AB132" s="564"/>
      <c r="AC132" s="564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24</v>
      </c>
      <c r="Y133" s="563">
        <f>IFERROR(SUM(Y130:Y131),"0")</f>
        <v>25.6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21</v>
      </c>
      <c r="Y141" s="562">
        <f>IFERROR(IF(X141="",0,CEILING((X141/$H141),1)*$H141),"")</f>
        <v>21.12</v>
      </c>
      <c r="Z141" s="36">
        <f>IFERROR(IF(Y141=0,"",ROUNDUP(Y141/H141,0)*0.00651),"")</f>
        <v>5.2080000000000001E-2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23.131818181818179</v>
      </c>
      <c r="BN141" s="64">
        <f>IFERROR(Y141*I141/H141,"0")</f>
        <v>23.263999999999999</v>
      </c>
      <c r="BO141" s="64">
        <f>IFERROR(1/J141*(X141/H141),"0")</f>
        <v>4.3706293706293704E-2</v>
      </c>
      <c r="BP141" s="64">
        <f>IFERROR(1/J141*(Y141/H141),"0")</f>
        <v>4.3956043956043959E-2</v>
      </c>
    </row>
    <row r="142" spans="1:68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7.9545454545454541</v>
      </c>
      <c r="Y142" s="563">
        <f>IFERROR(Y140/H140,"0")+IFERROR(Y141/H141,"0")</f>
        <v>8</v>
      </c>
      <c r="Z142" s="563">
        <f>IFERROR(IF(Z140="",0,Z140),"0")+IFERROR(IF(Z141="",0,Z141),"0")</f>
        <v>5.2080000000000001E-2</v>
      </c>
      <c r="AA142" s="564"/>
      <c r="AB142" s="564"/>
      <c r="AC142" s="564"/>
    </row>
    <row r="143" spans="1:68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21</v>
      </c>
      <c r="Y143" s="563">
        <f>IFERROR(SUM(Y140:Y141),"0")</f>
        <v>21.12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19</v>
      </c>
      <c r="Y146" s="562">
        <f>IFERROR(IF(X146="",0,CEILING((X146/$H146),1)*$H146),"")</f>
        <v>20</v>
      </c>
      <c r="Z146" s="36">
        <f>IFERROR(IF(Y146=0,"",ROUNDUP(Y146/H146,0)*0.00902),"")</f>
        <v>4.5100000000000001E-2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19.997499999999999</v>
      </c>
      <c r="BN146" s="64">
        <f>IFERROR(Y146*I146/H146,"0")</f>
        <v>21.05</v>
      </c>
      <c r="BO146" s="64">
        <f>IFERROR(1/J146*(X146/H146),"0")</f>
        <v>3.5984848484848488E-2</v>
      </c>
      <c r="BP146" s="64">
        <f>IFERROR(1/J146*(Y146/H146),"0")</f>
        <v>3.787878787878788E-2</v>
      </c>
    </row>
    <row r="147" spans="1:68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4.75</v>
      </c>
      <c r="Y147" s="563">
        <f>IFERROR(Y146/H146,"0")</f>
        <v>5</v>
      </c>
      <c r="Z147" s="563">
        <f>IFERROR(IF(Z146="",0,Z146),"0")</f>
        <v>4.5100000000000001E-2</v>
      </c>
      <c r="AA147" s="564"/>
      <c r="AB147" s="564"/>
      <c r="AC147" s="564"/>
    </row>
    <row r="148" spans="1:68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19</v>
      </c>
      <c r="Y148" s="563">
        <f>IFERROR(SUM(Y146:Y146),"0")</f>
        <v>20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52</v>
      </c>
      <c r="Y150" s="562">
        <f>IFERROR(IF(X150="",0,CEILING((X150/$H150),1)*$H150),"")</f>
        <v>54</v>
      </c>
      <c r="Z150" s="36">
        <f>IFERROR(IF(Y150=0,"",ROUNDUP(Y150/H150,0)*0.01898),"")</f>
        <v>0.11388000000000001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55.38000000000001</v>
      </c>
      <c r="BN150" s="64">
        <f>IFERROR(Y150*I150/H150,"0")</f>
        <v>57.510000000000005</v>
      </c>
      <c r="BO150" s="64">
        <f>IFERROR(1/J150*(X150/H150),"0")</f>
        <v>9.0277777777777776E-2</v>
      </c>
      <c r="BP150" s="64">
        <f>IFERROR(1/J150*(Y150/H150),"0")</f>
        <v>9.375E-2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5.7777777777777777</v>
      </c>
      <c r="Y153" s="563">
        <f>IFERROR(Y150/H150,"0")+IFERROR(Y151/H151,"0")+IFERROR(Y152/H152,"0")</f>
        <v>6</v>
      </c>
      <c r="Z153" s="563">
        <f>IFERROR(IF(Z150="",0,Z150),"0")+IFERROR(IF(Z151="",0,Z151),"0")+IFERROR(IF(Z152="",0,Z152),"0")</f>
        <v>0.11388000000000001</v>
      </c>
      <c r="AA153" s="564"/>
      <c r="AB153" s="564"/>
      <c r="AC153" s="564"/>
    </row>
    <row r="154" spans="1:68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52</v>
      </c>
      <c r="Y154" s="563">
        <f>IFERROR(SUM(Y150:Y152),"0")</f>
        <v>54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21</v>
      </c>
      <c r="Y164" s="562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22.049999999999997</v>
      </c>
      <c r="BN164" s="64">
        <f t="shared" si="18"/>
        <v>22.049999999999997</v>
      </c>
      <c r="BO164" s="64">
        <f t="shared" si="19"/>
        <v>3.787878787878788E-2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53</v>
      </c>
      <c r="Y165" s="562">
        <f t="shared" si="16"/>
        <v>54.6</v>
      </c>
      <c r="Z165" s="36">
        <f>IFERROR(IF(Y165=0,"",ROUNDUP(Y165/H165,0)*0.00502),"")</f>
        <v>0.13052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56.280952380952378</v>
      </c>
      <c r="BN165" s="64">
        <f t="shared" si="18"/>
        <v>57.98</v>
      </c>
      <c r="BO165" s="64">
        <f t="shared" si="19"/>
        <v>0.10785510785510787</v>
      </c>
      <c r="BP165" s="64">
        <f t="shared" si="20"/>
        <v>0.11111111111111112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30.238095238095237</v>
      </c>
      <c r="Y171" s="563">
        <f>IFERROR(Y162/H162,"0")+IFERROR(Y163/H163,"0")+IFERROR(Y164/H164,"0")+IFERROR(Y165/H165,"0")+IFERROR(Y166/H166,"0")+IFERROR(Y167/H167,"0")+IFERROR(Y168/H168,"0")+IFERROR(Y169/H169,"0")+IFERROR(Y170/H170,"0")</f>
        <v>31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0.17562</v>
      </c>
      <c r="AA171" s="564"/>
      <c r="AB171" s="564"/>
      <c r="AC171" s="56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74</v>
      </c>
      <c r="Y172" s="563">
        <f>IFERROR(SUM(Y162:Y170),"0")</f>
        <v>75.599999999999994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4</v>
      </c>
      <c r="Y176" s="562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3.1746031746031744</v>
      </c>
      <c r="Y177" s="563">
        <f>IFERROR(Y174/H174,"0")+IFERROR(Y175/H175,"0")+IFERROR(Y176/H176,"0")</f>
        <v>4</v>
      </c>
      <c r="Z177" s="563">
        <f>IFERROR(IF(Z174="",0,Z174),"0")+IFERROR(IF(Z175="",0,Z175),"0")+IFERROR(IF(Z176="",0,Z176),"0")</f>
        <v>2.3599999999999999E-2</v>
      </c>
      <c r="AA177" s="564"/>
      <c r="AB177" s="564"/>
      <c r="AC177" s="564"/>
    </row>
    <row r="178" spans="1:68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4</v>
      </c>
      <c r="Y178" s="563">
        <f>IFERROR(SUM(Y174:Y176),"0")</f>
        <v>5.04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284</v>
      </c>
      <c r="Y197" s="562">
        <f t="shared" si="21"/>
        <v>286.20000000000005</v>
      </c>
      <c r="Z197" s="36">
        <f>IFERROR(IF(Y197=0,"",ROUNDUP(Y197/H197,0)*0.00902),"")</f>
        <v>0.47806000000000004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295.04444444444442</v>
      </c>
      <c r="BN197" s="64">
        <f t="shared" si="23"/>
        <v>297.33000000000004</v>
      </c>
      <c r="BO197" s="64">
        <f t="shared" si="24"/>
        <v>0.39842873176206506</v>
      </c>
      <c r="BP197" s="64">
        <f t="shared" si="25"/>
        <v>0.4015151515151516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32</v>
      </c>
      <c r="Y200" s="562">
        <f t="shared" si="21"/>
        <v>32.4</v>
      </c>
      <c r="Z200" s="36">
        <f>IFERROR(IF(Y200=0,"",ROUNDUP(Y200/H200,0)*0.00502),"")</f>
        <v>9.0359999999999996E-2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33.777777777777779</v>
      </c>
      <c r="BN200" s="64">
        <f t="shared" si="23"/>
        <v>34.199999999999996</v>
      </c>
      <c r="BO200" s="64">
        <f t="shared" si="24"/>
        <v>7.5973409306742651E-2</v>
      </c>
      <c r="BP200" s="64">
        <f t="shared" si="25"/>
        <v>7.6923076923076927E-2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50</v>
      </c>
      <c r="Y202" s="562">
        <f t="shared" si="21"/>
        <v>50.4</v>
      </c>
      <c r="Z202" s="36">
        <f>IFERROR(IF(Y202=0,"",ROUNDUP(Y202/H202,0)*0.00502),"")</f>
        <v>0.14056000000000002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52.777777777777779</v>
      </c>
      <c r="BN202" s="64">
        <f t="shared" si="23"/>
        <v>53.199999999999996</v>
      </c>
      <c r="BO202" s="64">
        <f t="shared" si="24"/>
        <v>0.11870845204178539</v>
      </c>
      <c r="BP202" s="64">
        <f t="shared" si="25"/>
        <v>0.11965811965811968</v>
      </c>
    </row>
    <row r="203" spans="1:68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98.148148148148152</v>
      </c>
      <c r="Y203" s="563">
        <f>IFERROR(Y195/H195,"0")+IFERROR(Y196/H196,"0")+IFERROR(Y197/H197,"0")+IFERROR(Y198/H198,"0")+IFERROR(Y199/H199,"0")+IFERROR(Y200/H200,"0")+IFERROR(Y201/H201,"0")+IFERROR(Y202/H202,"0")</f>
        <v>99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0.70898000000000005</v>
      </c>
      <c r="AA203" s="564"/>
      <c r="AB203" s="564"/>
      <c r="AC203" s="56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366</v>
      </c>
      <c r="Y204" s="563">
        <f>IFERROR(SUM(Y195:Y202),"0")</f>
        <v>369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73</v>
      </c>
      <c r="Y209" s="562">
        <f t="shared" si="26"/>
        <v>74.399999999999991</v>
      </c>
      <c r="Z209" s="36">
        <f t="shared" ref="Z209:Z214" si="31">IFERROR(IF(Y209=0,"",ROUNDUP(Y209/H209,0)*0.00651),"")</f>
        <v>0.20181000000000002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81.212500000000006</v>
      </c>
      <c r="BN209" s="64">
        <f t="shared" si="28"/>
        <v>82.77</v>
      </c>
      <c r="BO209" s="64">
        <f t="shared" si="29"/>
        <v>0.16712454212454214</v>
      </c>
      <c r="BP209" s="64">
        <f t="shared" si="30"/>
        <v>0.17032967032967034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129</v>
      </c>
      <c r="Y212" s="562">
        <f t="shared" si="26"/>
        <v>129.6</v>
      </c>
      <c r="Z212" s="36">
        <f t="shared" si="31"/>
        <v>0.35154000000000002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142.54500000000002</v>
      </c>
      <c r="BN212" s="64">
        <f t="shared" si="28"/>
        <v>143.20800000000003</v>
      </c>
      <c r="BO212" s="64">
        <f t="shared" si="29"/>
        <v>0.29532967032967034</v>
      </c>
      <c r="BP212" s="64">
        <f t="shared" si="30"/>
        <v>0.2967032967032967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60</v>
      </c>
      <c r="Y214" s="562">
        <f t="shared" si="26"/>
        <v>60</v>
      </c>
      <c r="Z214" s="36">
        <f t="shared" si="31"/>
        <v>0.16275000000000001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66.45</v>
      </c>
      <c r="BN214" s="64">
        <f t="shared" si="28"/>
        <v>66.45</v>
      </c>
      <c r="BO214" s="64">
        <f t="shared" si="29"/>
        <v>0.13736263736263737</v>
      </c>
      <c r="BP214" s="64">
        <f t="shared" si="30"/>
        <v>0.13736263736263737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109.16666666666667</v>
      </c>
      <c r="Y215" s="563">
        <f>IFERROR(Y206/H206,"0")+IFERROR(Y207/H207,"0")+IFERROR(Y208/H208,"0")+IFERROR(Y209/H209,"0")+IFERROR(Y210/H210,"0")+IFERROR(Y211/H211,"0")+IFERROR(Y212/H212,"0")+IFERROR(Y213/H213,"0")+IFERROR(Y214/H214,"0")</f>
        <v>110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0.71609999999999996</v>
      </c>
      <c r="AA215" s="564"/>
      <c r="AB215" s="564"/>
      <c r="AC215" s="5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262</v>
      </c>
      <c r="Y216" s="563">
        <f>IFERROR(SUM(Y206:Y214),"0")</f>
        <v>264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10</v>
      </c>
      <c r="Y238" s="562">
        <f>IFERROR(IF(X238="",0,CEILING((X238/$H238),1)*$H238),"")</f>
        <v>10.8</v>
      </c>
      <c r="Z238" s="36">
        <f>IFERROR(IF(Y238=0,"",ROUNDUP(Y238/H238,0)*0.0059),"")</f>
        <v>3.5400000000000001E-2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10.972222222222221</v>
      </c>
      <c r="BN238" s="64">
        <f>IFERROR(Y238*I238/H238,"0")</f>
        <v>11.850000000000001</v>
      </c>
      <c r="BO238" s="64">
        <f>IFERROR(1/J238*(X238/H238),"0")</f>
        <v>2.5720164609053495E-2</v>
      </c>
      <c r="BP238" s="64">
        <f>IFERROR(1/J238*(Y238/H238),"0")</f>
        <v>2.7777777777777776E-2</v>
      </c>
    </row>
    <row r="239" spans="1:68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5.5555555555555554</v>
      </c>
      <c r="Y239" s="563">
        <f>IFERROR(Y238/H238,"0")</f>
        <v>6</v>
      </c>
      <c r="Z239" s="563">
        <f>IFERROR(IF(Z238="",0,Z238),"0")</f>
        <v>3.5400000000000001E-2</v>
      </c>
      <c r="AA239" s="564"/>
      <c r="AB239" s="564"/>
      <c r="AC239" s="564"/>
    </row>
    <row r="240" spans="1:68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10</v>
      </c>
      <c r="Y240" s="563">
        <f>IFERROR(SUM(Y238:Y238),"0")</f>
        <v>10.8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5</v>
      </c>
      <c r="Y244" s="562">
        <f>IFERROR(IF(X244="",0,CEILING((X244/$H244),1)*$H244),"")</f>
        <v>5.4</v>
      </c>
      <c r="Z244" s="36">
        <f>IFERROR(IF(Y244=0,"",ROUNDUP(Y244/H244,0)*0.0059),"")</f>
        <v>3.5400000000000001E-2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6.0555555555555554</v>
      </c>
      <c r="BN244" s="64">
        <f>IFERROR(Y244*I244/H244,"0")</f>
        <v>6.5400000000000009</v>
      </c>
      <c r="BO244" s="64">
        <f>IFERROR(1/J244*(X244/H244),"0")</f>
        <v>2.5720164609053495E-2</v>
      </c>
      <c r="BP244" s="64">
        <f>IFERROR(1/J244*(Y244/H244),"0")</f>
        <v>2.7777777777777776E-2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5.5555555555555554</v>
      </c>
      <c r="Y247" s="563">
        <f>IFERROR(Y242/H242,"0")+IFERROR(Y243/H243,"0")+IFERROR(Y244/H244,"0")+IFERROR(Y245/H245,"0")+IFERROR(Y246/H246,"0")</f>
        <v>6</v>
      </c>
      <c r="Z247" s="563">
        <f>IFERROR(IF(Z242="",0,Z242),"0")+IFERROR(IF(Z243="",0,Z243),"0")+IFERROR(IF(Z244="",0,Z244),"0")+IFERROR(IF(Z245="",0,Z245),"0")+IFERROR(IF(Z246="",0,Z246),"0")</f>
        <v>3.5400000000000001E-2</v>
      </c>
      <c r="AA247" s="564"/>
      <c r="AB247" s="564"/>
      <c r="AC247" s="564"/>
    </row>
    <row r="248" spans="1:68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5</v>
      </c>
      <c r="Y248" s="563">
        <f>IFERROR(SUM(Y242:Y246),"0")</f>
        <v>5.4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8</v>
      </c>
      <c r="Y251" s="562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8.3222222222222211</v>
      </c>
      <c r="BN251" s="64">
        <f>IFERROR(Y251*I251/H251,"0")</f>
        <v>11.234999999999999</v>
      </c>
      <c r="BO251" s="64">
        <f>IFERROR(1/J251*(X251/H251),"0")</f>
        <v>1.1574074074074073E-2</v>
      </c>
      <c r="BP251" s="64">
        <f>IFERROR(1/J251*(Y251/H251),"0")</f>
        <v>1.5625E-2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0.7407407407407407</v>
      </c>
      <c r="Y256" s="563">
        <f>IFERROR(Y251/H251,"0")+IFERROR(Y252/H252,"0")+IFERROR(Y253/H253,"0")+IFERROR(Y254/H254,"0")+IFERROR(Y255/H255,"0")</f>
        <v>1</v>
      </c>
      <c r="Z256" s="563">
        <f>IFERROR(IF(Z251="",0,Z251),"0")+IFERROR(IF(Z252="",0,Z252),"0")+IFERROR(IF(Z253="",0,Z253),"0")+IFERROR(IF(Z254="",0,Z254),"0")+IFERROR(IF(Z255="",0,Z255),"0")</f>
        <v>1.898E-2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8</v>
      </c>
      <c r="Y257" s="563">
        <f>IFERROR(SUM(Y251:Y255),"0")</f>
        <v>10.8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31</v>
      </c>
      <c r="Y290" s="562">
        <f t="shared" si="3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32.248611111111103</v>
      </c>
      <c r="BN290" s="64">
        <f t="shared" si="39"/>
        <v>33.705000000000005</v>
      </c>
      <c r="BO290" s="64">
        <f t="shared" si="40"/>
        <v>4.4849537037037035E-2</v>
      </c>
      <c r="BP290" s="64">
        <f t="shared" si="41"/>
        <v>4.6875000000000007E-2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1090</v>
      </c>
      <c r="Y291" s="562">
        <f t="shared" si="37"/>
        <v>1090.8000000000002</v>
      </c>
      <c r="Z291" s="36">
        <f>IFERROR(IF(Y291=0,"",ROUNDUP(Y291/H291,0)*0.01898),"")</f>
        <v>1.9169800000000001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1133.9027777777776</v>
      </c>
      <c r="BN291" s="64">
        <f t="shared" si="39"/>
        <v>1134.7349999999999</v>
      </c>
      <c r="BO291" s="64">
        <f t="shared" si="40"/>
        <v>1.5769675925925926</v>
      </c>
      <c r="BP291" s="64">
        <f t="shared" si="41"/>
        <v>1.5781250000000002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122</v>
      </c>
      <c r="Y293" s="562">
        <f t="shared" si="37"/>
        <v>129.60000000000002</v>
      </c>
      <c r="Z293" s="36">
        <f>IFERROR(IF(Y293=0,"",ROUNDUP(Y293/H293,0)*0.01898),"")</f>
        <v>0.22776000000000002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126.91388888888886</v>
      </c>
      <c r="BN293" s="64">
        <f t="shared" si="39"/>
        <v>134.82000000000002</v>
      </c>
      <c r="BO293" s="64">
        <f t="shared" si="40"/>
        <v>0.17650462962962962</v>
      </c>
      <c r="BP293" s="64">
        <f t="shared" si="41"/>
        <v>0.18750000000000003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29</v>
      </c>
      <c r="Y294" s="562">
        <f t="shared" si="37"/>
        <v>32</v>
      </c>
      <c r="Z294" s="36">
        <f>IFERROR(IF(Y294=0,"",ROUNDUP(Y294/H294,0)*0.00902),"")</f>
        <v>7.2160000000000002E-2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30.522500000000001</v>
      </c>
      <c r="BN294" s="64">
        <f t="shared" si="39"/>
        <v>33.68</v>
      </c>
      <c r="BO294" s="64">
        <f t="shared" si="40"/>
        <v>5.4924242424242424E-2</v>
      </c>
      <c r="BP294" s="64">
        <f t="shared" si="41"/>
        <v>6.0606060606060608E-2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93</v>
      </c>
      <c r="Y295" s="562">
        <f t="shared" si="37"/>
        <v>96</v>
      </c>
      <c r="Z295" s="36">
        <f>IFERROR(IF(Y295=0,"",ROUNDUP(Y295/H295,0)*0.00902),"")</f>
        <v>0.21648000000000001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97.882499999999993</v>
      </c>
      <c r="BN295" s="64">
        <f t="shared" si="39"/>
        <v>101.03999999999999</v>
      </c>
      <c r="BO295" s="64">
        <f t="shared" si="40"/>
        <v>0.17613636363636365</v>
      </c>
      <c r="BP295" s="64">
        <f t="shared" si="41"/>
        <v>0.18181818181818182</v>
      </c>
    </row>
    <row r="296" spans="1:68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145.59259259259258</v>
      </c>
      <c r="Y296" s="563">
        <f>IFERROR(Y289/H289,"0")+IFERROR(Y290/H290,"0")+IFERROR(Y291/H291,"0")+IFERROR(Y292/H292,"0")+IFERROR(Y293/H293,"0")+IFERROR(Y294/H294,"0")+IFERROR(Y295/H295,"0")</f>
        <v>148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2.4903199999999996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1365</v>
      </c>
      <c r="Y297" s="563">
        <f>IFERROR(SUM(Y289:Y295),"0")</f>
        <v>1380.8000000000002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5</v>
      </c>
      <c r="Y305" s="562">
        <f t="shared" si="42"/>
        <v>5.4</v>
      </c>
      <c r="Z305" s="36">
        <f>IFERROR(IF(Y305=0,"",ROUNDUP(Y305/H305,0)*0.00651),"")</f>
        <v>1.9529999999999999E-2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5.6333333333333337</v>
      </c>
      <c r="BN305" s="64">
        <f t="shared" si="44"/>
        <v>6.0839999999999996</v>
      </c>
      <c r="BO305" s="64">
        <f t="shared" si="45"/>
        <v>1.5262515262515264E-2</v>
      </c>
      <c r="BP305" s="64">
        <f t="shared" si="46"/>
        <v>1.6483516483516484E-2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2.7777777777777777</v>
      </c>
      <c r="Y306" s="563">
        <f>IFERROR(Y299/H299,"0")+IFERROR(Y300/H300,"0")+IFERROR(Y301/H301,"0")+IFERROR(Y302/H302,"0")+IFERROR(Y303/H303,"0")+IFERROR(Y304/H304,"0")+IFERROR(Y305/H305,"0")</f>
        <v>3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1.9529999999999999E-2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5</v>
      </c>
      <c r="Y307" s="563">
        <f>IFERROR(SUM(Y299:Y305),"0")</f>
        <v>5.4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5629</v>
      </c>
      <c r="Y309" s="562">
        <f>IFERROR(IF(X309="",0,CEILING((X309/$H309),1)*$H309),"")</f>
        <v>5631.5999999999995</v>
      </c>
      <c r="Z309" s="36">
        <f>IFERROR(IF(Y309=0,"",ROUNDUP(Y309/H309,0)*0.01898),"")</f>
        <v>13.70356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5999.2150000000001</v>
      </c>
      <c r="BN309" s="64">
        <f>IFERROR(Y309*I309/H309,"0")</f>
        <v>6001.9859999999999</v>
      </c>
      <c r="BO309" s="64">
        <f>IFERROR(1/J309*(X309/H309),"0")</f>
        <v>11.276041666666666</v>
      </c>
      <c r="BP309" s="64">
        <f>IFERROR(1/J309*(Y309/H309),"0")</f>
        <v>11.28125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42</v>
      </c>
      <c r="Y312" s="562">
        <f>IFERROR(IF(X312="",0,CEILING((X312/$H312),1)*$H312),"")</f>
        <v>42</v>
      </c>
      <c r="Z312" s="36">
        <f>IFERROR(IF(Y312=0,"",ROUNDUP(Y312/H312,0)*0.00651),"")</f>
        <v>9.1139999999999999E-2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45.443999999999996</v>
      </c>
      <c r="BN312" s="64">
        <f>IFERROR(Y312*I312/H312,"0")</f>
        <v>45.443999999999996</v>
      </c>
      <c r="BO312" s="64">
        <f>IFERROR(1/J312*(X312/H312),"0")</f>
        <v>7.6923076923076927E-2</v>
      </c>
      <c r="BP312" s="64">
        <f>IFERROR(1/J312*(Y312/H312),"0")</f>
        <v>7.6923076923076927E-2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735.66666666666663</v>
      </c>
      <c r="Y314" s="563">
        <f>IFERROR(Y309/H309,"0")+IFERROR(Y310/H310,"0")+IFERROR(Y311/H311,"0")+IFERROR(Y312/H312,"0")+IFERROR(Y313/H313,"0")</f>
        <v>736</v>
      </c>
      <c r="Z314" s="563">
        <f>IFERROR(IF(Z309="",0,Z309),"0")+IFERROR(IF(Z310="",0,Z310),"0")+IFERROR(IF(Z311="",0,Z311),"0")+IFERROR(IF(Z312="",0,Z312),"0")+IFERROR(IF(Z313="",0,Z313),"0")</f>
        <v>13.794699999999999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5671</v>
      </c>
      <c r="Y315" s="563">
        <f>IFERROR(SUM(Y309:Y313),"0")</f>
        <v>5673.5999999999995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7</v>
      </c>
      <c r="Y317" s="562">
        <f>IFERROR(IF(X317="",0,CEILING((X317/$H317),1)*$H317),"")</f>
        <v>8.4</v>
      </c>
      <c r="Z317" s="36">
        <f>IFERROR(IF(Y317=0,"",ROUNDUP(Y317/H317,0)*0.01898),"")</f>
        <v>1.898E-2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7.4325000000000001</v>
      </c>
      <c r="BN317" s="64">
        <f>IFERROR(Y317*I317/H317,"0")</f>
        <v>8.9190000000000005</v>
      </c>
      <c r="BO317" s="64">
        <f>IFERROR(1/J317*(X317/H317),"0")</f>
        <v>1.3020833333333332E-2</v>
      </c>
      <c r="BP317" s="64">
        <f>IFERROR(1/J317*(Y317/H317),"0")</f>
        <v>1.5625E-2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96</v>
      </c>
      <c r="Y318" s="562">
        <f>IFERROR(IF(X318="",0,CEILING((X318/$H318),1)*$H318),"")</f>
        <v>101.39999999999999</v>
      </c>
      <c r="Z318" s="36">
        <f>IFERROR(IF(Y318=0,"",ROUNDUP(Y318/H318,0)*0.01898),"")</f>
        <v>0.24674000000000001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102.38769230769232</v>
      </c>
      <c r="BN318" s="64">
        <f>IFERROR(Y318*I318/H318,"0")</f>
        <v>108.14700000000001</v>
      </c>
      <c r="BO318" s="64">
        <f>IFERROR(1/J318*(X318/H318),"0")</f>
        <v>0.19230769230769232</v>
      </c>
      <c r="BP318" s="64">
        <f>IFERROR(1/J318*(Y318/H318),"0")</f>
        <v>0.203125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55</v>
      </c>
      <c r="Y319" s="562">
        <f>IFERROR(IF(X319="",0,CEILING((X319/$H319),1)*$H319),"")</f>
        <v>58.800000000000004</v>
      </c>
      <c r="Z319" s="36">
        <f>IFERROR(IF(Y319=0,"",ROUNDUP(Y319/H319,0)*0.01898),"")</f>
        <v>0.13286000000000001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58.398214285714282</v>
      </c>
      <c r="BN319" s="64">
        <f>IFERROR(Y319*I319/H319,"0")</f>
        <v>62.433000000000007</v>
      </c>
      <c r="BO319" s="64">
        <f>IFERROR(1/J319*(X319/H319),"0")</f>
        <v>0.10230654761904762</v>
      </c>
      <c r="BP319" s="64">
        <f>IFERROR(1/J319*(Y319/H319),"0")</f>
        <v>0.109375</v>
      </c>
    </row>
    <row r="320" spans="1:68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19.68864468864469</v>
      </c>
      <c r="Y320" s="563">
        <f>IFERROR(Y317/H317,"0")+IFERROR(Y318/H318,"0")+IFERROR(Y319/H319,"0")</f>
        <v>21</v>
      </c>
      <c r="Z320" s="563">
        <f>IFERROR(IF(Z317="",0,Z317),"0")+IFERROR(IF(Z318="",0,Z318),"0")+IFERROR(IF(Z319="",0,Z319),"0")</f>
        <v>0.39858000000000005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158</v>
      </c>
      <c r="Y321" s="563">
        <f>IFERROR(SUM(Y317:Y319),"0")</f>
        <v>168.6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3</v>
      </c>
      <c r="Y325" s="562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3.4764705882352946</v>
      </c>
      <c r="BN325" s="64">
        <f>IFERROR(Y325*I325/H325,"0")</f>
        <v>5.91</v>
      </c>
      <c r="BO325" s="64">
        <f>IFERROR(1/J325*(X325/H325),"0")</f>
        <v>6.4641241111829352E-3</v>
      </c>
      <c r="BP325" s="64">
        <f>IFERROR(1/J325*(Y325/H325),"0")</f>
        <v>1.098901098901099E-2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17</v>
      </c>
      <c r="Y326" s="562">
        <f>IFERROR(IF(X326="",0,CEILING((X326/$H326),1)*$H326),"")</f>
        <v>17.849999999999998</v>
      </c>
      <c r="Z326" s="36">
        <f>IFERROR(IF(Y326=0,"",ROUNDUP(Y326/H326,0)*0.00651),"")</f>
        <v>4.5569999999999999E-2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19.200000000000003</v>
      </c>
      <c r="BN326" s="64">
        <f>IFERROR(Y326*I326/H326,"0")</f>
        <v>20.16</v>
      </c>
      <c r="BO326" s="64">
        <f>IFERROR(1/J326*(X326/H326),"0")</f>
        <v>3.6630036630036632E-2</v>
      </c>
      <c r="BP326" s="64">
        <f>IFERROR(1/J326*(Y326/H326),"0")</f>
        <v>3.8461538461538464E-2</v>
      </c>
    </row>
    <row r="327" spans="1:68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7.8431372549019613</v>
      </c>
      <c r="Y327" s="563">
        <f>IFERROR(Y323/H323,"0")+IFERROR(Y324/H324,"0")+IFERROR(Y325/H325,"0")+IFERROR(Y326/H326,"0")</f>
        <v>9</v>
      </c>
      <c r="Z327" s="563">
        <f>IFERROR(IF(Z323="",0,Z323),"0")+IFERROR(IF(Z324="",0,Z324),"0")+IFERROR(IF(Z325="",0,Z325),"0")+IFERROR(IF(Z326="",0,Z326),"0")</f>
        <v>5.8590000000000003E-2</v>
      </c>
      <c r="AA327" s="564"/>
      <c r="AB327" s="564"/>
      <c r="AC327" s="564"/>
    </row>
    <row r="328" spans="1:68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20</v>
      </c>
      <c r="Y328" s="563">
        <f>IFERROR(SUM(Y323:Y326),"0")</f>
        <v>22.949999999999996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hidden="1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25</v>
      </c>
      <c r="Y350" s="562">
        <f t="shared" si="47"/>
        <v>25</v>
      </c>
      <c r="Z350" s="36">
        <f>IFERROR(IF(Y350=0,"",ROUNDUP(Y350/H350,0)*0.00902),"")</f>
        <v>4.5100000000000001E-2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26.05</v>
      </c>
      <c r="BN350" s="64">
        <f t="shared" si="49"/>
        <v>26.05</v>
      </c>
      <c r="BO350" s="64">
        <f t="shared" si="50"/>
        <v>3.787878787878788E-2</v>
      </c>
      <c r="BP350" s="64">
        <f t="shared" si="51"/>
        <v>3.787878787878788E-2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64</v>
      </c>
      <c r="Y351" s="562">
        <f t="shared" si="47"/>
        <v>65</v>
      </c>
      <c r="Z351" s="36">
        <f>IFERROR(IF(Y351=0,"",ROUNDUP(Y351/H351,0)*0.00902),"")</f>
        <v>0.11726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66.688000000000002</v>
      </c>
      <c r="BN351" s="64">
        <f t="shared" si="49"/>
        <v>67.72999999999999</v>
      </c>
      <c r="BO351" s="64">
        <f t="shared" si="50"/>
        <v>9.6969696969696983E-2</v>
      </c>
      <c r="BP351" s="64">
        <f t="shared" si="51"/>
        <v>9.8484848484848481E-2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17.8</v>
      </c>
      <c r="Y352" s="563">
        <f>IFERROR(Y345/H345,"0")+IFERROR(Y346/H346,"0")+IFERROR(Y347/H347,"0")+IFERROR(Y348/H348,"0")+IFERROR(Y349/H349,"0")+IFERROR(Y350/H350,"0")+IFERROR(Y351/H351,"0")</f>
        <v>18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0.16236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89</v>
      </c>
      <c r="Y353" s="563">
        <f>IFERROR(SUM(Y345:Y351),"0")</f>
        <v>90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1173</v>
      </c>
      <c r="Y355" s="562">
        <f>IFERROR(IF(X355="",0,CEILING((X355/$H355),1)*$H355),"")</f>
        <v>1185</v>
      </c>
      <c r="Z355" s="36">
        <f>IFERROR(IF(Y355=0,"",ROUNDUP(Y355/H355,0)*0.02175),"")</f>
        <v>1.7182499999999998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1210.5360000000001</v>
      </c>
      <c r="BN355" s="64">
        <f>IFERROR(Y355*I355/H355,"0")</f>
        <v>1222.9199999999998</v>
      </c>
      <c r="BO355" s="64">
        <f>IFERROR(1/J355*(X355/H355),"0")</f>
        <v>1.6291666666666667</v>
      </c>
      <c r="BP355" s="64">
        <f>IFERROR(1/J355*(Y355/H355),"0")</f>
        <v>1.6458333333333333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78.2</v>
      </c>
      <c r="Y357" s="563">
        <f>IFERROR(Y355/H355,"0")+IFERROR(Y356/H356,"0")</f>
        <v>79</v>
      </c>
      <c r="Z357" s="563">
        <f>IFERROR(IF(Z355="",0,Z355),"0")+IFERROR(IF(Z356="",0,Z356),"0")</f>
        <v>1.7182499999999998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1173</v>
      </c>
      <c r="Y358" s="563">
        <f>IFERROR(SUM(Y355:Y356),"0")</f>
        <v>1185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129</v>
      </c>
      <c r="Y381" s="562">
        <f>IFERROR(IF(X381="",0,CEILING((X381/$H381),1)*$H381),"")</f>
        <v>135</v>
      </c>
      <c r="Z381" s="36">
        <f>IFERROR(IF(Y381=0,"",ROUNDUP(Y381/H381,0)*0.01898),"")</f>
        <v>0.28470000000000001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136.43899999999999</v>
      </c>
      <c r="BN381" s="64">
        <f>IFERROR(Y381*I381/H381,"0")</f>
        <v>142.785</v>
      </c>
      <c r="BO381" s="64">
        <f>IFERROR(1/J381*(X381/H381),"0")</f>
        <v>0.22395833333333334</v>
      </c>
      <c r="BP381" s="64">
        <f>IFERROR(1/J381*(Y381/H381),"0")</f>
        <v>0.234375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90</v>
      </c>
      <c r="Y382" s="562">
        <f>IFERROR(IF(X382="",0,CEILING((X382/$H382),1)*$H382),"")</f>
        <v>91.2</v>
      </c>
      <c r="Z382" s="36">
        <f>IFERROR(IF(Y382=0,"",ROUNDUP(Y382/H382,0)*0.00651),"")</f>
        <v>0.24738000000000002</v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99.9</v>
      </c>
      <c r="BN382" s="64">
        <f>IFERROR(Y382*I382/H382,"0")</f>
        <v>101.23200000000001</v>
      </c>
      <c r="BO382" s="64">
        <f>IFERROR(1/J382*(X382/H382),"0")</f>
        <v>0.20604395604395606</v>
      </c>
      <c r="BP382" s="64">
        <f>IFERROR(1/J382*(Y382/H382),"0")</f>
        <v>0.2087912087912088</v>
      </c>
    </row>
    <row r="383" spans="1:68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51.833333333333336</v>
      </c>
      <c r="Y383" s="563">
        <f>IFERROR(Y381/H381,"0")+IFERROR(Y382/H382,"0")</f>
        <v>53</v>
      </c>
      <c r="Z383" s="563">
        <f>IFERROR(IF(Z381="",0,Z381),"0")+IFERROR(IF(Z382="",0,Z382),"0")</f>
        <v>0.53208</v>
      </c>
      <c r="AA383" s="564"/>
      <c r="AB383" s="564"/>
      <c r="AC383" s="564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219</v>
      </c>
      <c r="Y384" s="563">
        <f>IFERROR(SUM(Y381:Y382),"0")</f>
        <v>226.2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hidden="1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hidden="1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564"/>
      <c r="AB448" s="564"/>
      <c r="AC448" s="564"/>
    </row>
    <row r="449" spans="1:68" hidden="1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0</v>
      </c>
      <c r="Y449" s="563">
        <f>IFERROR(SUM(Y434:Y447),"0")</f>
        <v>0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62</v>
      </c>
      <c r="Y451" s="562">
        <f>IFERROR(IF(X451="",0,CEILING((X451/$H451),1)*$H451),"")</f>
        <v>63.36</v>
      </c>
      <c r="Z451" s="36">
        <f>IFERROR(IF(Y451=0,"",ROUNDUP(Y451/H451,0)*0.01196),"")</f>
        <v>0.14352000000000001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66.22727272727272</v>
      </c>
      <c r="BN451" s="64">
        <f>IFERROR(Y451*I451/H451,"0")</f>
        <v>67.679999999999993</v>
      </c>
      <c r="BO451" s="64">
        <f>IFERROR(1/J451*(X451/H451),"0")</f>
        <v>0.11290792540792541</v>
      </c>
      <c r="BP451" s="64">
        <f>IFERROR(1/J451*(Y451/H451),"0")</f>
        <v>0.11538461538461539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11.742424242424242</v>
      </c>
      <c r="Y454" s="563">
        <f>IFERROR(Y451/H451,"0")+IFERROR(Y452/H452,"0")+IFERROR(Y453/H453,"0")</f>
        <v>12</v>
      </c>
      <c r="Z454" s="563">
        <f>IFERROR(IF(Z451="",0,Z451),"0")+IFERROR(IF(Z452="",0,Z452),"0")+IFERROR(IF(Z453="",0,Z453),"0")</f>
        <v>0.14352000000000001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62</v>
      </c>
      <c r="Y455" s="563">
        <f>IFERROR(SUM(Y451:Y453),"0")</f>
        <v>63.36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hidden="1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hidden="1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hidden="1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109</v>
      </c>
      <c r="Y477" s="562">
        <f>IFERROR(IF(X477="",0,CEILING((X477/$H477),1)*$H477),"")</f>
        <v>120</v>
      </c>
      <c r="Z477" s="36">
        <f>IFERROR(IF(Y477=0,"",ROUNDUP(Y477/H477,0)*0.01898),"")</f>
        <v>0.1898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112.95125</v>
      </c>
      <c r="BN477" s="64">
        <f>IFERROR(Y477*I477/H477,"0")</f>
        <v>124.35000000000001</v>
      </c>
      <c r="BO477" s="64">
        <f>IFERROR(1/J477*(X477/H477),"0")</f>
        <v>0.14192708333333334</v>
      </c>
      <c r="BP477" s="64">
        <f>IFERROR(1/J477*(Y477/H477),"0")</f>
        <v>0.15625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9.0833333333333339</v>
      </c>
      <c r="Y479" s="563">
        <f>IFERROR(Y475/H475,"0")+IFERROR(Y476/H476,"0")+IFERROR(Y477/H477,"0")+IFERROR(Y478/H478,"0")</f>
        <v>10</v>
      </c>
      <c r="Z479" s="563">
        <f>IFERROR(IF(Z475="",0,Z475),"0")+IFERROR(IF(Z476="",0,Z476),"0")+IFERROR(IF(Z477="",0,Z477),"0")+IFERROR(IF(Z478="",0,Z478),"0")</f>
        <v>0.1898</v>
      </c>
      <c r="AA479" s="564"/>
      <c r="AB479" s="564"/>
      <c r="AC479" s="564"/>
    </row>
    <row r="480" spans="1:68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109</v>
      </c>
      <c r="Y480" s="563">
        <f>IFERROR(SUM(Y475:Y478),"0")</f>
        <v>120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28</v>
      </c>
      <c r="Y488" s="562">
        <f>IFERROR(IF(X488="",0,CEILING((X488/$H488),1)*$H488),"")</f>
        <v>29.400000000000002</v>
      </c>
      <c r="Z488" s="36">
        <f>IFERROR(IF(Y488=0,"",ROUNDUP(Y488/H488,0)*0.00902),"")</f>
        <v>6.3140000000000002E-2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29.799999999999997</v>
      </c>
      <c r="BN488" s="64">
        <f>IFERROR(Y488*I488/H488,"0")</f>
        <v>31.29</v>
      </c>
      <c r="BO488" s="64">
        <f>IFERROR(1/J488*(X488/H488),"0")</f>
        <v>5.0505050505050504E-2</v>
      </c>
      <c r="BP488" s="64">
        <f>IFERROR(1/J488*(Y488/H488),"0")</f>
        <v>5.3030303030303032E-2</v>
      </c>
    </row>
    <row r="489" spans="1:68" ht="27" hidden="1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6.6666666666666661</v>
      </c>
      <c r="Y490" s="563">
        <f>IFERROR(Y488/H488,"0")+IFERROR(Y489/H489,"0")</f>
        <v>7</v>
      </c>
      <c r="Z490" s="563">
        <f>IFERROR(IF(Z488="",0,Z488),"0")+IFERROR(IF(Z489="",0,Z489),"0")</f>
        <v>6.3140000000000002E-2</v>
      </c>
      <c r="AA490" s="564"/>
      <c r="AB490" s="564"/>
      <c r="AC490" s="56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28</v>
      </c>
      <c r="Y491" s="563">
        <f>IFERROR(SUM(Y488:Y489),"0")</f>
        <v>29.400000000000002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10327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10437.020000000002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10928.650493223009</v>
      </c>
      <c r="Y508" s="563">
        <f>IFERROR(SUM(BN22:BN504),"0")</f>
        <v>11044.784000000001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19</v>
      </c>
      <c r="Y509" s="38">
        <f>ROUNDUP(SUM(BP22:BP504),0)</f>
        <v>20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11403.650493223009</v>
      </c>
      <c r="Y510" s="563">
        <f>GrossWeightTotalR+PalletQtyTotalR*25</f>
        <v>11544.784000000001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1474.4698451149429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1493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22.833119999999997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89.100000000000009</v>
      </c>
      <c r="E517" s="46">
        <f>IFERROR(Y89*1,"0")+IFERROR(Y90*1,"0")+IFERROR(Y91*1,"0")+IFERROR(Y95*1,"0")+IFERROR(Y96*1,"0")+IFERROR(Y97*1,"0")+IFERROR(Y98*1,"0")+IFERROR(Y99*1,"0")</f>
        <v>273.60000000000002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247.65000000000003</v>
      </c>
      <c r="G517" s="46">
        <f>IFERROR(Y130*1,"0")+IFERROR(Y131*1,"0")+IFERROR(Y135*1,"0")+IFERROR(Y136*1,"0")+IFERROR(Y140*1,"0")+IFERROR(Y141*1,"0")</f>
        <v>46.72</v>
      </c>
      <c r="H517" s="46">
        <f>IFERROR(Y146*1,"0")+IFERROR(Y150*1,"0")+IFERROR(Y151*1,"0")+IFERROR(Y152*1,"0")</f>
        <v>74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80.64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633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16.200000000000003</v>
      </c>
      <c r="L517" s="46">
        <f>IFERROR(Y251*1,"0")+IFERROR(Y252*1,"0")+IFERROR(Y253*1,"0")+IFERROR(Y254*1,"0")+IFERROR(Y255*1,"0")</f>
        <v>10.8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7251.3499999999995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1275</v>
      </c>
      <c r="U517" s="46">
        <f>IFERROR(Y370*1,"0")+IFERROR(Y371*1,"0")+IFERROR(Y372*1,"0")+IFERROR(Y373*1,"0")+IFERROR(Y377*1,"0")+IFERROR(Y381*1,"0")+IFERROR(Y382*1,"0")+IFERROR(Y386*1,"0")</f>
        <v>226.2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63.36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149.4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090,00"/>
        <filter val="1 173,00"/>
        <filter val="1 365,00"/>
        <filter val="1 474,47"/>
        <filter val="10 327,00"/>
        <filter val="10 928,65"/>
        <filter val="10,00"/>
        <filter val="109,00"/>
        <filter val="109,17"/>
        <filter val="11 403,65"/>
        <filter val="11,36"/>
        <filter val="11,74"/>
        <filter val="122,00"/>
        <filter val="126,00"/>
        <filter val="129,00"/>
        <filter val="145,59"/>
        <filter val="158,00"/>
        <filter val="166,00"/>
        <filter val="17,00"/>
        <filter val="17,80"/>
        <filter val="19"/>
        <filter val="19,00"/>
        <filter val="19,69"/>
        <filter val="2,59"/>
        <filter val="2,78"/>
        <filter val="20,00"/>
        <filter val="21,00"/>
        <filter val="217,00"/>
        <filter val="219,00"/>
        <filter val="24,00"/>
        <filter val="25,00"/>
        <filter val="26,91"/>
        <filter val="262,00"/>
        <filter val="28,00"/>
        <filter val="284,00"/>
        <filter val="29,00"/>
        <filter val="3,00"/>
        <filter val="3,17"/>
        <filter val="30,24"/>
        <filter val="31,00"/>
        <filter val="32,00"/>
        <filter val="32,22"/>
        <filter val="35,93"/>
        <filter val="366,00"/>
        <filter val="4,00"/>
        <filter val="4,75"/>
        <filter val="42,00"/>
        <filter val="5 629,00"/>
        <filter val="5 671,00"/>
        <filter val="5,00"/>
        <filter val="5,56"/>
        <filter val="5,78"/>
        <filter val="50,00"/>
        <filter val="51,83"/>
        <filter val="52,00"/>
        <filter val="53,00"/>
        <filter val="55,00"/>
        <filter val="6,67"/>
        <filter val="60,00"/>
        <filter val="62,00"/>
        <filter val="64,00"/>
        <filter val="7,00"/>
        <filter val="7,50"/>
        <filter val="7,84"/>
        <filter val="7,95"/>
        <filter val="73,00"/>
        <filter val="735,67"/>
        <filter val="74,00"/>
        <filter val="77,00"/>
        <filter val="78,20"/>
        <filter val="8,00"/>
        <filter val="87,00"/>
        <filter val="89,00"/>
        <filter val="9,08"/>
        <filter val="90,00"/>
        <filter val="91,00"/>
        <filter val="92,00"/>
        <filter val="93,00"/>
        <filter val="96,00"/>
        <filter val="98,15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