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FB60B2A-BDDE-4878-AABE-B8D8AE17E2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Y326" i="1"/>
  <c r="X326" i="1"/>
  <c r="BP325" i="1"/>
  <c r="BO325" i="1"/>
  <c r="BN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1" i="1" s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295" i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Z267" i="1" s="1"/>
  <c r="Y265" i="1"/>
  <c r="P265" i="1"/>
  <c r="X261" i="1"/>
  <c r="Z260" i="1"/>
  <c r="X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Y214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Y207" i="1" s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Z194" i="1"/>
  <c r="X194" i="1"/>
  <c r="BO193" i="1"/>
  <c r="BM193" i="1"/>
  <c r="Z193" i="1"/>
  <c r="Y193" i="1"/>
  <c r="Y194" i="1" s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Y159" i="1"/>
  <c r="X159" i="1"/>
  <c r="Z158" i="1"/>
  <c r="X158" i="1"/>
  <c r="BO157" i="1"/>
  <c r="BM157" i="1"/>
  <c r="Z157" i="1"/>
  <c r="Y157" i="1"/>
  <c r="P157" i="1"/>
  <c r="X154" i="1"/>
  <c r="Z153" i="1"/>
  <c r="X153" i="1"/>
  <c r="BO152" i="1"/>
  <c r="BM152" i="1"/>
  <c r="Z152" i="1"/>
  <c r="Y152" i="1"/>
  <c r="Y154" i="1" s="1"/>
  <c r="P152" i="1"/>
  <c r="Y149" i="1"/>
  <c r="X149" i="1"/>
  <c r="Z148" i="1"/>
  <c r="X148" i="1"/>
  <c r="BO147" i="1"/>
  <c r="BM147" i="1"/>
  <c r="Z147" i="1"/>
  <c r="Y147" i="1"/>
  <c r="P147" i="1"/>
  <c r="X144" i="1"/>
  <c r="Z143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Y140" i="1"/>
  <c r="Y144" i="1" s="1"/>
  <c r="P140" i="1"/>
  <c r="Y137" i="1"/>
  <c r="X137" i="1"/>
  <c r="Z136" i="1"/>
  <c r="X136" i="1"/>
  <c r="BO135" i="1"/>
  <c r="BM135" i="1"/>
  <c r="Z135" i="1"/>
  <c r="Y135" i="1"/>
  <c r="P135" i="1"/>
  <c r="BP134" i="1"/>
  <c r="BO134" i="1"/>
  <c r="BN134" i="1"/>
  <c r="BM134" i="1"/>
  <c r="Z134" i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P128" i="1"/>
  <c r="X125" i="1"/>
  <c r="Z124" i="1"/>
  <c r="X124" i="1"/>
  <c r="BO123" i="1"/>
  <c r="BM123" i="1"/>
  <c r="Z123" i="1"/>
  <c r="Y123" i="1"/>
  <c r="Y125" i="1" s="1"/>
  <c r="P123" i="1"/>
  <c r="X121" i="1"/>
  <c r="X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20" i="1" s="1"/>
  <c r="Y114" i="1"/>
  <c r="P114" i="1"/>
  <c r="BO113" i="1"/>
  <c r="BM113" i="1"/>
  <c r="Z113" i="1"/>
  <c r="Y113" i="1"/>
  <c r="P113" i="1"/>
  <c r="Y110" i="1"/>
  <c r="X110" i="1"/>
  <c r="Z109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X328" i="1" s="1"/>
  <c r="Z23" i="1"/>
  <c r="X23" i="1"/>
  <c r="X332" i="1" s="1"/>
  <c r="BO22" i="1"/>
  <c r="X330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29" i="1"/>
  <c r="X331" i="1" s="1"/>
  <c r="Z30" i="1"/>
  <c r="Y38" i="1"/>
  <c r="Y49" i="1"/>
  <c r="Y58" i="1"/>
  <c r="Y62" i="1"/>
  <c r="BP61" i="1"/>
  <c r="BN61" i="1"/>
  <c r="Z67" i="1"/>
  <c r="Y74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Z182" i="1"/>
  <c r="Y191" i="1"/>
  <c r="Y31" i="1"/>
  <c r="Y328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Y143" i="1"/>
  <c r="BP140" i="1"/>
  <c r="BN140" i="1"/>
  <c r="BP141" i="1"/>
  <c r="BN141" i="1"/>
  <c r="BP142" i="1"/>
  <c r="BN142" i="1"/>
  <c r="Y153" i="1"/>
  <c r="BP152" i="1"/>
  <c r="BN152" i="1"/>
  <c r="Y163" i="1"/>
  <c r="BP162" i="1"/>
  <c r="BN162" i="1"/>
  <c r="Y178" i="1"/>
  <c r="Y183" i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Z333" i="1" s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29" i="1" l="1"/>
  <c r="Y332" i="1"/>
  <c r="Y330" i="1"/>
  <c r="C341" i="1" l="1"/>
  <c r="Y331" i="1"/>
  <c r="A341" i="1" s="1"/>
  <c r="B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<sst xmlns="http://schemas.openxmlformats.org/spreadsheetml/2006/main" count="1587" uniqueCount="512">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</sst>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24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280</v>
      </c>
      <c r="Y28" s="333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280</v>
      </c>
      <c r="Y30" s="334">
        <f>IFERROR(SUM(Y28:Y29),"0")</f>
        <v>280</v>
      </c>
      <c r="Z30" s="334">
        <f>IFERROR(IF(Z28="",0,Z28),"0")+IFERROR(IF(Z29="",0,Z29),"0")</f>
        <v>2.6347999999999998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420</v>
      </c>
      <c r="Y31" s="334">
        <f>IFERROR(SUMPRODUCT(Y28:Y29*H28:H29),"0")</f>
        <v>420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12</v>
      </c>
      <c r="Y44" s="333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84</v>
      </c>
      <c r="Y47" s="333">
        <f t="shared" si="0"/>
        <v>84</v>
      </c>
      <c r="Z47" s="36">
        <f t="shared" si="1"/>
        <v>1.302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132</v>
      </c>
      <c r="Y48" s="334">
        <f>IFERROR(SUM(Y41:Y47),"0")</f>
        <v>132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2.0460000000000003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916.8</v>
      </c>
      <c r="Y49" s="334">
        <f>IFERROR(SUMPRODUCT(Y41:Y47*H41:H47),"0")</f>
        <v>916.8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28</v>
      </c>
      <c r="Y71" s="333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28</v>
      </c>
      <c r="Y72" s="333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56</v>
      </c>
      <c r="Y73" s="334">
        <f>IFERROR(SUM(Y70:Y72),"0")</f>
        <v>56</v>
      </c>
      <c r="Z73" s="334">
        <f>IFERROR(IF(Z70="",0,Z70),"0")+IFERROR(IF(Z71="",0,Z71),"0")+IFERROR(IF(Z72="",0,Z72),"0")</f>
        <v>0.52695999999999998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67.2</v>
      </c>
      <c r="Y74" s="334">
        <f>IFERROR(SUMPRODUCT(Y70:Y72*H70:H72),"0")</f>
        <v>67.2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300</v>
      </c>
      <c r="Y78" s="333">
        <f>IFERROR(IF(X78="","",X78),"")</f>
        <v>300</v>
      </c>
      <c r="Z78" s="36">
        <f>IFERROR(IF(X78="","",X78*0.00866),"")</f>
        <v>2.5979999999999999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1563.9599999999998</v>
      </c>
      <c r="BN78" s="67">
        <f>IFERROR(Y78*I78,"0")</f>
        <v>1563.9599999999998</v>
      </c>
      <c r="BO78" s="67">
        <f>IFERROR(X78/J78,"0")</f>
        <v>2.0833333333333335</v>
      </c>
      <c r="BP78" s="67">
        <f>IFERROR(Y78/J78,"0")</f>
        <v>2.0833333333333335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300</v>
      </c>
      <c r="Y79" s="334">
        <f>IFERROR(SUM(Y77:Y78),"0")</f>
        <v>300</v>
      </c>
      <c r="Z79" s="334">
        <f>IFERROR(IF(Z77="",0,Z77),"0")+IFERROR(IF(Z78="",0,Z78),"0")</f>
        <v>2.5979999999999999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1500</v>
      </c>
      <c r="Y80" s="334">
        <f>IFERROR(SUMPRODUCT(Y77:Y78*H77:H78),"0")</f>
        <v>1500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14</v>
      </c>
      <c r="Y90" s="33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0</v>
      </c>
      <c r="Y95" s="333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0</v>
      </c>
      <c r="Y96" s="333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0</v>
      </c>
      <c r="Y102" s="333">
        <f t="shared" si="6"/>
        <v>0</v>
      </c>
      <c r="Z102" s="36">
        <f t="shared" si="7"/>
        <v>0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0</v>
      </c>
      <c r="Y103" s="334">
        <f>IFERROR(SUM(Y95:Y102),"0")</f>
        <v>0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0</v>
      </c>
      <c r="Y104" s="334">
        <f>IFERROR(SUMPRODUCT(Y95:Y102*H95:H102),"0")</f>
        <v>0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14</v>
      </c>
      <c r="Y107" s="333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14</v>
      </c>
      <c r="Y109" s="334">
        <f>IFERROR(SUM(Y107:Y108),"0")</f>
        <v>14</v>
      </c>
      <c r="Z109" s="334">
        <f>IFERROR(IF(Z107="",0,Z107),"0")+IFERROR(IF(Z108="",0,Z108),"0")</f>
        <v>0.13103999999999999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30.240000000000002</v>
      </c>
      <c r="Y110" s="334">
        <f>IFERROR(SUMPRODUCT(Y107:Y108*H107:H108),"0")</f>
        <v>30.240000000000002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0</v>
      </c>
      <c r="Y113" s="333">
        <f t="shared" ref="Y113:Y119" si="12">IFERROR(IF(X113="","",X113),"")</f>
        <v>0</v>
      </c>
      <c r="Z113" s="36">
        <f t="shared" ref="Z113:Z119" si="13">IFERROR(IF(X113="","",X113*0.0155),"")</f>
        <v>0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0</v>
      </c>
      <c r="BN113" s="67">
        <f t="shared" ref="BN113:BN119" si="15">IFERROR(Y113*I113,"0")</f>
        <v>0</v>
      </c>
      <c r="BO113" s="67">
        <f t="shared" ref="BO113:BO119" si="16">IFERROR(X113/J113,"0")</f>
        <v>0</v>
      </c>
      <c r="BP113" s="67">
        <f t="shared" ref="BP113:BP119" si="17">IFERROR(Y113/J113,"0")</f>
        <v>0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24</v>
      </c>
      <c r="Y114" s="333">
        <f t="shared" si="12"/>
        <v>24</v>
      </c>
      <c r="Z114" s="36">
        <f t="shared" si="13"/>
        <v>0.372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240</v>
      </c>
      <c r="Y115" s="333">
        <f t="shared" si="12"/>
        <v>240</v>
      </c>
      <c r="Z115" s="36">
        <f t="shared" si="13"/>
        <v>3.7199999999999998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1752</v>
      </c>
      <c r="BN115" s="67">
        <f t="shared" si="15"/>
        <v>1752</v>
      </c>
      <c r="BO115" s="67">
        <f t="shared" si="16"/>
        <v>2.8571428571428572</v>
      </c>
      <c r="BP115" s="67">
        <f t="shared" si="17"/>
        <v>2.8571428571428572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36</v>
      </c>
      <c r="Y117" s="333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384</v>
      </c>
      <c r="Y118" s="333">
        <f t="shared" si="12"/>
        <v>384</v>
      </c>
      <c r="Z118" s="36">
        <f t="shared" si="13"/>
        <v>5.952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2803.2</v>
      </c>
      <c r="BN118" s="67">
        <f t="shared" si="15"/>
        <v>2803.2</v>
      </c>
      <c r="BO118" s="67">
        <f t="shared" si="16"/>
        <v>4.5714285714285712</v>
      </c>
      <c r="BP118" s="67">
        <f t="shared" si="17"/>
        <v>4.5714285714285712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24</v>
      </c>
      <c r="Y119" s="333">
        <f t="shared" si="12"/>
        <v>24</v>
      </c>
      <c r="Z119" s="36">
        <f t="shared" si="13"/>
        <v>0.372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708</v>
      </c>
      <c r="Y120" s="334">
        <f>IFERROR(SUM(Y113:Y119),"0")</f>
        <v>708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10.974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4905.6000000000004</v>
      </c>
      <c r="Y121" s="334">
        <f>IFERROR(SUMPRODUCT(Y113:Y119*H113:H119),"0")</f>
        <v>4905.6000000000004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0</v>
      </c>
      <c r="Y123" s="333">
        <f>IFERROR(IF(X123="","",X123),"")</f>
        <v>0</v>
      </c>
      <c r="Z123" s="36">
        <f>IFERROR(IF(X123="","",X123*0.01788),"")</f>
        <v>0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0</v>
      </c>
      <c r="Y124" s="334">
        <f>IFERROR(SUM(Y123:Y123),"0")</f>
        <v>0</v>
      </c>
      <c r="Z124" s="334">
        <f>IFERROR(IF(Z123="",0,Z123),"0")</f>
        <v>0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0</v>
      </c>
      <c r="Y125" s="334">
        <f>IFERROR(SUMPRODUCT(Y123:Y123*H123:H123),"0")</f>
        <v>0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168</v>
      </c>
      <c r="Y128" s="333">
        <f>IFERROR(IF(X128="","",X128),"")</f>
        <v>168</v>
      </c>
      <c r="Z128" s="36">
        <f>IFERROR(IF(X128="","",X128*0.01788),"")</f>
        <v>3.0038399999999998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622.20479999999998</v>
      </c>
      <c r="BN128" s="67">
        <f>IFERROR(Y128*I128,"0")</f>
        <v>622.20479999999998</v>
      </c>
      <c r="BO128" s="67">
        <f>IFERROR(X128/J128,"0")</f>
        <v>2.4</v>
      </c>
      <c r="BP128" s="67">
        <f>IFERROR(Y128/J128,"0")</f>
        <v>2.4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210</v>
      </c>
      <c r="Y129" s="333">
        <f>IFERROR(IF(X129="","",X129),"")</f>
        <v>210</v>
      </c>
      <c r="Z129" s="36">
        <f>IFERROR(IF(X129="","",X129*0.01788),"")</f>
        <v>3.7547999999999999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777.75599999999997</v>
      </c>
      <c r="BN129" s="67">
        <f>IFERROR(Y129*I129,"0")</f>
        <v>777.75599999999997</v>
      </c>
      <c r="BO129" s="67">
        <f>IFERROR(X129/J129,"0")</f>
        <v>3</v>
      </c>
      <c r="BP129" s="67">
        <f>IFERROR(Y129/J129,"0")</f>
        <v>3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378</v>
      </c>
      <c r="Y130" s="334">
        <f>IFERROR(SUM(Y128:Y129),"0")</f>
        <v>378</v>
      </c>
      <c r="Z130" s="334">
        <f>IFERROR(IF(Z128="",0,Z128),"0")+IFERROR(IF(Z129="",0,Z129),"0")</f>
        <v>6.7586399999999998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1134</v>
      </c>
      <c r="Y131" s="334">
        <f>IFERROR(SUMPRODUCT(Y128:Y129*H128:H129),"0")</f>
        <v>1134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14</v>
      </c>
      <c r="Y134" s="33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126</v>
      </c>
      <c r="Y135" s="333">
        <f>IFERROR(IF(X135="","",X135),"")</f>
        <v>126</v>
      </c>
      <c r="Z135" s="36">
        <f>IFERROR(IF(X135="","",X135*0.01788),"")</f>
        <v>2.2528800000000002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466.65359999999998</v>
      </c>
      <c r="BN135" s="67">
        <f>IFERROR(Y135*I135,"0")</f>
        <v>466.65359999999998</v>
      </c>
      <c r="BO135" s="67">
        <f>IFERROR(X135/J135,"0")</f>
        <v>1.8</v>
      </c>
      <c r="BP135" s="67">
        <f>IFERROR(Y135/J135,"0")</f>
        <v>1.8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140</v>
      </c>
      <c r="Y136" s="334">
        <f>IFERROR(SUM(Y134:Y135),"0")</f>
        <v>140</v>
      </c>
      <c r="Z136" s="334">
        <f>IFERROR(IF(Z134="",0,Z134),"0")+IFERROR(IF(Z135="",0,Z135),"0")</f>
        <v>2.5032000000000001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420</v>
      </c>
      <c r="Y137" s="334">
        <f>IFERROR(SUMPRODUCT(Y134:Y135*H134:H135),"0")</f>
        <v>420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14</v>
      </c>
      <c r="Y140" s="33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14</v>
      </c>
      <c r="Y143" s="334">
        <f>IFERROR(SUM(Y140:Y142),"0")</f>
        <v>14</v>
      </c>
      <c r="Z143" s="334">
        <f>IFERROR(IF(Z140="",0,Z140),"0")+IFERROR(IF(Z141="",0,Z141),"0")+IFERROR(IF(Z142="",0,Z142),"0")</f>
        <v>0.25031999999999999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42</v>
      </c>
      <c r="Y144" s="334">
        <f>IFERROR(SUMPRODUCT(Y140:Y142*H140:H142),"0")</f>
        <v>42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84</v>
      </c>
      <c r="Y175" s="333">
        <f>IFERROR(IF(X175="","",X175),"")</f>
        <v>84</v>
      </c>
      <c r="Z175" s="36">
        <f>IFERROR(IF(X175="","",X175*0.00866),"")</f>
        <v>0.72743999999999998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437.90879999999999</v>
      </c>
      <c r="BN175" s="67">
        <f>IFERROR(Y175*I175,"0")</f>
        <v>437.90879999999999</v>
      </c>
      <c r="BO175" s="67">
        <f>IFERROR(X175/J175,"0")</f>
        <v>0.58333333333333337</v>
      </c>
      <c r="BP175" s="67">
        <f>IFERROR(Y175/J175,"0")</f>
        <v>0.58333333333333337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96</v>
      </c>
      <c r="Y177" s="334">
        <f>IFERROR(SUM(Y173:Y176),"0")</f>
        <v>96</v>
      </c>
      <c r="Z177" s="334">
        <f>IFERROR(IF(Z173="",0,Z173),"0")+IFERROR(IF(Z174="",0,Z174),"0")+IFERROR(IF(Z175="",0,Z175),"0")+IFERROR(IF(Z176="",0,Z176),"0")</f>
        <v>0.83135999999999999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480</v>
      </c>
      <c r="Y178" s="334">
        <f>IFERROR(SUMPRODUCT(Y173:Y176*H173:H176),"0")</f>
        <v>480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168</v>
      </c>
      <c r="Y187" s="333">
        <f>IFERROR(IF(X187="","",X187),"")</f>
        <v>168</v>
      </c>
      <c r="Z187" s="36">
        <f>IFERROR(IF(X187="","",X187*0.01788),"")</f>
        <v>3.0038399999999998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569.18399999999997</v>
      </c>
      <c r="BN187" s="67">
        <f>IFERROR(Y187*I187,"0")</f>
        <v>569.18399999999997</v>
      </c>
      <c r="BO187" s="67">
        <f>IFERROR(X187/J187,"0")</f>
        <v>2.4</v>
      </c>
      <c r="BP187" s="67">
        <f>IFERROR(Y187/J187,"0")</f>
        <v>2.4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140</v>
      </c>
      <c r="Y188" s="333">
        <f>IFERROR(IF(X188="","",X188),"")</f>
        <v>140</v>
      </c>
      <c r="Z188" s="36">
        <f>IFERROR(IF(X188="","",X188*0.01788),"")</f>
        <v>2.5032000000000001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474.32</v>
      </c>
      <c r="BN188" s="67">
        <f>IFERROR(Y188*I188,"0")</f>
        <v>474.32</v>
      </c>
      <c r="BO188" s="67">
        <f>IFERROR(X188/J188,"0")</f>
        <v>2</v>
      </c>
      <c r="BP188" s="67">
        <f>IFERROR(Y188/J188,"0")</f>
        <v>2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126</v>
      </c>
      <c r="Y189" s="333">
        <f>IFERROR(IF(X189="","",X189),"")</f>
        <v>126</v>
      </c>
      <c r="Z189" s="36">
        <f>IFERROR(IF(X189="","",X189*0.01788),"")</f>
        <v>2.2528800000000002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470.73600000000005</v>
      </c>
      <c r="BN189" s="67">
        <f>IFERROR(Y189*I189,"0")</f>
        <v>470.73600000000005</v>
      </c>
      <c r="BO189" s="67">
        <f>IFERROR(X189/J189,"0")</f>
        <v>1.8</v>
      </c>
      <c r="BP189" s="67">
        <f>IFERROR(Y189/J189,"0")</f>
        <v>1.8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434</v>
      </c>
      <c r="Y190" s="334">
        <f>IFERROR(SUM(Y187:Y189),"0")</f>
        <v>434</v>
      </c>
      <c r="Z190" s="334">
        <f>IFERROR(IF(Z187="",0,Z187),"0")+IFERROR(IF(Z188="",0,Z188),"0")+IFERROR(IF(Z189="",0,Z189),"0")</f>
        <v>7.7599200000000002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1302</v>
      </c>
      <c r="Y191" s="334">
        <f>IFERROR(SUMPRODUCT(Y187:Y189*H187:H189),"0")</f>
        <v>1302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0</v>
      </c>
      <c r="Y200" s="334">
        <f>IFERROR(SUM(Y199:Y199),"0")</f>
        <v>0</v>
      </c>
      <c r="Z200" s="334">
        <f>IFERROR(IF(Z199="",0,Z199),"0")</f>
        <v>0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0</v>
      </c>
      <c r="Y201" s="334">
        <f>IFERROR(SUMPRODUCT(Y199:Y199*H199:H199),"0")</f>
        <v>0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0</v>
      </c>
      <c r="Y204" s="333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0</v>
      </c>
      <c r="Y207" s="334">
        <f>IFERROR(SUM(Y203:Y206),"0")</f>
        <v>0</v>
      </c>
      <c r="Z207" s="334">
        <f>IFERROR(IF(Z203="",0,Z203),"0")+IFERROR(IF(Z204="",0,Z204),"0")+IFERROR(IF(Z205="",0,Z205),"0")+IFERROR(IF(Z206="",0,Z206),"0")</f>
        <v>0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0</v>
      </c>
      <c r="Y208" s="334">
        <f>IFERROR(SUMPRODUCT(Y203:Y206*H203:H206),"0")</f>
        <v>0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96</v>
      </c>
      <c r="Y211" s="333">
        <f>IFERROR(IF(X211="","",X211),"")</f>
        <v>96</v>
      </c>
      <c r="Z211" s="36">
        <f>IFERROR(IF(X211="","",X211*0.0155),"")</f>
        <v>1.488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563.52</v>
      </c>
      <c r="BN211" s="67">
        <f>IFERROR(Y211*I211,"0")</f>
        <v>563.52</v>
      </c>
      <c r="BO211" s="67">
        <f>IFERROR(X211/J211,"0")</f>
        <v>1.1428571428571428</v>
      </c>
      <c r="BP211" s="67">
        <f>IFERROR(Y211/J211,"0")</f>
        <v>1.1428571428571428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96</v>
      </c>
      <c r="Y214" s="334">
        <f>IFERROR(SUM(Y211:Y213),"0")</f>
        <v>96</v>
      </c>
      <c r="Z214" s="334">
        <f>IFERROR(IF(Z211="",0,Z211),"0")+IFERROR(IF(Z212="",0,Z212),"0")+IFERROR(IF(Z213="",0,Z213),"0")</f>
        <v>1.488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537.59999999999991</v>
      </c>
      <c r="Y215" s="334">
        <f>IFERROR(SUMPRODUCT(Y211:Y213*H211:H213),"0")</f>
        <v>537.59999999999991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 t="shared" si="18"/>
        <v>0</v>
      </c>
      <c r="Z219" s="36">
        <f t="shared" si="19"/>
        <v>0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0</v>
      </c>
      <c r="Y223" s="333">
        <f t="shared" si="18"/>
        <v>0</v>
      </c>
      <c r="Z223" s="36">
        <f t="shared" si="19"/>
        <v>0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0</v>
      </c>
      <c r="Y224" s="334">
        <f>IFERROR(SUM(Y218:Y223),"0")</f>
        <v>0</v>
      </c>
      <c r="Z224" s="334">
        <f>IFERROR(IF(Z218="",0,Z218),"0")+IFERROR(IF(Z219="",0,Z219),"0")+IFERROR(IF(Z220="",0,Z220),"0")+IFERROR(IF(Z221="",0,Z221),"0")+IFERROR(IF(Z222="",0,Z222),"0")+IFERROR(IF(Z223="",0,Z223),"0")</f>
        <v>0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0</v>
      </c>
      <c r="Y225" s="334">
        <f>IFERROR(SUMPRODUCT(Y218:Y223*H218:H223),"0")</f>
        <v>0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0</v>
      </c>
      <c r="Y232" s="334">
        <f>IFERROR(SUM(Y228:Y231),"0")</f>
        <v>0</v>
      </c>
      <c r="Z232" s="334">
        <f>IFERROR(IF(Z228="",0,Z228),"0")+IFERROR(IF(Z229="",0,Z229),"0")+IFERROR(IF(Z230="",0,Z230),"0")+IFERROR(IF(Z231="",0,Z231),"0")</f>
        <v>0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0</v>
      </c>
      <c r="Y233" s="334">
        <f>IFERROR(SUMPRODUCT(Y228:Y231*H228:H231),"0")</f>
        <v>0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</v>
      </c>
      <c r="Y236" s="333">
        <f>IFERROR(IF(X236="","",X236),"")</f>
        <v>12</v>
      </c>
      <c r="Z236" s="36">
        <f>IFERROR(IF(X236="","",X236*0.0155),"")</f>
        <v>0.186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62.760000000000005</v>
      </c>
      <c r="BN236" s="67">
        <f>IFERROR(Y236*I236,"0")</f>
        <v>62.760000000000005</v>
      </c>
      <c r="BO236" s="67">
        <f>IFERROR(X236/J236,"0")</f>
        <v>0.14285714285714285</v>
      </c>
      <c r="BP236" s="67">
        <f>IFERROR(Y236/J236,"0")</f>
        <v>0.14285714285714285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</v>
      </c>
      <c r="Y237" s="334">
        <f>IFERROR(SUM(Y236:Y236),"0")</f>
        <v>12</v>
      </c>
      <c r="Z237" s="334">
        <f>IFERROR(IF(Z236="",0,Z236),"0")</f>
        <v>0.186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</v>
      </c>
      <c r="Y238" s="334">
        <f>IFERROR(SUMPRODUCT(Y236:Y236*H236:H236),"0")</f>
        <v>60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0</v>
      </c>
      <c r="Y254" s="334">
        <f>IFERROR(SUM(Y252:Y253),"0")</f>
        <v>0</v>
      </c>
      <c r="Z254" s="334">
        <f>IFERROR(IF(Z252="",0,Z252),"0")+IFERROR(IF(Z253="",0,Z253),"0")</f>
        <v>0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0</v>
      </c>
      <c r="Y255" s="334">
        <f>IFERROR(SUMPRODUCT(Y252:Y253*H252:H253),"0")</f>
        <v>0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12</v>
      </c>
      <c r="Y265" s="333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63.143999999999991</v>
      </c>
      <c r="BN265" s="67">
        <f>IFERROR(Y265*I265,"0")</f>
        <v>63.143999999999991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12</v>
      </c>
      <c r="Y267" s="334">
        <f>IFERROR(SUM(Y265:Y266),"0")</f>
        <v>12</v>
      </c>
      <c r="Z267" s="334">
        <f>IFERROR(IF(Z265="",0,Z265),"0")+IFERROR(IF(Z266="",0,Z266),"0")</f>
        <v>0.186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60</v>
      </c>
      <c r="Y268" s="334">
        <f>IFERROR(SUMPRODUCT(Y265:Y266*H265:H266),"0")</f>
        <v>60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156</v>
      </c>
      <c r="Y292" s="333">
        <f>IFERROR(IF(X292="","",X292),"")</f>
        <v>156</v>
      </c>
      <c r="Z292" s="36">
        <f>IFERROR(IF(X292="","",X292*0.0155),"")</f>
        <v>2.4180000000000001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976.56</v>
      </c>
      <c r="BN292" s="67">
        <f>IFERROR(Y292*I292,"0")</f>
        <v>976.56</v>
      </c>
      <c r="BO292" s="67">
        <f>IFERROR(X292/J292,"0")</f>
        <v>1.8571428571428572</v>
      </c>
      <c r="BP292" s="67">
        <f>IFERROR(Y292/J292,"0")</f>
        <v>1.8571428571428572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156</v>
      </c>
      <c r="Y294" s="334">
        <f>IFERROR(SUM(Y292:Y293),"0")</f>
        <v>156</v>
      </c>
      <c r="Z294" s="334">
        <f>IFERROR(IF(Z292="",0,Z292),"0")+IFERROR(IF(Z293="",0,Z293),"0")</f>
        <v>2.4180000000000001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936</v>
      </c>
      <c r="Y295" s="334">
        <f>IFERROR(SUMPRODUCT(Y292:Y293*H292:H293),"0")</f>
        <v>936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0</v>
      </c>
      <c r="Y298" s="333">
        <f>IFERROR(IF(X298="","",X298),"")</f>
        <v>0</v>
      </c>
      <c r="Z298" s="36">
        <f>IFERROR(IF(X298="","",X298*0.0155),"")</f>
        <v>0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14</v>
      </c>
      <c r="Y299" s="333">
        <f>IFERROR(IF(X299="","",X299),"")</f>
        <v>14</v>
      </c>
      <c r="Z299" s="36">
        <f>IFERROR(IF(X299="","",X299*0.00936),"")</f>
        <v>0.13103999999999999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34.048000000000002</v>
      </c>
      <c r="BN299" s="67">
        <f>IFERROR(Y299*I299,"0")</f>
        <v>34.048000000000002</v>
      </c>
      <c r="BO299" s="67">
        <f>IFERROR(X299/J299,"0")</f>
        <v>0.1111111111111111</v>
      </c>
      <c r="BP299" s="67">
        <f>IFERROR(Y299/J299,"0")</f>
        <v>0.1111111111111111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14</v>
      </c>
      <c r="Y300" s="334">
        <f>IFERROR(SUM(Y297:Y299),"0")</f>
        <v>14</v>
      </c>
      <c r="Z300" s="334">
        <f>IFERROR(IF(Z297="",0,Z297),"0")+IFERROR(IF(Z298="",0,Z298),"0")+IFERROR(IF(Z299="",0,Z299),"0")</f>
        <v>0.13103999999999999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31.360000000000003</v>
      </c>
      <c r="Y301" s="334">
        <f>IFERROR(SUMPRODUCT(Y297:Y299*H297:H299),"0")</f>
        <v>31.360000000000003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56</v>
      </c>
      <c r="Y304" s="333">
        <f t="shared" si="24"/>
        <v>56</v>
      </c>
      <c r="Z304" s="36">
        <f>IFERROR(IF(X304="","",X304*0.00936),"")</f>
        <v>0.52415999999999996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217.952</v>
      </c>
      <c r="BN304" s="67">
        <f t="shared" si="26"/>
        <v>217.952</v>
      </c>
      <c r="BO304" s="67">
        <f t="shared" si="27"/>
        <v>0.44444444444444442</v>
      </c>
      <c r="BP304" s="67">
        <f t="shared" si="28"/>
        <v>0.44444444444444442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42</v>
      </c>
      <c r="Y308" s="333">
        <f t="shared" si="24"/>
        <v>42</v>
      </c>
      <c r="Z308" s="36">
        <f t="shared" si="29"/>
        <v>0.39312000000000002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134.06400000000002</v>
      </c>
      <c r="BN308" s="67">
        <f t="shared" si="26"/>
        <v>134.06400000000002</v>
      </c>
      <c r="BO308" s="67">
        <f t="shared" si="27"/>
        <v>0.33333333333333331</v>
      </c>
      <c r="BP308" s="67">
        <f t="shared" si="28"/>
        <v>0.33333333333333331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98</v>
      </c>
      <c r="Y321" s="334">
        <f>IFERROR(SUM(Y303:Y320),"0")</f>
        <v>98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0.91727999999999998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333.20000000000005</v>
      </c>
      <c r="Y322" s="334">
        <f>IFERROR(SUMPRODUCT(Y303:Y320*H303:H320),"0")</f>
        <v>333.20000000000005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13453.200000000003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13453.200000000003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14644.600799999997</v>
      </c>
      <c r="Y329" s="334">
        <f>IFERROR(SUM(BN22:BN325),"0")</f>
        <v>14644.600799999997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15519.600799999997</v>
      </c>
      <c r="Y331" s="334">
        <f>GrossWeightTotalR+PalletQtyTotalR*25</f>
        <v>15519.600799999997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3006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3006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43.463519999999988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420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916.8</v>
      </c>
      <c r="F338" s="46">
        <f>IFERROR(X52*H52,"0")+IFERROR(X56*H56,"0")+IFERROR(X57*H57,"0")+IFERROR(X61*H61,"0")+IFERROR(X65*H65,"0")+IFERROR(X66*H66,"0")+IFERROR(X70*H70,"0")+IFERROR(X71*H71,"0")+IFERROR(X72*H72,"0")</f>
        <v>67.2</v>
      </c>
      <c r="G338" s="46">
        <f>IFERROR(X77*H77,"0")+IFERROR(X78*H78,"0")</f>
        <v>1500</v>
      </c>
      <c r="H338" s="46">
        <f>IFERROR(X83*H83,"0")+IFERROR(X84*H84,"0")</f>
        <v>0</v>
      </c>
      <c r="I338" s="46">
        <f>IFERROR(X89*H89,"0")+IFERROR(X90*H90,"0")</f>
        <v>100.8</v>
      </c>
      <c r="J338" s="46">
        <f>IFERROR(X95*H95,"0")+IFERROR(X96*H96,"0")+IFERROR(X97*H97,"0")+IFERROR(X98*H98,"0")+IFERROR(X99*H99,"0")+IFERROR(X100*H100,"0")+IFERROR(X101*H101,"0")+IFERROR(X102*H102,"0")</f>
        <v>0</v>
      </c>
      <c r="K338" s="46">
        <f>IFERROR(X107*H107,"0")+IFERROR(X108*H108,"0")</f>
        <v>30.240000000000002</v>
      </c>
      <c r="L338" s="46">
        <f>IFERROR(X113*H113,"0")+IFERROR(X114*H114,"0")+IFERROR(X115*H115,"0")+IFERROR(X116*H116,"0")+IFERROR(X117*H117,"0")+IFERROR(X118*H118,"0")+IFERROR(X119*H119,"0")+IFERROR(X123*H123,"0")</f>
        <v>4905.6000000000004</v>
      </c>
      <c r="M338" s="46">
        <f>IFERROR(X128*H128,"0")+IFERROR(X129*H129,"0")</f>
        <v>1134</v>
      </c>
      <c r="N338" s="330"/>
      <c r="O338" s="46">
        <f>IFERROR(X134*H134,"0")+IFERROR(X135*H135,"0")</f>
        <v>420</v>
      </c>
      <c r="P338" s="46">
        <f>IFERROR(X140*H140,"0")+IFERROR(X141*H141,"0")+IFERROR(X142*H142,"0")</f>
        <v>42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480</v>
      </c>
      <c r="W338" s="46">
        <f>IFERROR(X187*H187,"0")+IFERROR(X188*H188,"0")+IFERROR(X189*H189,"0")+IFERROR(X193*H193,"0")</f>
        <v>1302</v>
      </c>
      <c r="X338" s="46">
        <f>IFERROR(X199*H199,"0")+IFERROR(X203*H203,"0")+IFERROR(X204*H204,"0")+IFERROR(X205*H205,"0")+IFERROR(X206*H206,"0")</f>
        <v>0</v>
      </c>
      <c r="Y338" s="46">
        <f>IFERROR(X211*H211,"0")+IFERROR(X212*H212,"0")+IFERROR(X213*H213,"0")</f>
        <v>537.59999999999991</v>
      </c>
      <c r="Z338" s="46">
        <f>IFERROR(X218*H218,"0")+IFERROR(X219*H219,"0")+IFERROR(X220*H220,"0")+IFERROR(X221*H221,"0")+IFERROR(X222*H222,"0")+IFERROR(X223*H223,"0")</f>
        <v>0</v>
      </c>
      <c r="AA338" s="46">
        <f>IFERROR(X228*H228,"0")+IFERROR(X229*H229,"0")+IFERROR(X230*H230,"0")+IFERROR(X231*H231,"0")</f>
        <v>0</v>
      </c>
      <c r="AB338" s="46">
        <f>IFERROR(X236*H236,"0")</f>
        <v>60</v>
      </c>
      <c r="AC338" s="46">
        <f>IFERROR(X241*H241,"0")+IFERROR(X245*H245,"0")+IFERROR(X246*H246,"0")+IFERROR(X247*H247,"0")</f>
        <v>0</v>
      </c>
      <c r="AD338" s="46">
        <f>IFERROR(X252*H252,"0")+IFERROR(X253*H253,"0")</f>
        <v>0</v>
      </c>
      <c r="AE338" s="46">
        <f>IFERROR(X259*H259,"0")</f>
        <v>0</v>
      </c>
      <c r="AF338" s="46">
        <f>IFERROR(X265*H265,"0")+IFERROR(X266*H266,"0")</f>
        <v>60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1300.56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8594.4</v>
      </c>
      <c r="B341" s="60">
        <f>SUMPRODUCT(--(BB:BB="ПГП"),--(W:W="кор"),H:H,Y:Y)+SUMPRODUCT(--(BB:BB="ПГП"),--(W:W="кг"),Y:Y)</f>
        <v>4858.7999999999993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2025-06-25T10:37:21Z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