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024A9E43-E769-47DE-AD76-F59D86CC92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Y222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85" i="1" l="1"/>
  <c r="Z189" i="1"/>
  <c r="H9" i="1"/>
  <c r="A10" i="1"/>
  <c r="Y33" i="1"/>
  <c r="Y37" i="1"/>
  <c r="Y45" i="1"/>
  <c r="Y49" i="1"/>
  <c r="Y58" i="1"/>
  <c r="Y66" i="1"/>
  <c r="Y72" i="1"/>
  <c r="Y80" i="1"/>
  <c r="Y522" i="1" s="1"/>
  <c r="Y86" i="1"/>
  <c r="Y93" i="1"/>
  <c r="BP100" i="1"/>
  <c r="BN100" i="1"/>
  <c r="Z100" i="1"/>
  <c r="Y102" i="1"/>
  <c r="Y110" i="1"/>
  <c r="BP105" i="1"/>
  <c r="BN105" i="1"/>
  <c r="Z105" i="1"/>
  <c r="Z109" i="1" s="1"/>
  <c r="Y109" i="1"/>
  <c r="Z115" i="1"/>
  <c r="BP113" i="1"/>
  <c r="BN113" i="1"/>
  <c r="Z113" i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Z173" i="1" s="1"/>
  <c r="BP169" i="1"/>
  <c r="BN169" i="1"/>
  <c r="Z169" i="1"/>
  <c r="Y173" i="1"/>
  <c r="BP177" i="1"/>
  <c r="BN177" i="1"/>
  <c r="Z177" i="1"/>
  <c r="Z179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Z233" i="1" s="1"/>
  <c r="BP231" i="1"/>
  <c r="BN231" i="1"/>
  <c r="Z231" i="1"/>
  <c r="BP242" i="1"/>
  <c r="BN242" i="1"/>
  <c r="Z242" i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Z388" i="1"/>
  <c r="BP387" i="1"/>
  <c r="BN387" i="1"/>
  <c r="Z387" i="1"/>
  <c r="Z412" i="1"/>
  <c r="F528" i="1"/>
  <c r="F9" i="1"/>
  <c r="J9" i="1"/>
  <c r="B528" i="1"/>
  <c r="X519" i="1"/>
  <c r="X520" i="1"/>
  <c r="X522" i="1"/>
  <c r="Y24" i="1"/>
  <c r="Z27" i="1"/>
  <c r="Z32" i="1" s="1"/>
  <c r="BN27" i="1"/>
  <c r="Y519" i="1" s="1"/>
  <c r="Y521" i="1" s="1"/>
  <c r="Z29" i="1"/>
  <c r="BN29" i="1"/>
  <c r="Z31" i="1"/>
  <c r="BN31" i="1"/>
  <c r="Z35" i="1"/>
  <c r="Z36" i="1" s="1"/>
  <c r="BN35" i="1"/>
  <c r="BP35" i="1"/>
  <c r="Y520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Y101" i="1"/>
  <c r="Z96" i="1"/>
  <c r="Z101" i="1" s="1"/>
  <c r="BN96" i="1"/>
  <c r="BP98" i="1"/>
  <c r="BN98" i="1"/>
  <c r="Z98" i="1"/>
  <c r="BP107" i="1"/>
  <c r="BN107" i="1"/>
  <c r="Z107" i="1"/>
  <c r="Y116" i="1"/>
  <c r="Y115" i="1"/>
  <c r="Z123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Y144" i="1"/>
  <c r="Z155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Y190" i="1"/>
  <c r="Y195" i="1"/>
  <c r="BP192" i="1"/>
  <c r="BN192" i="1"/>
  <c r="Z192" i="1"/>
  <c r="Z194" i="1" s="1"/>
  <c r="Y205" i="1"/>
  <c r="BP200" i="1"/>
  <c r="BN200" i="1"/>
  <c r="Z200" i="1"/>
  <c r="Z205" i="1" s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Y233" i="1"/>
  <c r="BP237" i="1"/>
  <c r="BN237" i="1"/>
  <c r="Z237" i="1"/>
  <c r="Z238" i="1" s="1"/>
  <c r="Y239" i="1"/>
  <c r="Y243" i="1"/>
  <c r="BP241" i="1"/>
  <c r="BN241" i="1"/>
  <c r="Z241" i="1"/>
  <c r="BP306" i="1"/>
  <c r="BN306" i="1"/>
  <c r="Z306" i="1"/>
  <c r="Y310" i="1"/>
  <c r="Z318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Z504" i="1" s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Z332" i="1" s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07" i="1" l="1"/>
  <c r="Z455" i="1"/>
  <c r="Z217" i="1"/>
  <c r="Y518" i="1"/>
  <c r="Z357" i="1"/>
  <c r="Z338" i="1"/>
  <c r="Z493" i="1"/>
  <c r="Z471" i="1"/>
  <c r="Z345" i="1"/>
  <c r="Z276" i="1"/>
  <c r="Z269" i="1"/>
  <c r="Z477" i="1"/>
  <c r="Z461" i="1"/>
  <c r="Z243" i="1"/>
  <c r="Z92" i="1"/>
  <c r="Z71" i="1"/>
  <c r="Z58" i="1"/>
  <c r="Z523" i="1" s="1"/>
  <c r="X521" i="1"/>
  <c r="Z300" i="1"/>
  <c r="Z252" i="1"/>
</calcChain>
</file>

<file path=xl/sharedStrings.xml><?xml version="1.0" encoding="utf-8"?>
<sst xmlns="http://schemas.openxmlformats.org/spreadsheetml/2006/main" count="2340" uniqueCount="830">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</sst>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49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45837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Воскресенье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150</v>
      </c>
      <c r="Y41" s="58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160</v>
      </c>
      <c r="Y42" s="58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53.888888888888886</v>
      </c>
      <c r="Y44" s="585">
        <f>IFERROR(Y41/H41,"0")+IFERROR(Y42/H42,"0")+IFERROR(Y43/H43,"0")</f>
        <v>54</v>
      </c>
      <c r="Z44" s="585">
        <f>IFERROR(IF(Z41="",0,Z41),"0")+IFERROR(IF(Z42="",0,Z42),"0")+IFERROR(IF(Z43="",0,Z43),"0")</f>
        <v>0.62651999999999997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310</v>
      </c>
      <c r="Y45" s="585">
        <f>IFERROR(SUM(Y41:Y43),"0")</f>
        <v>311.20000000000005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450</v>
      </c>
      <c r="Y57" s="58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118.51851851851852</v>
      </c>
      <c r="Y58" s="585">
        <f>IFERROR(Y52/H52,"0")+IFERROR(Y53/H53,"0")+IFERROR(Y54/H54,"0")+IFERROR(Y55/H55,"0")+IFERROR(Y56/H56,"0")+IFERROR(Y57/H57,"0")</f>
        <v>119</v>
      </c>
      <c r="Z58" s="585">
        <f>IFERROR(IF(Z52="",0,Z52),"0")+IFERROR(IF(Z53="",0,Z53),"0")+IFERROR(IF(Z54="",0,Z54),"0")+IFERROR(IF(Z55="",0,Z55),"0")+IFERROR(IF(Z56="",0,Z56),"0")+IFERROR(IF(Z57="",0,Z57),"0")</f>
        <v>1.2626200000000001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650</v>
      </c>
      <c r="Y59" s="585">
        <f>IFERROR(SUM(Y52:Y57),"0")</f>
        <v>655.20000000000005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112.5</v>
      </c>
      <c r="Y64" s="584">
        <f>IFERROR(IF(X64="",0,CEILING((X64/$H64),1)*$H64),"")</f>
        <v>113.4</v>
      </c>
      <c r="Z64" s="36">
        <f>IFERROR(IF(Y64=0,"",ROUNDUP(Y64/H64,0)*0.00651),"")</f>
        <v>0.27342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119.99999999999999</v>
      </c>
      <c r="BN64" s="64">
        <f>IFERROR(Y64*I64/H64,"0")</f>
        <v>120.95999999999998</v>
      </c>
      <c r="BO64" s="64">
        <f>IFERROR(1/J64*(X64/H64),"0")</f>
        <v>0.22893772893772893</v>
      </c>
      <c r="BP64" s="64">
        <f>IFERROR(1/J64*(Y64/H64),"0")</f>
        <v>0.23076923076923078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41.666666666666664</v>
      </c>
      <c r="Y65" s="585">
        <f>IFERROR(Y61/H61,"0")+IFERROR(Y62/H62,"0")+IFERROR(Y63/H63,"0")+IFERROR(Y64/H64,"0")</f>
        <v>42</v>
      </c>
      <c r="Z65" s="585">
        <f>IFERROR(IF(Z61="",0,Z61),"0")+IFERROR(IF(Z62="",0,Z62),"0")+IFERROR(IF(Z63="",0,Z63),"0")+IFERROR(IF(Z64="",0,Z64),"0")</f>
        <v>0.27342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112.5</v>
      </c>
      <c r="Y66" s="585">
        <f>IFERROR(SUM(Y61:Y64),"0")</f>
        <v>113.4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10</v>
      </c>
      <c r="Y76" s="584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10.603571428571428</v>
      </c>
      <c r="BN76" s="64">
        <f t="shared" si="13"/>
        <v>17.814</v>
      </c>
      <c r="BO76" s="64">
        <f t="shared" si="14"/>
        <v>1.8601190476190476E-2</v>
      </c>
      <c r="BP76" s="64">
        <f t="shared" si="15"/>
        <v>3.125E-2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1.1904761904761905</v>
      </c>
      <c r="Y80" s="585">
        <f>IFERROR(Y74/H74,"0")+IFERROR(Y75/H75,"0")+IFERROR(Y76/H76,"0")+IFERROR(Y77/H77,"0")+IFERROR(Y78/H78,"0")+IFERROR(Y79/H79,"0")</f>
        <v>2</v>
      </c>
      <c r="Z80" s="585">
        <f>IFERROR(IF(Z74="",0,Z74),"0")+IFERROR(IF(Z75="",0,Z75),"0")+IFERROR(IF(Z76="",0,Z76),"0")+IFERROR(IF(Z77="",0,Z77),"0")+IFERROR(IF(Z78="",0,Z78),"0")+IFERROR(IF(Z79="",0,Z79),"0")</f>
        <v>3.7960000000000001E-2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10</v>
      </c>
      <c r="Y81" s="585">
        <f>IFERROR(SUM(Y74:Y79),"0")</f>
        <v>16.8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30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3.8461538461538463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30</v>
      </c>
      <c r="Y86" s="585">
        <f>IFERROR(SUM(Y83:Y84),"0")</f>
        <v>31.2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200</v>
      </c>
      <c r="Y89" s="58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405</v>
      </c>
      <c r="Y91" s="584">
        <f>IFERROR(IF(X91="",0,CEILING((X91/$H91),1)*$H91),"")</f>
        <v>405</v>
      </c>
      <c r="Z91" s="36">
        <f>IFERROR(IF(Y91=0,"",ROUNDUP(Y91/H91,0)*0.00902),"")</f>
        <v>0.81180000000000008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423.9</v>
      </c>
      <c r="BN91" s="64">
        <f>IFERROR(Y91*I91/H91,"0")</f>
        <v>423.9</v>
      </c>
      <c r="BO91" s="64">
        <f>IFERROR(1/J91*(X91/H91),"0")</f>
        <v>0.68181818181818188</v>
      </c>
      <c r="BP91" s="64">
        <f>IFERROR(1/J91*(Y91/H91),"0")</f>
        <v>0.68181818181818188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108.51851851851852</v>
      </c>
      <c r="Y92" s="585">
        <f>IFERROR(Y89/H89,"0")+IFERROR(Y90/H90,"0")+IFERROR(Y91/H91,"0")</f>
        <v>109</v>
      </c>
      <c r="Z92" s="585">
        <f>IFERROR(IF(Z89="",0,Z89),"0")+IFERROR(IF(Z90="",0,Z90),"0")+IFERROR(IF(Z91="",0,Z91),"0")</f>
        <v>1.17242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605</v>
      </c>
      <c r="Y93" s="585">
        <f>IFERROR(SUM(Y89:Y91),"0")</f>
        <v>610.20000000000005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200</v>
      </c>
      <c r="Y95" s="58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540</v>
      </c>
      <c r="Y99" s="584">
        <f t="shared" si="16"/>
        <v>540</v>
      </c>
      <c r="Z99" s="36">
        <f>IFERROR(IF(Y99=0,"",ROUNDUP(Y99/H99,0)*0.00651),"")</f>
        <v>1.302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590.4</v>
      </c>
      <c r="BN99" s="64">
        <f t="shared" si="18"/>
        <v>590.4</v>
      </c>
      <c r="BO99" s="64">
        <f t="shared" si="19"/>
        <v>1.098901098901099</v>
      </c>
      <c r="BP99" s="64">
        <f t="shared" si="20"/>
        <v>1.098901098901099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224.69135802469137</v>
      </c>
      <c r="Y101" s="585">
        <f>IFERROR(Y95/H95,"0")+IFERROR(Y96/H96,"0")+IFERROR(Y97/H97,"0")+IFERROR(Y98/H98,"0")+IFERROR(Y99/H99,"0")+IFERROR(Y100/H100,"0")</f>
        <v>225</v>
      </c>
      <c r="Z101" s="585">
        <f>IFERROR(IF(Z95="",0,Z95),"0")+IFERROR(IF(Z96="",0,Z96),"0")+IFERROR(IF(Z97="",0,Z97),"0")+IFERROR(IF(Z98="",0,Z98),"0")+IFERROR(IF(Z99="",0,Z99),"0")+IFERROR(IF(Z100="",0,Z100),"0")</f>
        <v>1.7765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740</v>
      </c>
      <c r="Y102" s="585">
        <f>IFERROR(SUM(Y95:Y100),"0")</f>
        <v>742.5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100</v>
      </c>
      <c r="Y105" s="584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315</v>
      </c>
      <c r="Y107" s="584">
        <f>IFERROR(IF(X107="",0,CEILING((X107/$H107),1)*$H107),"")</f>
        <v>315</v>
      </c>
      <c r="Z107" s="36">
        <f>IFERROR(IF(Y107=0,"",ROUNDUP(Y107/H107,0)*0.00902),"")</f>
        <v>0.63139999999999996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329.70000000000005</v>
      </c>
      <c r="BN107" s="64">
        <f>IFERROR(Y107*I107/H107,"0")</f>
        <v>329.70000000000005</v>
      </c>
      <c r="BO107" s="64">
        <f>IFERROR(1/J107*(X107/H107),"0")</f>
        <v>0.53030303030303028</v>
      </c>
      <c r="BP107" s="64">
        <f>IFERROR(1/J107*(Y107/H107),"0")</f>
        <v>0.53030303030303028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79.259259259259267</v>
      </c>
      <c r="Y109" s="585">
        <f>IFERROR(Y105/H105,"0")+IFERROR(Y106/H106,"0")+IFERROR(Y107/H107,"0")+IFERROR(Y108/H108,"0")</f>
        <v>80</v>
      </c>
      <c r="Z109" s="585">
        <f>IFERROR(IF(Z105="",0,Z105),"0")+IFERROR(IF(Z106="",0,Z106),"0")+IFERROR(IF(Z107="",0,Z107),"0")+IFERROR(IF(Z108="",0,Z108),"0")</f>
        <v>0.82119999999999993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415</v>
      </c>
      <c r="Y110" s="585">
        <f>IFERROR(SUM(Y105:Y108),"0")</f>
        <v>423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350</v>
      </c>
      <c r="Y119" s="584">
        <f>IFERROR(IF(X119="",0,CEILING((X119/$H119),1)*$H119),"")</f>
        <v>356.4</v>
      </c>
      <c r="Z119" s="36">
        <f>IFERROR(IF(Y119=0,"",ROUNDUP(Y119/H119,0)*0.01898),"")</f>
        <v>0.83511999999999997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372.16666666666663</v>
      </c>
      <c r="BN119" s="64">
        <f>IFERROR(Y119*I119/H119,"0")</f>
        <v>378.97199999999998</v>
      </c>
      <c r="BO119" s="64">
        <f>IFERROR(1/J119*(X119/H119),"0")</f>
        <v>0.67515432098765438</v>
      </c>
      <c r="BP119" s="64">
        <f>IFERROR(1/J119*(Y119/H119),"0")</f>
        <v>0.6875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450</v>
      </c>
      <c r="Y121" s="584">
        <f>IFERROR(IF(X121="",0,CEILING((X121/$H121),1)*$H121),"")</f>
        <v>450.90000000000003</v>
      </c>
      <c r="Z121" s="36">
        <f>IFERROR(IF(Y121=0,"",ROUNDUP(Y121/H121,0)*0.00651),"")</f>
        <v>1.08717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492</v>
      </c>
      <c r="BN121" s="64">
        <f>IFERROR(Y121*I121/H121,"0")</f>
        <v>492.98399999999998</v>
      </c>
      <c r="BO121" s="64">
        <f>IFERROR(1/J121*(X121/H121),"0")</f>
        <v>0.91575091575091572</v>
      </c>
      <c r="BP121" s="64">
        <f>IFERROR(1/J121*(Y121/H121),"0")</f>
        <v>0.91758241758241765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36</v>
      </c>
      <c r="Y122" s="584">
        <f>IFERROR(IF(X122="",0,CEILING((X122/$H122),1)*$H122),"")</f>
        <v>36</v>
      </c>
      <c r="Z122" s="36">
        <f>IFERROR(IF(Y122=0,"",ROUNDUP(Y122/H122,0)*0.00651),"")</f>
        <v>0.13020000000000001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39.6</v>
      </c>
      <c r="BN122" s="64">
        <f>IFERROR(Y122*I122/H122,"0")</f>
        <v>39.6</v>
      </c>
      <c r="BO122" s="64">
        <f>IFERROR(1/J122*(X122/H122),"0")</f>
        <v>0.1098901098901099</v>
      </c>
      <c r="BP122" s="64">
        <f>IFERROR(1/J122*(Y122/H122),"0")</f>
        <v>0.1098901098901099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229.87654320987653</v>
      </c>
      <c r="Y123" s="585">
        <f>IFERROR(Y118/H118,"0")+IFERROR(Y119/H119,"0")+IFERROR(Y120/H120,"0")+IFERROR(Y121/H121,"0")+IFERROR(Y122/H122,"0")</f>
        <v>231</v>
      </c>
      <c r="Z123" s="585">
        <f>IFERROR(IF(Z118="",0,Z118),"0")+IFERROR(IF(Z119="",0,Z119),"0")+IFERROR(IF(Z120="",0,Z120),"0")+IFERROR(IF(Z121="",0,Z121),"0")+IFERROR(IF(Z122="",0,Z122),"0")</f>
        <v>2.0524899999999997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836</v>
      </c>
      <c r="Y124" s="585">
        <f>IFERROR(SUM(Y118:Y122),"0")</f>
        <v>843.3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9.9</v>
      </c>
      <c r="Y127" s="584">
        <f>IFERROR(IF(X127="",0,CEILING((X127/$H127),1)*$H127),"")</f>
        <v>9.9</v>
      </c>
      <c r="Z127" s="36">
        <f>IFERROR(IF(Y127=0,"",ROUNDUP(Y127/H127,0)*0.00651),"")</f>
        <v>3.2550000000000003E-2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11.190000000000001</v>
      </c>
      <c r="BN127" s="64">
        <f>IFERROR(Y127*I127/H127,"0")</f>
        <v>11.190000000000001</v>
      </c>
      <c r="BO127" s="64">
        <f>IFERROR(1/J127*(X127/H127),"0")</f>
        <v>2.7472527472527476E-2</v>
      </c>
      <c r="BP127" s="64">
        <f>IFERROR(1/J127*(Y127/H127),"0")</f>
        <v>2.7472527472527476E-2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5</v>
      </c>
      <c r="Y128" s="585">
        <f>IFERROR(Y126/H126,"0")+IFERROR(Y127/H127,"0")</f>
        <v>5</v>
      </c>
      <c r="Z128" s="585">
        <f>IFERROR(IF(Z126="",0,Z126),"0")+IFERROR(IF(Z127="",0,Z127),"0")</f>
        <v>3.2550000000000003E-2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9.9</v>
      </c>
      <c r="Y129" s="585">
        <f>IFERROR(SUM(Y126:Y127),"0")</f>
        <v>9.9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80</v>
      </c>
      <c r="Y133" s="584">
        <f>IFERROR(IF(X133="",0,CEILING((X133/$H133),1)*$H133),"")</f>
        <v>80</v>
      </c>
      <c r="Z133" s="36">
        <f>IFERROR(IF(Y133=0,"",ROUNDUP(Y133/H133,0)*0.00651),"")</f>
        <v>0.16275000000000001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84.499999999999986</v>
      </c>
      <c r="BN133" s="64">
        <f>IFERROR(Y133*I133/H133,"0")</f>
        <v>84.499999999999986</v>
      </c>
      <c r="BO133" s="64">
        <f>IFERROR(1/J133*(X133/H133),"0")</f>
        <v>0.13736263736263737</v>
      </c>
      <c r="BP133" s="64">
        <f>IFERROR(1/J133*(Y133/H133),"0")</f>
        <v>0.13736263736263737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25</v>
      </c>
      <c r="Y134" s="585">
        <f>IFERROR(Y132/H132,"0")+IFERROR(Y133/H133,"0")</f>
        <v>25</v>
      </c>
      <c r="Z134" s="585">
        <f>IFERROR(IF(Z132="",0,Z132),"0")+IFERROR(IF(Z133="",0,Z133),"0")</f>
        <v>0.16275000000000001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80</v>
      </c>
      <c r="Y135" s="585">
        <f>IFERROR(SUM(Y132:Y133),"0")</f>
        <v>80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52.5</v>
      </c>
      <c r="Y137" s="584">
        <f>IFERROR(IF(X137="",0,CEILING((X137/$H137),1)*$H137),"")</f>
        <v>53.199999999999996</v>
      </c>
      <c r="Z137" s="36">
        <f>IFERROR(IF(Y137=0,"",ROUNDUP(Y137/H137,0)*0.00651),"")</f>
        <v>0.12369000000000001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57.524999999999999</v>
      </c>
      <c r="BN137" s="64">
        <f>IFERROR(Y137*I137/H137,"0")</f>
        <v>58.291999999999994</v>
      </c>
      <c r="BO137" s="64">
        <f>IFERROR(1/J137*(X137/H137),"0")</f>
        <v>0.10302197802197803</v>
      </c>
      <c r="BP137" s="64">
        <f>IFERROR(1/J137*(Y137/H137),"0")</f>
        <v>0.1043956043956044</v>
      </c>
    </row>
    <row r="138" spans="1:68" ht="27" customHeight="1" x14ac:dyDescent="0.25">
      <c r="A138" s="54" t="s">
        <v>242</v>
      </c>
      <c r="B138" s="54" t="s">
        <v>245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18.75</v>
      </c>
      <c r="Y139" s="585">
        <f>IFERROR(Y137/H137,"0")+IFERROR(Y138/H138,"0")</f>
        <v>19</v>
      </c>
      <c r="Z139" s="585">
        <f>IFERROR(IF(Z137="",0,Z137),"0")+IFERROR(IF(Z138="",0,Z138),"0")</f>
        <v>0.12369000000000001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52.5</v>
      </c>
      <c r="Y140" s="585">
        <f>IFERROR(SUM(Y137:Y138),"0")</f>
        <v>53.199999999999996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92.4</v>
      </c>
      <c r="Y143" s="584">
        <f>IFERROR(IF(X143="",0,CEILING((X143/$H143),1)*$H143),"")</f>
        <v>92.4</v>
      </c>
      <c r="Z143" s="36">
        <f>IFERROR(IF(Y143=0,"",ROUNDUP(Y143/H143,0)*0.00651),"")</f>
        <v>0.22785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101.78</v>
      </c>
      <c r="BN143" s="64">
        <f>IFERROR(Y143*I143/H143,"0")</f>
        <v>101.78</v>
      </c>
      <c r="BO143" s="64">
        <f>IFERROR(1/J143*(X143/H143),"0")</f>
        <v>0.19230769230769232</v>
      </c>
      <c r="BP143" s="64">
        <f>IFERROR(1/J143*(Y143/H143),"0")</f>
        <v>0.19230769230769232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35</v>
      </c>
      <c r="Y144" s="585">
        <f>IFERROR(Y142/H142,"0")+IFERROR(Y143/H143,"0")</f>
        <v>35</v>
      </c>
      <c r="Z144" s="585">
        <f>IFERROR(IF(Z142="",0,Z142),"0")+IFERROR(IF(Z143="",0,Z143),"0")</f>
        <v>0.22785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92.4</v>
      </c>
      <c r="Y145" s="585">
        <f>IFERROR(SUM(Y142:Y143),"0")</f>
        <v>92.4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50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53.214285714285715</v>
      </c>
      <c r="BN164" s="64">
        <f t="shared" ref="BN164:BN172" si="23">IFERROR(Y164*I164/H164,"0")</f>
        <v>53.64</v>
      </c>
      <c r="BO164" s="64">
        <f t="shared" ref="BO164:BO172" si="24">IFERROR(1/J164*(X164/H164),"0")</f>
        <v>9.0187590187590191E-2</v>
      </c>
      <c r="BP164" s="64">
        <f t="shared" ref="BP164:BP172" si="25">IFERROR(1/J164*(Y164/H164),"0")</f>
        <v>9.0909090909090912E-2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20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21.285714285714281</v>
      </c>
      <c r="BN165" s="64">
        <f t="shared" si="23"/>
        <v>22.349999999999998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80</v>
      </c>
      <c r="Y166" s="584">
        <f t="shared" si="21"/>
        <v>84</v>
      </c>
      <c r="Z166" s="36">
        <f>IFERROR(IF(Y166=0,"",ROUNDUP(Y166/H166,0)*0.00902),"")</f>
        <v>0.1804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84</v>
      </c>
      <c r="BN166" s="64">
        <f t="shared" si="23"/>
        <v>88.199999999999989</v>
      </c>
      <c r="BO166" s="64">
        <f t="shared" si="24"/>
        <v>0.14430014430014429</v>
      </c>
      <c r="BP166" s="64">
        <f t="shared" si="25"/>
        <v>0.15151515151515152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122.5</v>
      </c>
      <c r="Y167" s="584">
        <f t="shared" si="21"/>
        <v>123.9</v>
      </c>
      <c r="Z167" s="36">
        <f>IFERROR(IF(Y167=0,"",ROUNDUP(Y167/H167,0)*0.00502),"")</f>
        <v>0.29618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130.08333333333334</v>
      </c>
      <c r="BN167" s="64">
        <f t="shared" si="23"/>
        <v>131.57</v>
      </c>
      <c r="BO167" s="64">
        <f t="shared" si="24"/>
        <v>0.2492877492877493</v>
      </c>
      <c r="BP167" s="64">
        <f t="shared" si="25"/>
        <v>0.25213675213675218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133</v>
      </c>
      <c r="Y168" s="584">
        <f t="shared" si="21"/>
        <v>134.4</v>
      </c>
      <c r="Z168" s="36">
        <f>IFERROR(IF(Y168=0,"",ROUNDUP(Y168/H168,0)*0.00502),"")</f>
        <v>0.32128000000000001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141.23333333333332</v>
      </c>
      <c r="BN168" s="64">
        <f t="shared" si="23"/>
        <v>142.72</v>
      </c>
      <c r="BO168" s="64">
        <f t="shared" si="24"/>
        <v>0.27065527065527067</v>
      </c>
      <c r="BP168" s="64">
        <f t="shared" si="25"/>
        <v>0.27350427350427353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3</v>
      </c>
      <c r="Y169" s="584">
        <f t="shared" si="21"/>
        <v>3.6</v>
      </c>
      <c r="Z169" s="36">
        <f>IFERROR(IF(Y169=0,"",ROUNDUP(Y169/H169,0)*0.00502),"")</f>
        <v>1.004E-2</v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3.2166666666666668</v>
      </c>
      <c r="BN169" s="64">
        <f t="shared" si="23"/>
        <v>3.8599999999999994</v>
      </c>
      <c r="BO169" s="64">
        <f t="shared" si="24"/>
        <v>7.1225071225071226E-3</v>
      </c>
      <c r="BP169" s="64">
        <f t="shared" si="25"/>
        <v>8.5470085470085479E-3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245</v>
      </c>
      <c r="Y170" s="584">
        <f t="shared" si="21"/>
        <v>245.70000000000002</v>
      </c>
      <c r="Z170" s="36">
        <f>IFERROR(IF(Y170=0,"",ROUNDUP(Y170/H170,0)*0.00502),"")</f>
        <v>0.58733999999999997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256.66666666666663</v>
      </c>
      <c r="BN170" s="64">
        <f t="shared" si="23"/>
        <v>257.40000000000003</v>
      </c>
      <c r="BO170" s="64">
        <f t="shared" si="24"/>
        <v>0.4985754985754986</v>
      </c>
      <c r="BP170" s="64">
        <f t="shared" si="25"/>
        <v>0.5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275.71428571428567</v>
      </c>
      <c r="Y173" s="585">
        <f>IFERROR(Y164/H164,"0")+IFERROR(Y165/H165,"0")+IFERROR(Y166/H166,"0")+IFERROR(Y167/H167,"0")+IFERROR(Y168/H168,"0")+IFERROR(Y169/H169,"0")+IFERROR(Y170/H170,"0")+IFERROR(Y171/H171,"0")+IFERROR(Y172/H172,"0")</f>
        <v>279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1.5485800000000001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653.5</v>
      </c>
      <c r="Y174" s="585">
        <f>IFERROR(SUM(Y164:Y172),"0")</f>
        <v>663.00000000000011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5.6000000000000014</v>
      </c>
      <c r="Y177" s="584">
        <f>IFERROR(IF(X177="",0,CEILING((X177/$H177),1)*$H177),"")</f>
        <v>6.3</v>
      </c>
      <c r="Z177" s="36">
        <f>IFERROR(IF(Y177=0,"",ROUNDUP(Y177/H177,0)*0.0059),"")</f>
        <v>2.9499999999999998E-2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6.4444444444444455</v>
      </c>
      <c r="BN177" s="64">
        <f>IFERROR(Y177*I177/H177,"0")</f>
        <v>7.25</v>
      </c>
      <c r="BO177" s="64">
        <f>IFERROR(1/J177*(X177/H177),"0")</f>
        <v>2.0576131687242802E-2</v>
      </c>
      <c r="BP177" s="64">
        <f>IFERROR(1/J177*(Y177/H177),"0")</f>
        <v>2.3148148148148147E-2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5.6000000000000014</v>
      </c>
      <c r="Y178" s="584">
        <f>IFERROR(IF(X178="",0,CEILING((X178/$H178),1)*$H178),"")</f>
        <v>6.3</v>
      </c>
      <c r="Z178" s="36">
        <f>IFERROR(IF(Y178=0,"",ROUNDUP(Y178/H178,0)*0.0059),"")</f>
        <v>2.9499999999999998E-2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6.4444444444444455</v>
      </c>
      <c r="BN178" s="64">
        <f>IFERROR(Y178*I178/H178,"0")</f>
        <v>7.25</v>
      </c>
      <c r="BO178" s="64">
        <f>IFERROR(1/J178*(X178/H178),"0")</f>
        <v>2.0576131687242802E-2</v>
      </c>
      <c r="BP178" s="64">
        <f>IFERROR(1/J178*(Y178/H178),"0")</f>
        <v>2.3148148148148147E-2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8.8888888888888911</v>
      </c>
      <c r="Y179" s="585">
        <f>IFERROR(Y176/H176,"0")+IFERROR(Y177/H177,"0")+IFERROR(Y178/H178,"0")</f>
        <v>10</v>
      </c>
      <c r="Z179" s="585">
        <f>IFERROR(IF(Z176="",0,Z176),"0")+IFERROR(IF(Z177="",0,Z177),"0")+IFERROR(IF(Z178="",0,Z178),"0")</f>
        <v>5.8999999999999997E-2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11.200000000000003</v>
      </c>
      <c r="Y180" s="585">
        <f>IFERROR(SUM(Y176:Y178),"0")</f>
        <v>12.6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100</v>
      </c>
      <c r="Y197" s="584">
        <f t="shared" ref="Y197:Y204" si="26">IFERROR(IF(X197="",0,CEILING((X197/$H197),1)*$H197),"")</f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103.88888888888889</v>
      </c>
      <c r="BN197" s="64">
        <f t="shared" ref="BN197:BN204" si="28">IFERROR(Y197*I197/H197,"0")</f>
        <v>106.59000000000002</v>
      </c>
      <c r="BO197" s="64">
        <f t="shared" ref="BO197:BO204" si="29">IFERROR(1/J197*(X197/H197),"0")</f>
        <v>0.14029180695847362</v>
      </c>
      <c r="BP197" s="64">
        <f t="shared" ref="BP197:BP204" si="30">IFERROR(1/J197*(Y197/H197),"0")</f>
        <v>0.14393939393939395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80</v>
      </c>
      <c r="Y198" s="584">
        <f t="shared" si="26"/>
        <v>81</v>
      </c>
      <c r="Z198" s="36">
        <f>IFERROR(IF(Y198=0,"",ROUNDUP(Y198/H198,0)*0.00902),"")</f>
        <v>0.1353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83.111111111111114</v>
      </c>
      <c r="BN198" s="64">
        <f t="shared" si="28"/>
        <v>84.15</v>
      </c>
      <c r="BO198" s="64">
        <f t="shared" si="29"/>
        <v>0.11223344556677889</v>
      </c>
      <c r="BP198" s="64">
        <f t="shared" si="30"/>
        <v>0.11363636363636363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250</v>
      </c>
      <c r="Y199" s="584">
        <f t="shared" si="26"/>
        <v>253.8</v>
      </c>
      <c r="Z199" s="36">
        <f>IFERROR(IF(Y199=0,"",ROUNDUP(Y199/H199,0)*0.00902),"")</f>
        <v>0.42393999999999998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259.72222222222223</v>
      </c>
      <c r="BN199" s="64">
        <f t="shared" si="28"/>
        <v>263.67</v>
      </c>
      <c r="BO199" s="64">
        <f t="shared" si="29"/>
        <v>0.35072951739618402</v>
      </c>
      <c r="BP199" s="64">
        <f t="shared" si="30"/>
        <v>0.35606060606060608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80</v>
      </c>
      <c r="Y200" s="584">
        <f t="shared" si="26"/>
        <v>81</v>
      </c>
      <c r="Z200" s="36">
        <f>IFERROR(IF(Y200=0,"",ROUNDUP(Y200/H200,0)*0.00902),"")</f>
        <v>0.1353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83.111111111111114</v>
      </c>
      <c r="BN200" s="64">
        <f t="shared" si="28"/>
        <v>84.15</v>
      </c>
      <c r="BO200" s="64">
        <f t="shared" si="29"/>
        <v>0.11223344556677889</v>
      </c>
      <c r="BP200" s="64">
        <f t="shared" si="30"/>
        <v>0.11363636363636363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150</v>
      </c>
      <c r="Y201" s="584">
        <f t="shared" si="26"/>
        <v>151.20000000000002</v>
      </c>
      <c r="Z201" s="36">
        <f>IFERROR(IF(Y201=0,"",ROUNDUP(Y201/H201,0)*0.00502),"")</f>
        <v>0.42168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160.83333333333334</v>
      </c>
      <c r="BN201" s="64">
        <f t="shared" si="28"/>
        <v>162.12</v>
      </c>
      <c r="BO201" s="64">
        <f t="shared" si="29"/>
        <v>0.35612535612535612</v>
      </c>
      <c r="BP201" s="64">
        <f t="shared" si="30"/>
        <v>0.35897435897435909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75</v>
      </c>
      <c r="Y202" s="584">
        <f t="shared" si="26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79.166666666666671</v>
      </c>
      <c r="BN202" s="64">
        <f t="shared" si="28"/>
        <v>79.800000000000011</v>
      </c>
      <c r="BO202" s="64">
        <f t="shared" si="29"/>
        <v>0.17806267806267806</v>
      </c>
      <c r="BP202" s="64">
        <f t="shared" si="30"/>
        <v>0.17948717948717954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105</v>
      </c>
      <c r="Y203" s="584">
        <f t="shared" si="26"/>
        <v>106.2</v>
      </c>
      <c r="Z203" s="36">
        <f>IFERROR(IF(Y203=0,"",ROUNDUP(Y203/H203,0)*0.00502),"")</f>
        <v>0.29618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110.83333333333333</v>
      </c>
      <c r="BN203" s="64">
        <f t="shared" si="28"/>
        <v>112.1</v>
      </c>
      <c r="BO203" s="64">
        <f t="shared" si="29"/>
        <v>0.2492877492877493</v>
      </c>
      <c r="BP203" s="64">
        <f t="shared" si="30"/>
        <v>0.25213675213675218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90</v>
      </c>
      <c r="Y204" s="584">
        <f t="shared" si="26"/>
        <v>90</v>
      </c>
      <c r="Z204" s="36">
        <f>IFERROR(IF(Y204=0,"",ROUNDUP(Y204/H204,0)*0.00502),"")</f>
        <v>0.251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95</v>
      </c>
      <c r="BN204" s="64">
        <f t="shared" si="28"/>
        <v>95</v>
      </c>
      <c r="BO204" s="64">
        <f t="shared" si="29"/>
        <v>0.21367521367521369</v>
      </c>
      <c r="BP204" s="64">
        <f t="shared" si="30"/>
        <v>0.21367521367521369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327.77777777777777</v>
      </c>
      <c r="Y205" s="585">
        <f>IFERROR(Y197/H197,"0")+IFERROR(Y198/H198,"0")+IFERROR(Y199/H199,"0")+IFERROR(Y200/H200,"0")+IFERROR(Y201/H201,"0")+IFERROR(Y202/H202,"0")+IFERROR(Y203/H203,"0")+IFERROR(Y204/H204,"0")</f>
        <v>331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2.04562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930</v>
      </c>
      <c r="Y206" s="585">
        <f>IFERROR(SUM(Y197:Y204),"0")</f>
        <v>941.4000000000002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250</v>
      </c>
      <c r="Y210" s="584">
        <f t="shared" si="31"/>
        <v>252.29999999999998</v>
      </c>
      <c r="Z210" s="36">
        <f>IFERROR(IF(Y210=0,"",ROUNDUP(Y210/H210,0)*0.01898),"")</f>
        <v>0.55042000000000002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264.91379310344831</v>
      </c>
      <c r="BN210" s="64">
        <f t="shared" si="33"/>
        <v>267.351</v>
      </c>
      <c r="BO210" s="64">
        <f t="shared" si="34"/>
        <v>0.44899425287356326</v>
      </c>
      <c r="BP210" s="64">
        <f t="shared" si="35"/>
        <v>0.453125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320</v>
      </c>
      <c r="Y211" s="584">
        <f t="shared" si="31"/>
        <v>321.59999999999997</v>
      </c>
      <c r="Z211" s="36">
        <f t="shared" ref="Z211:Z216" si="36">IFERROR(IF(Y211=0,"",ROUNDUP(Y211/H211,0)*0.00651),"")</f>
        <v>0.87234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356</v>
      </c>
      <c r="BN211" s="64">
        <f t="shared" si="33"/>
        <v>357.78</v>
      </c>
      <c r="BO211" s="64">
        <f t="shared" si="34"/>
        <v>0.73260073260073266</v>
      </c>
      <c r="BP211" s="64">
        <f t="shared" si="35"/>
        <v>0.73626373626373631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440</v>
      </c>
      <c r="Y213" s="584">
        <f t="shared" si="31"/>
        <v>441.59999999999997</v>
      </c>
      <c r="Z213" s="36">
        <f t="shared" si="36"/>
        <v>1.19784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486.20000000000005</v>
      </c>
      <c r="BN213" s="64">
        <f t="shared" si="33"/>
        <v>487.96800000000002</v>
      </c>
      <c r="BO213" s="64">
        <f t="shared" si="34"/>
        <v>1.0073260073260075</v>
      </c>
      <c r="BP213" s="64">
        <f t="shared" si="35"/>
        <v>1.0109890109890112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140</v>
      </c>
      <c r="Y215" s="584">
        <f t="shared" si="31"/>
        <v>141.6</v>
      </c>
      <c r="Z215" s="36">
        <f t="shared" si="36"/>
        <v>0.38408999999999999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154.70000000000002</v>
      </c>
      <c r="BN215" s="64">
        <f t="shared" si="33"/>
        <v>156.46800000000002</v>
      </c>
      <c r="BO215" s="64">
        <f t="shared" si="34"/>
        <v>0.32051282051282054</v>
      </c>
      <c r="BP215" s="64">
        <f t="shared" si="35"/>
        <v>0.32417582417582419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280</v>
      </c>
      <c r="Y216" s="584">
        <f t="shared" si="31"/>
        <v>280.8</v>
      </c>
      <c r="Z216" s="36">
        <f t="shared" si="36"/>
        <v>0.76167000000000007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310.10000000000002</v>
      </c>
      <c r="BN216" s="64">
        <f t="shared" si="33"/>
        <v>310.98599999999999</v>
      </c>
      <c r="BO216" s="64">
        <f t="shared" si="34"/>
        <v>0.64102564102564108</v>
      </c>
      <c r="BP216" s="64">
        <f t="shared" si="35"/>
        <v>0.64285714285714302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520.40229885057477</v>
      </c>
      <c r="Y217" s="585">
        <f>IFERROR(Y208/H208,"0")+IFERROR(Y209/H209,"0")+IFERROR(Y210/H210,"0")+IFERROR(Y211/H211,"0")+IFERROR(Y212/H212,"0")+IFERROR(Y213/H213,"0")+IFERROR(Y214/H214,"0")+IFERROR(Y215/H215,"0")+IFERROR(Y216/H216,"0")</f>
        <v>523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3.7663600000000002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1430</v>
      </c>
      <c r="Y218" s="585">
        <f>IFERROR(SUM(Y208:Y216),"0")</f>
        <v>1437.8999999999999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20</v>
      </c>
      <c r="Y221" s="584">
        <f>IFERROR(IF(X221="",0,CEILING((X221/$H221),1)*$H221),"")</f>
        <v>21.599999999999998</v>
      </c>
      <c r="Z221" s="36">
        <f>IFERROR(IF(Y221=0,"",ROUNDUP(Y221/H221,0)*0.00651),"")</f>
        <v>5.8590000000000003E-2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22.100000000000005</v>
      </c>
      <c r="BN221" s="64">
        <f>IFERROR(Y221*I221/H221,"0")</f>
        <v>23.868000000000002</v>
      </c>
      <c r="BO221" s="64">
        <f>IFERROR(1/J221*(X221/H221),"0")</f>
        <v>4.5787545787545791E-2</v>
      </c>
      <c r="BP221" s="64">
        <f>IFERROR(1/J221*(Y221/H221),"0")</f>
        <v>4.9450549450549455E-2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8.3333333333333339</v>
      </c>
      <c r="Y222" s="585">
        <f>IFERROR(Y220/H220,"0")+IFERROR(Y221/H221,"0")</f>
        <v>9</v>
      </c>
      <c r="Z222" s="585">
        <f>IFERROR(IF(Z220="",0,Z220),"0")+IFERROR(IF(Z221="",0,Z221),"0")</f>
        <v>5.8590000000000003E-2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20</v>
      </c>
      <c r="Y223" s="585">
        <f>IFERROR(SUM(Y220:Y221),"0")</f>
        <v>21.599999999999998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20</v>
      </c>
      <c r="Y226" s="584">
        <f t="shared" ref="Y226:Y232" si="37">IFERROR(IF(X226="",0,CEILING((X226/$H226),1)*$H226),"")</f>
        <v>23.2</v>
      </c>
      <c r="Z226" s="36">
        <f>IFERROR(IF(Y226=0,"",ROUNDUP(Y226/H226,0)*0.01898),"")</f>
        <v>3.7960000000000001E-2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20.75</v>
      </c>
      <c r="BN226" s="64">
        <f t="shared" ref="BN226:BN232" si="39">IFERROR(Y226*I226/H226,"0")</f>
        <v>24.07</v>
      </c>
      <c r="BO226" s="64">
        <f t="shared" ref="BO226:BO232" si="40">IFERROR(1/J226*(X226/H226),"0")</f>
        <v>2.6939655172413795E-2</v>
      </c>
      <c r="BP226" s="64">
        <f t="shared" ref="BP226:BP232" si="41">IFERROR(1/J226*(Y226/H226),"0")</f>
        <v>3.125E-2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100</v>
      </c>
      <c r="Y228" s="584">
        <f t="shared" si="37"/>
        <v>104.39999999999999</v>
      </c>
      <c r="Z228" s="36">
        <f>IFERROR(IF(Y228=0,"",ROUNDUP(Y228/H228,0)*0.01898),"")</f>
        <v>0.17082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103.75</v>
      </c>
      <c r="BN228" s="64">
        <f t="shared" si="39"/>
        <v>108.315</v>
      </c>
      <c r="BO228" s="64">
        <f t="shared" si="40"/>
        <v>0.13469827586206898</v>
      </c>
      <c r="BP228" s="64">
        <f t="shared" si="41"/>
        <v>0.140625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20</v>
      </c>
      <c r="Y229" s="584">
        <f t="shared" si="37"/>
        <v>20</v>
      </c>
      <c r="Z229" s="36">
        <f>IFERROR(IF(Y229=0,"",ROUNDUP(Y229/H229,0)*0.00902),"")</f>
        <v>4.5100000000000001E-2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21.05</v>
      </c>
      <c r="BN229" s="64">
        <f t="shared" si="39"/>
        <v>21.05</v>
      </c>
      <c r="BO229" s="64">
        <f t="shared" si="40"/>
        <v>3.787878787878788E-2</v>
      </c>
      <c r="BP229" s="64">
        <f t="shared" si="41"/>
        <v>3.787878787878788E-2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40</v>
      </c>
      <c r="Y232" s="584">
        <f t="shared" si="37"/>
        <v>40</v>
      </c>
      <c r="Z232" s="36">
        <f>IFERROR(IF(Y232=0,"",ROUNDUP(Y232/H232,0)*0.00902),"")</f>
        <v>9.0200000000000002E-2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42.1</v>
      </c>
      <c r="BN232" s="64">
        <f t="shared" si="39"/>
        <v>42.1</v>
      </c>
      <c r="BO232" s="64">
        <f t="shared" si="40"/>
        <v>7.575757575757576E-2</v>
      </c>
      <c r="BP232" s="64">
        <f t="shared" si="41"/>
        <v>7.575757575757576E-2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25.344827586206897</v>
      </c>
      <c r="Y233" s="585">
        <f>IFERROR(Y226/H226,"0")+IFERROR(Y227/H227,"0")+IFERROR(Y228/H228,"0")+IFERROR(Y229/H229,"0")+IFERROR(Y230/H230,"0")+IFERROR(Y231/H231,"0")+IFERROR(Y232/H232,"0")</f>
        <v>26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0.34408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180</v>
      </c>
      <c r="Y234" s="585">
        <f>IFERROR(SUM(Y226:Y232),"0")</f>
        <v>187.6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390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">
        <v>391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100</v>
      </c>
      <c r="Y274" s="584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240</v>
      </c>
      <c r="Y275" s="584">
        <f>IFERROR(IF(X275="",0,CEILING((X275/$H275),1)*$H275),"")</f>
        <v>240</v>
      </c>
      <c r="Z275" s="36">
        <f>IFERROR(IF(Y275=0,"",ROUNDUP(Y275/H275,0)*0.00651),"")</f>
        <v>0.65100000000000002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258.00000000000006</v>
      </c>
      <c r="BN275" s="64">
        <f>IFERROR(Y275*I275/H275,"0")</f>
        <v>258.00000000000006</v>
      </c>
      <c r="BO275" s="64">
        <f>IFERROR(1/J275*(X275/H275),"0")</f>
        <v>0.5494505494505495</v>
      </c>
      <c r="BP275" s="64">
        <f>IFERROR(1/J275*(Y275/H275),"0")</f>
        <v>0.5494505494505495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141.66666666666669</v>
      </c>
      <c r="Y276" s="585">
        <f>IFERROR(Y273/H273,"0")+IFERROR(Y274/H274,"0")+IFERROR(Y275/H275,"0")</f>
        <v>142</v>
      </c>
      <c r="Z276" s="585">
        <f>IFERROR(IF(Z273="",0,Z273),"0")+IFERROR(IF(Z274="",0,Z274),"0")+IFERROR(IF(Z275="",0,Z275),"0")</f>
        <v>0.92442000000000002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340</v>
      </c>
      <c r="Y277" s="585">
        <f>IFERROR(SUM(Y273:Y275),"0")</f>
        <v>340.8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105</v>
      </c>
      <c r="Y307" s="584">
        <f t="shared" si="53"/>
        <v>105</v>
      </c>
      <c r="Z307" s="36">
        <f>IFERROR(IF(Y307=0,"",ROUNDUP(Y307/H307,0)*0.00502),"")</f>
        <v>0.251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110.00000000000001</v>
      </c>
      <c r="BN307" s="64">
        <f t="shared" si="55"/>
        <v>110.00000000000001</v>
      </c>
      <c r="BO307" s="64">
        <f t="shared" si="56"/>
        <v>0.21367521367521369</v>
      </c>
      <c r="BP307" s="64">
        <f t="shared" si="57"/>
        <v>0.21367521367521369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27</v>
      </c>
      <c r="Y309" s="584">
        <f t="shared" si="53"/>
        <v>27</v>
      </c>
      <c r="Z309" s="36">
        <f>IFERROR(IF(Y309=0,"",ROUNDUP(Y309/H309,0)*0.00651),"")</f>
        <v>9.7650000000000001E-2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30.419999999999998</v>
      </c>
      <c r="BN309" s="64">
        <f t="shared" si="55"/>
        <v>30.419999999999998</v>
      </c>
      <c r="BO309" s="64">
        <f t="shared" si="56"/>
        <v>8.241758241758243E-2</v>
      </c>
      <c r="BP309" s="64">
        <f t="shared" si="57"/>
        <v>8.241758241758243E-2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65</v>
      </c>
      <c r="Y310" s="585">
        <f>IFERROR(Y303/H303,"0")+IFERROR(Y304/H304,"0")+IFERROR(Y305/H305,"0")+IFERROR(Y306/H306,"0")+IFERROR(Y307/H307,"0")+IFERROR(Y308/H308,"0")+IFERROR(Y309/H309,"0")</f>
        <v>65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0.34865000000000002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132</v>
      </c>
      <c r="Y311" s="585">
        <f>IFERROR(SUM(Y303:Y309),"0")</f>
        <v>132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300</v>
      </c>
      <c r="Y322" s="584">
        <f>IFERROR(IF(X322="",0,CEILING((X322/$H322),1)*$H322),"")</f>
        <v>304.2</v>
      </c>
      <c r="Z322" s="36">
        <f>IFERROR(IF(Y322=0,"",ROUNDUP(Y322/H322,0)*0.01898),"")</f>
        <v>0.74021999999999999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319.96153846153851</v>
      </c>
      <c r="BN322" s="64">
        <f>IFERROR(Y322*I322/H322,"0")</f>
        <v>324.44100000000003</v>
      </c>
      <c r="BO322" s="64">
        <f>IFERROR(1/J322*(X322/H322),"0")</f>
        <v>0.60096153846153844</v>
      </c>
      <c r="BP322" s="64">
        <f>IFERROR(1/J322*(Y322/H322),"0")</f>
        <v>0.609375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38.46153846153846</v>
      </c>
      <c r="Y324" s="585">
        <f>IFERROR(Y321/H321,"0")+IFERROR(Y322/H322,"0")+IFERROR(Y323/H323,"0")</f>
        <v>39</v>
      </c>
      <c r="Z324" s="585">
        <f>IFERROR(IF(Z321="",0,Z321),"0")+IFERROR(IF(Z322="",0,Z322),"0")+IFERROR(IF(Z323="",0,Z323),"0")</f>
        <v>0.74021999999999999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300</v>
      </c>
      <c r="Y325" s="585">
        <f>IFERROR(SUM(Y321:Y323),"0")</f>
        <v>304.2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100</v>
      </c>
      <c r="Y337" s="584">
        <f>IFERROR(IF(X337="",0,CEILING((X337/$H337),1)*$H337),"")</f>
        <v>100</v>
      </c>
      <c r="Z337" s="36">
        <f>IFERROR(IF(Y337=0,"",ROUNDUP(Y337/H337,0)*0.00474),"")</f>
        <v>0.23700000000000002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112.00000000000001</v>
      </c>
      <c r="BN337" s="64">
        <f>IFERROR(Y337*I337/H337,"0")</f>
        <v>112.00000000000001</v>
      </c>
      <c r="BO337" s="64">
        <f>IFERROR(1/J337*(X337/H337),"0")</f>
        <v>0.21008403361344538</v>
      </c>
      <c r="BP337" s="64">
        <f>IFERROR(1/J337*(Y337/H337),"0")</f>
        <v>0.21008403361344538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50</v>
      </c>
      <c r="Y338" s="585">
        <f>IFERROR(Y335/H335,"0")+IFERROR(Y336/H336,"0")+IFERROR(Y337/H337,"0")</f>
        <v>50</v>
      </c>
      <c r="Z338" s="585">
        <f>IFERROR(IF(Z335="",0,Z335),"0")+IFERROR(IF(Z336="",0,Z336),"0")+IFERROR(IF(Z337="",0,Z337),"0")</f>
        <v>0.23700000000000002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100</v>
      </c>
      <c r="Y339" s="585">
        <f>IFERROR(SUM(Y335:Y337),"0")</f>
        <v>100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630</v>
      </c>
      <c r="Y343" s="584">
        <f>IFERROR(IF(X343="",0,CEILING((X343/$H343),1)*$H343),"")</f>
        <v>630</v>
      </c>
      <c r="Z343" s="36">
        <f>IFERROR(IF(Y343=0,"",ROUNDUP(Y343/H343,0)*0.00651),"")</f>
        <v>1.9530000000000001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705.59999999999991</v>
      </c>
      <c r="BN343" s="64">
        <f>IFERROR(Y343*I343/H343,"0")</f>
        <v>705.59999999999991</v>
      </c>
      <c r="BO343" s="64">
        <f>IFERROR(1/J343*(X343/H343),"0")</f>
        <v>1.6483516483516485</v>
      </c>
      <c r="BP343" s="64">
        <f>IFERROR(1/J343*(Y343/H343),"0")</f>
        <v>1.6483516483516485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350</v>
      </c>
      <c r="Y344" s="584">
        <f>IFERROR(IF(X344="",0,CEILING((X344/$H344),1)*$H344),"")</f>
        <v>350.7</v>
      </c>
      <c r="Z344" s="36">
        <f>IFERROR(IF(Y344=0,"",ROUNDUP(Y344/H344,0)*0.00651),"")</f>
        <v>1.08717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390</v>
      </c>
      <c r="BN344" s="64">
        <f>IFERROR(Y344*I344/H344,"0")</f>
        <v>390.78</v>
      </c>
      <c r="BO344" s="64">
        <f>IFERROR(1/J344*(X344/H344),"0")</f>
        <v>0.91575091575091572</v>
      </c>
      <c r="BP344" s="64">
        <f>IFERROR(1/J344*(Y344/H344),"0")</f>
        <v>0.91758241758241765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466.66666666666663</v>
      </c>
      <c r="Y345" s="585">
        <f>IFERROR(Y342/H342,"0")+IFERROR(Y343/H343,"0")+IFERROR(Y344/H344,"0")</f>
        <v>467</v>
      </c>
      <c r="Z345" s="585">
        <f>IFERROR(IF(Z342="",0,Z342),"0")+IFERROR(IF(Z343="",0,Z343),"0")+IFERROR(IF(Z344="",0,Z344),"0")</f>
        <v>3.0401699999999998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980</v>
      </c>
      <c r="Y346" s="585">
        <f>IFERROR(SUM(Y342:Y344),"0")</f>
        <v>980.7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1900</v>
      </c>
      <c r="Y350" s="584">
        <f t="shared" ref="Y350:Y356" si="58">IFERROR(IF(X350="",0,CEILING((X350/$H350),1)*$H350),"")</f>
        <v>1905</v>
      </c>
      <c r="Z350" s="36">
        <f>IFERROR(IF(Y350=0,"",ROUNDUP(Y350/H350,0)*0.02175),"")</f>
        <v>2.7622499999999999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1960.8</v>
      </c>
      <c r="BN350" s="64">
        <f t="shared" ref="BN350:BN356" si="60">IFERROR(Y350*I350/H350,"0")</f>
        <v>1965.96</v>
      </c>
      <c r="BO350" s="64">
        <f t="shared" ref="BO350:BO356" si="61">IFERROR(1/J350*(X350/H350),"0")</f>
        <v>2.6388888888888888</v>
      </c>
      <c r="BP350" s="64">
        <f t="shared" ref="BP350:BP356" si="62">IFERROR(1/J350*(Y350/H350),"0")</f>
        <v>2.645833333333333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1000</v>
      </c>
      <c r="Y351" s="584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300</v>
      </c>
      <c r="Y352" s="584">
        <f t="shared" si="58"/>
        <v>300</v>
      </c>
      <c r="Z352" s="36">
        <f>IFERROR(IF(Y352=0,"",ROUNDUP(Y352/H352,0)*0.02175),"")</f>
        <v>0.43499999999999994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309.60000000000002</v>
      </c>
      <c r="BN352" s="64">
        <f t="shared" si="60"/>
        <v>309.60000000000002</v>
      </c>
      <c r="BO352" s="64">
        <f t="shared" si="61"/>
        <v>0.41666666666666663</v>
      </c>
      <c r="BP352" s="64">
        <f t="shared" si="62"/>
        <v>0.41666666666666663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2700</v>
      </c>
      <c r="Y353" s="584">
        <f t="shared" si="58"/>
        <v>2700</v>
      </c>
      <c r="Z353" s="36">
        <f>IFERROR(IF(Y353=0,"",ROUNDUP(Y353/H353,0)*0.02175),"")</f>
        <v>3.9149999999999996</v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2786.4</v>
      </c>
      <c r="BN353" s="64">
        <f t="shared" si="60"/>
        <v>2786.4</v>
      </c>
      <c r="BO353" s="64">
        <f t="shared" si="61"/>
        <v>3.75</v>
      </c>
      <c r="BP353" s="64">
        <f t="shared" si="62"/>
        <v>3.75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15</v>
      </c>
      <c r="Y356" s="584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15.63</v>
      </c>
      <c r="BN356" s="64">
        <f t="shared" si="60"/>
        <v>15.63</v>
      </c>
      <c r="BO356" s="64">
        <f t="shared" si="61"/>
        <v>2.2727272727272728E-2</v>
      </c>
      <c r="BP356" s="64">
        <f t="shared" si="62"/>
        <v>2.2727272727272728E-2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396.33333333333337</v>
      </c>
      <c r="Y357" s="585">
        <f>IFERROR(Y350/H350,"0")+IFERROR(Y351/H351,"0")+IFERROR(Y352/H352,"0")+IFERROR(Y353/H353,"0")+IFERROR(Y354/H354,"0")+IFERROR(Y355/H355,"0")+IFERROR(Y356/H356,"0")</f>
        <v>397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8.5965600000000002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5915</v>
      </c>
      <c r="Y358" s="585">
        <f>IFERROR(SUM(Y350:Y356),"0")</f>
        <v>5925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1200</v>
      </c>
      <c r="Y360" s="584">
        <f>IFERROR(IF(X360="",0,CEILING((X360/$H360),1)*$H360),"")</f>
        <v>1200</v>
      </c>
      <c r="Z360" s="36">
        <f>IFERROR(IF(Y360=0,"",ROUNDUP(Y360/H360,0)*0.02175),"")</f>
        <v>1.7399999999999998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1238.4000000000001</v>
      </c>
      <c r="BN360" s="64">
        <f>IFERROR(Y360*I360/H360,"0")</f>
        <v>1238.4000000000001</v>
      </c>
      <c r="BO360" s="64">
        <f>IFERROR(1/J360*(X360/H360),"0")</f>
        <v>1.6666666666666665</v>
      </c>
      <c r="BP360" s="64">
        <f>IFERROR(1/J360*(Y360/H360),"0")</f>
        <v>1.6666666666666665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82</v>
      </c>
      <c r="Y362" s="585">
        <f>IFERROR(Y360/H360,"0")+IFERROR(Y361/H361,"0")</f>
        <v>82</v>
      </c>
      <c r="Z362" s="585">
        <f>IFERROR(IF(Z360="",0,Z360),"0")+IFERROR(IF(Z361="",0,Z361),"0")</f>
        <v>1.7580399999999998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1208</v>
      </c>
      <c r="Y363" s="585">
        <f>IFERROR(SUM(Y360:Y361),"0")</f>
        <v>1208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100</v>
      </c>
      <c r="Y366" s="584">
        <f>IFERROR(IF(X366="",0,CEILING((X366/$H366),1)*$H366),"")</f>
        <v>108</v>
      </c>
      <c r="Z366" s="36">
        <f>IFERROR(IF(Y366=0,"",ROUNDUP(Y366/H366,0)*0.01898),"")</f>
        <v>0.22776000000000002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105.76666666666667</v>
      </c>
      <c r="BN366" s="64">
        <f>IFERROR(Y366*I366/H366,"0")</f>
        <v>114.22799999999999</v>
      </c>
      <c r="BO366" s="64">
        <f>IFERROR(1/J366*(X366/H366),"0")</f>
        <v>0.1736111111111111</v>
      </c>
      <c r="BP366" s="64">
        <f>IFERROR(1/J366*(Y366/H366),"0")</f>
        <v>0.1875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11.111111111111111</v>
      </c>
      <c r="Y367" s="585">
        <f>IFERROR(Y365/H365,"0")+IFERROR(Y366/H366,"0")</f>
        <v>12</v>
      </c>
      <c r="Z367" s="585">
        <f>IFERROR(IF(Z365="",0,Z365),"0")+IFERROR(IF(Z366="",0,Z366),"0")</f>
        <v>0.22776000000000002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100</v>
      </c>
      <c r="Y368" s="585">
        <f>IFERROR(SUM(Y365:Y366),"0")</f>
        <v>108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28</v>
      </c>
      <c r="Y402" s="584">
        <f t="shared" si="63"/>
        <v>29.400000000000002</v>
      </c>
      <c r="Z402" s="36">
        <f t="shared" si="68"/>
        <v>7.0280000000000009E-2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29.733333333333331</v>
      </c>
      <c r="BN402" s="64">
        <f t="shared" si="65"/>
        <v>31.22</v>
      </c>
      <c r="BO402" s="64">
        <f t="shared" si="66"/>
        <v>5.6980056980056981E-2</v>
      </c>
      <c r="BP402" s="64">
        <f t="shared" si="67"/>
        <v>5.9829059829059839E-2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29.999999999999996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31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0.15562000000000001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63</v>
      </c>
      <c r="Y408" s="585">
        <f>IFERROR(SUM(Y397:Y406),"0")</f>
        <v>65.100000000000009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50</v>
      </c>
      <c r="Y429" s="584">
        <f>IFERROR(IF(X429="",0,CEILING((X429/$H429),1)*$H429),"")</f>
        <v>50.4</v>
      </c>
      <c r="Z429" s="36">
        <f>IFERROR(IF(Y429=0,"",ROUNDUP(Y429/H429,0)*0.00651),"")</f>
        <v>0.27342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87.5</v>
      </c>
      <c r="BN429" s="64">
        <f>IFERROR(Y429*I429/H429,"0")</f>
        <v>88.2</v>
      </c>
      <c r="BO429" s="64">
        <f>IFERROR(1/J429*(X429/H429),"0")</f>
        <v>0.22893772893772898</v>
      </c>
      <c r="BP429" s="64">
        <f>IFERROR(1/J429*(Y429/H429),"0")</f>
        <v>0.23076923076923078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41.666666666666671</v>
      </c>
      <c r="Y430" s="585">
        <f>IFERROR(Y429/H429,"0")</f>
        <v>42</v>
      </c>
      <c r="Z430" s="585">
        <f>IFERROR(IF(Z429="",0,Z429),"0")</f>
        <v>0.27342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50</v>
      </c>
      <c r="Y431" s="585">
        <f>IFERROR(SUM(Y429:Y429),"0")</f>
        <v>50.4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50</v>
      </c>
      <c r="Y440" s="584">
        <f t="shared" ref="Y440:Y454" si="69">IFERROR(IF(X440="",0,CEILING((X440/$H440),1)*$H440),"")</f>
        <v>52.800000000000004</v>
      </c>
      <c r="Z440" s="36">
        <f t="shared" ref="Z440:Z446" si="70">IFERROR(IF(Y440=0,"",ROUNDUP(Y440/H440,0)*0.01196),"")</f>
        <v>0.1196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53.409090909090907</v>
      </c>
      <c r="BN440" s="64">
        <f t="shared" ref="BN440:BN454" si="72">IFERROR(Y440*I440/H440,"0")</f>
        <v>56.400000000000006</v>
      </c>
      <c r="BO440" s="64">
        <f t="shared" ref="BO440:BO454" si="73">IFERROR(1/J440*(X440/H440),"0")</f>
        <v>9.1054778554778545E-2</v>
      </c>
      <c r="BP440" s="64">
        <f t="shared" ref="BP440:BP454" si="74">IFERROR(1/J440*(Y440/H440),"0")</f>
        <v>9.6153846153846159E-2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60</v>
      </c>
      <c r="Y442" s="584">
        <f t="shared" si="69"/>
        <v>63.36</v>
      </c>
      <c r="Z442" s="36">
        <f t="shared" si="70"/>
        <v>0.14352000000000001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64.090909090909079</v>
      </c>
      <c r="BN442" s="64">
        <f t="shared" si="72"/>
        <v>67.679999999999993</v>
      </c>
      <c r="BO442" s="64">
        <f t="shared" si="73"/>
        <v>0.10926573426573427</v>
      </c>
      <c r="BP442" s="64">
        <f t="shared" si="74"/>
        <v>0.11538461538461539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100</v>
      </c>
      <c r="Y445" s="584">
        <f t="shared" si="69"/>
        <v>100.32000000000001</v>
      </c>
      <c r="Z445" s="36">
        <f t="shared" si="70"/>
        <v>0.22724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106.81818181818181</v>
      </c>
      <c r="BN445" s="64">
        <f t="shared" si="72"/>
        <v>107.16</v>
      </c>
      <c r="BO445" s="64">
        <f t="shared" si="73"/>
        <v>0.18210955710955709</v>
      </c>
      <c r="BP445" s="64">
        <f t="shared" si="74"/>
        <v>0.18269230769230771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72</v>
      </c>
      <c r="Y448" s="584">
        <f t="shared" si="69"/>
        <v>72</v>
      </c>
      <c r="Z448" s="36">
        <f>IFERROR(IF(Y448=0,"",ROUNDUP(Y448/H448,0)*0.00902),"")</f>
        <v>0.1804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76.2</v>
      </c>
      <c r="BN448" s="64">
        <f t="shared" si="72"/>
        <v>76.2</v>
      </c>
      <c r="BO448" s="64">
        <f t="shared" si="73"/>
        <v>0.15151515151515152</v>
      </c>
      <c r="BP448" s="64">
        <f t="shared" si="74"/>
        <v>0.15151515151515152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120</v>
      </c>
      <c r="Y453" s="584">
        <f t="shared" si="69"/>
        <v>122.4</v>
      </c>
      <c r="Z453" s="36">
        <f>IFERROR(IF(Y453=0,"",ROUNDUP(Y453/H453,0)*0.00902),"")</f>
        <v>0.30668000000000001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127</v>
      </c>
      <c r="BN453" s="64">
        <f t="shared" si="72"/>
        <v>129.54000000000002</v>
      </c>
      <c r="BO453" s="64">
        <f t="shared" si="73"/>
        <v>0.25252525252525254</v>
      </c>
      <c r="BP453" s="64">
        <f t="shared" si="74"/>
        <v>0.25757575757575757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93.106060606060595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95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0.97744000000000009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402</v>
      </c>
      <c r="Y456" s="585">
        <f>IFERROR(SUM(Y440:Y454),"0")</f>
        <v>410.88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50</v>
      </c>
      <c r="Y458" s="584">
        <f>IFERROR(IF(X458="",0,CEILING((X458/$H458),1)*$H458),"")</f>
        <v>52.800000000000004</v>
      </c>
      <c r="Z458" s="36">
        <f>IFERROR(IF(Y458=0,"",ROUNDUP(Y458/H458,0)*0.01196),"")</f>
        <v>0.1196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53.409090909090907</v>
      </c>
      <c r="BN458" s="64">
        <f>IFERROR(Y458*I458/H458,"0")</f>
        <v>56.400000000000006</v>
      </c>
      <c r="BO458" s="64">
        <f>IFERROR(1/J458*(X458/H458),"0")</f>
        <v>9.1054778554778545E-2</v>
      </c>
      <c r="BP458" s="64">
        <f>IFERROR(1/J458*(Y458/H458),"0")</f>
        <v>9.6153846153846159E-2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9.4696969696969688</v>
      </c>
      <c r="Y461" s="585">
        <f>IFERROR(Y458/H458,"0")+IFERROR(Y459/H459,"0")+IFERROR(Y460/H460,"0")</f>
        <v>10</v>
      </c>
      <c r="Z461" s="585">
        <f>IFERROR(IF(Z458="",0,Z458),"0")+IFERROR(IF(Z459="",0,Z459),"0")+IFERROR(IF(Z460="",0,Z460),"0")</f>
        <v>0.1196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50</v>
      </c>
      <c r="Y462" s="585">
        <f>IFERROR(SUM(Y458:Y460),"0")</f>
        <v>52.800000000000004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100</v>
      </c>
      <c r="Y466" s="584">
        <f t="shared" si="75"/>
        <v>100.32000000000001</v>
      </c>
      <c r="Z466" s="36">
        <f>IFERROR(IF(Y466=0,"",ROUNDUP(Y466/H466,0)*0.01196),"")</f>
        <v>0.22724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106.81818181818181</v>
      </c>
      <c r="BN466" s="64">
        <f t="shared" si="77"/>
        <v>107.16</v>
      </c>
      <c r="BO466" s="64">
        <f t="shared" si="78"/>
        <v>0.18210955710955709</v>
      </c>
      <c r="BP466" s="64">
        <f t="shared" si="79"/>
        <v>0.18269230769230771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12</v>
      </c>
      <c r="Y469" s="584">
        <f t="shared" si="75"/>
        <v>14.399999999999999</v>
      </c>
      <c r="Z469" s="36">
        <f>IFERROR(IF(Y469=0,"",ROUNDUP(Y469/H469,0)*0.00902),"")</f>
        <v>2.7060000000000001E-2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16.725000000000001</v>
      </c>
      <c r="BN469" s="64">
        <f t="shared" si="77"/>
        <v>20.07</v>
      </c>
      <c r="BO469" s="64">
        <f t="shared" si="78"/>
        <v>1.893939393939394E-2</v>
      </c>
      <c r="BP469" s="64">
        <f t="shared" si="79"/>
        <v>2.2727272727272728E-2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54</v>
      </c>
      <c r="Y470" s="584">
        <f t="shared" si="75"/>
        <v>57.599999999999994</v>
      </c>
      <c r="Z470" s="36">
        <f>IFERROR(IF(Y470=0,"",ROUNDUP(Y470/H470,0)*0.00902),"")</f>
        <v>0.10824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75.262500000000017</v>
      </c>
      <c r="BN470" s="64">
        <f t="shared" si="77"/>
        <v>80.28</v>
      </c>
      <c r="BO470" s="64">
        <f t="shared" si="78"/>
        <v>8.5227272727272735E-2</v>
      </c>
      <c r="BP470" s="64">
        <f t="shared" si="79"/>
        <v>9.0909090909090912E-2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42.159090909090907</v>
      </c>
      <c r="Y471" s="585">
        <f>IFERROR(Y464/H464,"0")+IFERROR(Y465/H465,"0")+IFERROR(Y466/H466,"0")+IFERROR(Y467/H467,"0")+IFERROR(Y468/H468,"0")+IFERROR(Y469/H469,"0")+IFERROR(Y470/H470,"0")</f>
        <v>44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0.48214000000000001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216</v>
      </c>
      <c r="Y472" s="585">
        <f>IFERROR(SUM(Y464:Y470),"0")</f>
        <v>225.12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10</v>
      </c>
      <c r="Y484" s="584">
        <f>IFERROR(IF(X484="",0,CEILING((X484/$H484),1)*$H484),"")</f>
        <v>12</v>
      </c>
      <c r="Z484" s="36">
        <f>IFERROR(IF(Y484=0,"",ROUNDUP(Y484/H484,0)*0.01898),"")</f>
        <v>1.898E-2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10.362500000000001</v>
      </c>
      <c r="BN484" s="64">
        <f>IFERROR(Y484*I484/H484,"0")</f>
        <v>12.435</v>
      </c>
      <c r="BO484" s="64">
        <f>IFERROR(1/J484*(X484/H484),"0")</f>
        <v>1.3020833333333334E-2</v>
      </c>
      <c r="BP484" s="64">
        <f>IFERROR(1/J484*(Y484/H484),"0")</f>
        <v>1.5625E-2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0.83333333333333337</v>
      </c>
      <c r="Y486" s="585">
        <f>IFERROR(Y482/H482,"0")+IFERROR(Y483/H483,"0")+IFERROR(Y484/H484,"0")+IFERROR(Y485/H485,"0")</f>
        <v>1</v>
      </c>
      <c r="Z486" s="585">
        <f>IFERROR(IF(Z482="",0,Z482),"0")+IFERROR(IF(Z483="",0,Z483),"0")+IFERROR(IF(Z484="",0,Z484),"0")+IFERROR(IF(Z485="",0,Z485),"0")</f>
        <v>1.898E-2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10</v>
      </c>
      <c r="Y487" s="585">
        <f>IFERROR(SUM(Y482:Y485),"0")</f>
        <v>12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400</v>
      </c>
      <c r="Y501" s="584">
        <f>IFERROR(IF(X501="",0,CEILING((X501/$H501),1)*$H501),"")</f>
        <v>405</v>
      </c>
      <c r="Z501" s="36">
        <f>IFERROR(IF(Y501=0,"",ROUNDUP(Y501/H501,0)*0.01898),"")</f>
        <v>0.85409999999999997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423.06666666666666</v>
      </c>
      <c r="BN501" s="64">
        <f>IFERROR(Y501*I501/H501,"0")</f>
        <v>428.35500000000002</v>
      </c>
      <c r="BO501" s="64">
        <f>IFERROR(1/J501*(X501/H501),"0")</f>
        <v>0.69444444444444442</v>
      </c>
      <c r="BP501" s="64">
        <f>IFERROR(1/J501*(Y501/H501),"0")</f>
        <v>0.703125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44.444444444444443</v>
      </c>
      <c r="Y504" s="585">
        <f>IFERROR(Y501/H501,"0")+IFERROR(Y502/H502,"0")+IFERROR(Y503/H503,"0")</f>
        <v>45</v>
      </c>
      <c r="Z504" s="585">
        <f>IFERROR(IF(Z501="",0,Z501),"0")+IFERROR(IF(Z502="",0,Z502),"0")+IFERROR(IF(Z503="",0,Z503),"0")</f>
        <v>0.85409999999999997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400</v>
      </c>
      <c r="Y505" s="585">
        <f>IFERROR(SUM(Y501:Y503),"0")</f>
        <v>405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17484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17626.400000000001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18519.634951297103</v>
      </c>
      <c r="Y519" s="585">
        <f>IFERROR(SUM(BN22:BN515),"0")</f>
        <v>18672.261000000002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19294.634951297103</v>
      </c>
      <c r="Y521" s="585">
        <f>GrossWeightTotalR+PalletQtyTotalR*25</f>
        <v>19447.261000000002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3628.7530711093932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3655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35.317140000000009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311.20000000000005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816.6</v>
      </c>
      <c r="E528" s="46">
        <f>IFERROR(Y89*1,"0")+IFERROR(Y90*1,"0")+IFERROR(Y91*1,"0")+IFERROR(Y95*1,"0")+IFERROR(Y96*1,"0")+IFERROR(Y97*1,"0")+IFERROR(Y98*1,"0")+IFERROR(Y99*1,"0")+IFERROR(Y100*1,"0")</f>
        <v>1352.7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1276.2</v>
      </c>
      <c r="G528" s="46">
        <f>IFERROR(Y132*1,"0")+IFERROR(Y133*1,"0")+IFERROR(Y137*1,"0")+IFERROR(Y138*1,"0")+IFERROR(Y142*1,"0")+IFERROR(Y143*1,"0")</f>
        <v>225.6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675.6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2400.9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187.6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340.8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536.20000000000005</v>
      </c>
      <c r="S528" s="46">
        <f>IFERROR(Y342*1,"0")+IFERROR(Y343*1,"0")+IFERROR(Y344*1,"0")</f>
        <v>980.7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7241</v>
      </c>
      <c r="U528" s="46">
        <f>IFERROR(Y375*1,"0")+IFERROR(Y376*1,"0")+IFERROR(Y377*1,"0")+IFERROR(Y378*1,"0")+IFERROR(Y382*1,"0")+IFERROR(Y386*1,"0")+IFERROR(Y387*1,"0")+IFERROR(Y391*1,"0")</f>
        <v>60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65.100000000000009</v>
      </c>
      <c r="W528" s="46">
        <f>IFERROR(Y416*1,"0")+IFERROR(Y417*1,"0")+IFERROR(Y421*1,"0")+IFERROR(Y422*1,"0")+IFERROR(Y423*1,"0")+IFERROR(Y424*1,"0")</f>
        <v>0</v>
      </c>
      <c r="X528" s="46">
        <f>IFERROR(Y429*1,"0")</f>
        <v>50.4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688.80000000000007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417</v>
      </c>
      <c r="AB528" s="46">
        <f>IFERROR(Y515*1,"0")</f>
        <v>0</v>
      </c>
      <c r="AC528" s="52"/>
      <c r="AF528" s="581"/>
    </row>
  </sheetData>
  <sheetProtection algorithmName="SHA-512" hashValue="rklVdrKvVimY5iaMgvqGRKGux6j4zGu0z5hkKtWDiItn97Q95lU9/JdGqENjk1uYEqkIlh2KxUNsSDIo50wJjQ==" saltValue="8GoWlWGNruPR6BCsxgaYW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KPQnF3OpFnTyandQe4DmkZ/IoK4wncS6xYftxurdo+iPSWEwJs94kAON1ufX1v7IC0lGq9BLoOf+PMujvfKIBQ==" saltValue="huKLKhHbiCFhmbWa4M5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2025-06-26T08:58:47Z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