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1D6EE9-4EB7-4F22-A63D-C3B070CA7D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BP410" i="1" s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O330" i="1"/>
  <c r="BM330" i="1"/>
  <c r="Y330" i="1"/>
  <c r="BP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Z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Y276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8" i="1" s="1"/>
  <c r="X23" i="1"/>
  <c r="BO22" i="1"/>
  <c r="X520" i="1" s="1"/>
  <c r="BM22" i="1"/>
  <c r="Y22" i="1"/>
  <c r="B528" i="1" s="1"/>
  <c r="H10" i="1"/>
  <c r="A9" i="1"/>
  <c r="F10" i="1" s="1"/>
  <c r="D7" i="1"/>
  <c r="Q6" i="1"/>
  <c r="P2" i="1"/>
  <c r="Z28" i="1" l="1"/>
  <c r="BN28" i="1"/>
  <c r="Z61" i="1"/>
  <c r="BN61" i="1"/>
  <c r="Z83" i="1"/>
  <c r="BN83" i="1"/>
  <c r="Z97" i="1"/>
  <c r="BN97" i="1"/>
  <c r="Z112" i="1"/>
  <c r="BN112" i="1"/>
  <c r="Y115" i="1"/>
  <c r="Z122" i="1"/>
  <c r="BN122" i="1"/>
  <c r="Z143" i="1"/>
  <c r="BN143" i="1"/>
  <c r="Z166" i="1"/>
  <c r="BN166" i="1"/>
  <c r="Z176" i="1"/>
  <c r="BN176" i="1"/>
  <c r="Y179" i="1"/>
  <c r="Z197" i="1"/>
  <c r="BN197" i="1"/>
  <c r="Z209" i="1"/>
  <c r="BN209" i="1"/>
  <c r="Z232" i="1"/>
  <c r="BN232" i="1"/>
  <c r="Z259" i="1"/>
  <c r="BN259" i="1"/>
  <c r="Z295" i="1"/>
  <c r="BN295" i="1"/>
  <c r="Z313" i="1"/>
  <c r="BN313" i="1"/>
  <c r="Z323" i="1"/>
  <c r="BN323" i="1"/>
  <c r="Z330" i="1"/>
  <c r="BN330" i="1"/>
  <c r="Z353" i="1"/>
  <c r="BN353" i="1"/>
  <c r="Z376" i="1"/>
  <c r="BN376" i="1"/>
  <c r="Z400" i="1"/>
  <c r="BN400" i="1"/>
  <c r="Z410" i="1"/>
  <c r="BN410" i="1"/>
  <c r="Z448" i="1"/>
  <c r="BN448" i="1"/>
  <c r="Z451" i="1"/>
  <c r="BN451" i="1"/>
  <c r="Z467" i="1"/>
  <c r="BN467" i="1"/>
  <c r="Y139" i="1"/>
  <c r="BP137" i="1"/>
  <c r="BN137" i="1"/>
  <c r="Z137" i="1"/>
  <c r="Y161" i="1"/>
  <c r="BP160" i="1"/>
  <c r="BN160" i="1"/>
  <c r="Z160" i="1"/>
  <c r="Z161" i="1" s="1"/>
  <c r="Y173" i="1"/>
  <c r="BP164" i="1"/>
  <c r="BN164" i="1"/>
  <c r="Z164" i="1"/>
  <c r="BP172" i="1"/>
  <c r="BN172" i="1"/>
  <c r="Z172" i="1"/>
  <c r="BP193" i="1"/>
  <c r="BN193" i="1"/>
  <c r="Z193" i="1"/>
  <c r="BP203" i="1"/>
  <c r="BN203" i="1"/>
  <c r="Z203" i="1"/>
  <c r="BP215" i="1"/>
  <c r="BN215" i="1"/>
  <c r="Z215" i="1"/>
  <c r="BP230" i="1"/>
  <c r="BN230" i="1"/>
  <c r="Z230" i="1"/>
  <c r="BP241" i="1"/>
  <c r="BN241" i="1"/>
  <c r="Z241" i="1"/>
  <c r="Z243" i="1" s="1"/>
  <c r="BP257" i="1"/>
  <c r="BN257" i="1"/>
  <c r="Z257" i="1"/>
  <c r="BP274" i="1"/>
  <c r="BN274" i="1"/>
  <c r="Z274" i="1"/>
  <c r="Y311" i="1"/>
  <c r="BP303" i="1"/>
  <c r="BN303" i="1"/>
  <c r="Z303" i="1"/>
  <c r="X519" i="1"/>
  <c r="X521" i="1" s="1"/>
  <c r="X522" i="1"/>
  <c r="Z26" i="1"/>
  <c r="BN26" i="1"/>
  <c r="BP26" i="1"/>
  <c r="Z30" i="1"/>
  <c r="BN30" i="1"/>
  <c r="C528" i="1"/>
  <c r="Z53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8" i="1"/>
  <c r="Y149" i="1"/>
  <c r="BP148" i="1"/>
  <c r="BN148" i="1"/>
  <c r="Z148" i="1"/>
  <c r="Z149" i="1" s="1"/>
  <c r="Y156" i="1"/>
  <c r="BP152" i="1"/>
  <c r="BN152" i="1"/>
  <c r="Z152" i="1"/>
  <c r="BP168" i="1"/>
  <c r="BN168" i="1"/>
  <c r="Z168" i="1"/>
  <c r="BP178" i="1"/>
  <c r="BN178" i="1"/>
  <c r="Z178" i="1"/>
  <c r="BP199" i="1"/>
  <c r="BN199" i="1"/>
  <c r="Z199" i="1"/>
  <c r="BP211" i="1"/>
  <c r="BN211" i="1"/>
  <c r="Z211" i="1"/>
  <c r="K528" i="1"/>
  <c r="BP226" i="1"/>
  <c r="BN226" i="1"/>
  <c r="Z226" i="1"/>
  <c r="Y238" i="1"/>
  <c r="BP236" i="1"/>
  <c r="BN236" i="1"/>
  <c r="Z236" i="1"/>
  <c r="BP248" i="1"/>
  <c r="BN248" i="1"/>
  <c r="Z248" i="1"/>
  <c r="BP266" i="1"/>
  <c r="BN266" i="1"/>
  <c r="Z266" i="1"/>
  <c r="BP297" i="1"/>
  <c r="BN297" i="1"/>
  <c r="Z297" i="1"/>
  <c r="BP315" i="1"/>
  <c r="BN315" i="1"/>
  <c r="Z315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W528" i="1"/>
  <c r="Y418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40" i="1"/>
  <c r="Y155" i="1"/>
  <c r="Y180" i="1"/>
  <c r="Y206" i="1"/>
  <c r="Y218" i="1"/>
  <c r="Y222" i="1"/>
  <c r="Y239" i="1"/>
  <c r="R528" i="1"/>
  <c r="BP305" i="1"/>
  <c r="BN305" i="1"/>
  <c r="BP309" i="1"/>
  <c r="BN309" i="1"/>
  <c r="Z309" i="1"/>
  <c r="Y325" i="1"/>
  <c r="BP321" i="1"/>
  <c r="BN321" i="1"/>
  <c r="Z321" i="1"/>
  <c r="T528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Y45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19" i="1"/>
  <c r="Y332" i="1"/>
  <c r="S528" i="1"/>
  <c r="U528" i="1"/>
  <c r="Y412" i="1"/>
  <c r="H9" i="1"/>
  <c r="A10" i="1"/>
  <c r="Z22" i="1"/>
  <c r="Z23" i="1" s="1"/>
  <c r="BN22" i="1"/>
  <c r="BP22" i="1"/>
  <c r="Y23" i="1"/>
  <c r="Y33" i="1"/>
  <c r="Y37" i="1"/>
  <c r="Y45" i="1"/>
  <c r="Y49" i="1"/>
  <c r="BN53" i="1"/>
  <c r="Z55" i="1"/>
  <c r="BN55" i="1"/>
  <c r="Z57" i="1"/>
  <c r="BN57" i="1"/>
  <c r="Y58" i="1"/>
  <c r="Y66" i="1"/>
  <c r="Z69" i="1"/>
  <c r="BN69" i="1"/>
  <c r="Y72" i="1"/>
  <c r="Y81" i="1"/>
  <c r="BP74" i="1"/>
  <c r="BN74" i="1"/>
  <c r="Z74" i="1"/>
  <c r="BP78" i="1"/>
  <c r="BN78" i="1"/>
  <c r="Z78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BP76" i="1"/>
  <c r="BN76" i="1"/>
  <c r="Z76" i="1"/>
  <c r="Y80" i="1"/>
  <c r="BP84" i="1"/>
  <c r="BN84" i="1"/>
  <c r="Z84" i="1"/>
  <c r="Z85" i="1" s="1"/>
  <c r="Y86" i="1"/>
  <c r="E528" i="1"/>
  <c r="Y93" i="1"/>
  <c r="Y92" i="1"/>
  <c r="BP89" i="1"/>
  <c r="BN89" i="1"/>
  <c r="Z89" i="1"/>
  <c r="Z91" i="1"/>
  <c r="BN91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BN177" i="1"/>
  <c r="BP177" i="1"/>
  <c r="J528" i="1"/>
  <c r="Z188" i="1"/>
  <c r="Z189" i="1" s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BN220" i="1"/>
  <c r="BP220" i="1"/>
  <c r="Y223" i="1"/>
  <c r="Z227" i="1"/>
  <c r="BN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Y109" i="1"/>
  <c r="Y134" i="1"/>
  <c r="Z221" i="1"/>
  <c r="Z222" i="1" s="1"/>
  <c r="BN221" i="1"/>
  <c r="Y233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7" i="1"/>
  <c r="Y282" i="1"/>
  <c r="Y286" i="1"/>
  <c r="Y291" i="1"/>
  <c r="Y300" i="1"/>
  <c r="Y310" i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O528" i="1"/>
  <c r="Z273" i="1"/>
  <c r="BN273" i="1"/>
  <c r="BP273" i="1"/>
  <c r="Z275" i="1"/>
  <c r="BN275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BN304" i="1"/>
  <c r="Z306" i="1"/>
  <c r="BN306" i="1"/>
  <c r="Z308" i="1"/>
  <c r="BN308" i="1"/>
  <c r="Z314" i="1"/>
  <c r="BN314" i="1"/>
  <c r="Z316" i="1"/>
  <c r="BN316" i="1"/>
  <c r="Z322" i="1"/>
  <c r="Z324" i="1" s="1"/>
  <c r="BN322" i="1"/>
  <c r="Z327" i="1"/>
  <c r="BN327" i="1"/>
  <c r="BP327" i="1"/>
  <c r="Z328" i="1"/>
  <c r="BN328" i="1"/>
  <c r="Z329" i="1"/>
  <c r="BN329" i="1"/>
  <c r="Z331" i="1"/>
  <c r="BN331" i="1"/>
  <c r="Z335" i="1"/>
  <c r="BN335" i="1"/>
  <c r="BP335" i="1"/>
  <c r="Z337" i="1"/>
  <c r="BN337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18" i="1" l="1"/>
  <c r="Z367" i="1"/>
  <c r="Z269" i="1"/>
  <c r="Z194" i="1"/>
  <c r="Z179" i="1"/>
  <c r="Z144" i="1"/>
  <c r="Z115" i="1"/>
  <c r="Z109" i="1"/>
  <c r="Z92" i="1"/>
  <c r="Z71" i="1"/>
  <c r="Z58" i="1"/>
  <c r="Z493" i="1"/>
  <c r="Z471" i="1"/>
  <c r="Z379" i="1"/>
  <c r="Z357" i="1"/>
  <c r="Z345" i="1"/>
  <c r="Z332" i="1"/>
  <c r="Z318" i="1"/>
  <c r="Z310" i="1"/>
  <c r="Z300" i="1"/>
  <c r="Z276" i="1"/>
  <c r="Z425" i="1"/>
  <c r="Z173" i="1"/>
  <c r="Z123" i="1"/>
  <c r="Z101" i="1"/>
  <c r="Z511" i="1"/>
  <c r="Z233" i="1"/>
  <c r="Z205" i="1"/>
  <c r="Z65" i="1"/>
  <c r="Z32" i="1"/>
  <c r="Z455" i="1"/>
  <c r="Z338" i="1"/>
  <c r="Z407" i="1"/>
  <c r="Z261" i="1"/>
  <c r="Z252" i="1"/>
  <c r="Z217" i="1"/>
  <c r="Z44" i="1"/>
  <c r="Y518" i="1"/>
  <c r="Y520" i="1"/>
  <c r="Z504" i="1"/>
  <c r="Z477" i="1"/>
  <c r="Z461" i="1"/>
  <c r="Z80" i="1"/>
  <c r="Y522" i="1"/>
  <c r="Y519" i="1"/>
  <c r="Y521" i="1" s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<sst xmlns="http://schemas.openxmlformats.org/spreadsheetml/2006/main" count="2343" uniqueCount="847">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</sst>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121" sqref="AA12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812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113</v>
      </c>
      <c r="Y121" s="584">
        <f>IFERROR(IF(X121="",0,CEILING((X121/$H121),1)*$H121),"")</f>
        <v>113.4</v>
      </c>
      <c r="Z121" s="36">
        <f>IFERROR(IF(Y121=0,"",ROUNDUP(Y121/H121,0)*0.00651),"")</f>
        <v>0.27342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123.54666666666667</v>
      </c>
      <c r="BN121" s="64">
        <f>IFERROR(Y121*I121/H121,"0")</f>
        <v>123.98399999999999</v>
      </c>
      <c r="BO121" s="64">
        <f>IFERROR(1/J121*(X121/H121),"0")</f>
        <v>0.22995522995522996</v>
      </c>
      <c r="BP121" s="64">
        <f>IFERROR(1/J121*(Y121/H121),"0")</f>
        <v>0.23076923076923078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41.851851851851848</v>
      </c>
      <c r="Y123" s="585">
        <f>IFERROR(Y118/H118,"0")+IFERROR(Y119/H119,"0")+IFERROR(Y120/H120,"0")+IFERROR(Y121/H121,"0")+IFERROR(Y122/H122,"0")</f>
        <v>42</v>
      </c>
      <c r="Z123" s="585">
        <f>IFERROR(IF(Z118="",0,Z118),"0")+IFERROR(IF(Z119="",0,Z119),"0")+IFERROR(IF(Z120="",0,Z120),"0")+IFERROR(IF(Z121="",0,Z121),"0")+IFERROR(IF(Z122="",0,Z122),"0")</f>
        <v>0.27342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113</v>
      </c>
      <c r="Y124" s="585">
        <f>IFERROR(SUM(Y118:Y122),"0")</f>
        <v>113.4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110</v>
      </c>
      <c r="Y166" s="584">
        <f t="shared" si="21"/>
        <v>113.4</v>
      </c>
      <c r="Z166" s="36">
        <f>IFERROR(IF(Y166=0,"",ROUNDUP(Y166/H166,0)*0.00902),"")</f>
        <v>0.24354000000000001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115.5</v>
      </c>
      <c r="BN166" s="64">
        <f t="shared" si="23"/>
        <v>119.07000000000001</v>
      </c>
      <c r="BO166" s="64">
        <f t="shared" si="24"/>
        <v>0.1984126984126984</v>
      </c>
      <c r="BP166" s="64">
        <f t="shared" si="25"/>
        <v>0.20454545454545456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26.19047619047619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27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0.24354000000000001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110</v>
      </c>
      <c r="Y174" s="585">
        <f>IFERROR(SUM(Y164:Y172),"0")</f>
        <v>113.4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100</v>
      </c>
      <c r="Y200" s="584">
        <f t="shared" si="26"/>
        <v>102.60000000000001</v>
      </c>
      <c r="Z200" s="36">
        <f>IFERROR(IF(Y200=0,"",ROUNDUP(Y200/H200,0)*0.00902),"")</f>
        <v>0.17138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103.88888888888889</v>
      </c>
      <c r="BN200" s="64">
        <f t="shared" si="28"/>
        <v>106.59000000000002</v>
      </c>
      <c r="BO200" s="64">
        <f t="shared" si="29"/>
        <v>0.14029180695847362</v>
      </c>
      <c r="BP200" s="64">
        <f t="shared" si="30"/>
        <v>0.14393939393939395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37.037037037037038</v>
      </c>
      <c r="Y205" s="585">
        <f>IFERROR(Y197/H197,"0")+IFERROR(Y198/H198,"0")+IFERROR(Y199/H199,"0")+IFERROR(Y200/H200,"0")+IFERROR(Y201/H201,"0")+IFERROR(Y202/H202,"0")+IFERROR(Y203/H203,"0")+IFERROR(Y204/H204,"0")</f>
        <v>38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0.34276000000000001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200</v>
      </c>
      <c r="Y206" s="585">
        <f>IFERROR(SUM(Y197:Y204),"0")</f>
        <v>205.20000000000002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120</v>
      </c>
      <c r="Y211" s="584">
        <f t="shared" si="31"/>
        <v>120</v>
      </c>
      <c r="Z211" s="36">
        <f t="shared" ref="Z211:Z216" si="36">IFERROR(IF(Y211=0,"",ROUNDUP(Y211/H211,0)*0.00651),"")</f>
        <v>0.32550000000000001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133.5</v>
      </c>
      <c r="BN211" s="64">
        <f t="shared" si="33"/>
        <v>133.5</v>
      </c>
      <c r="BO211" s="64">
        <f t="shared" si="34"/>
        <v>0.27472527472527475</v>
      </c>
      <c r="BP211" s="64">
        <f t="shared" si="35"/>
        <v>0.27472527472527475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40</v>
      </c>
      <c r="Y213" s="584">
        <f t="shared" si="31"/>
        <v>40.799999999999997</v>
      </c>
      <c r="Z213" s="36">
        <f t="shared" si="36"/>
        <v>0.11067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200</v>
      </c>
      <c r="Y214" s="584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40</v>
      </c>
      <c r="Y216" s="584">
        <f t="shared" si="31"/>
        <v>40.799999999999997</v>
      </c>
      <c r="Z216" s="36">
        <f t="shared" si="36"/>
        <v>0.11067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44.3</v>
      </c>
      <c r="BN216" s="64">
        <f t="shared" si="33"/>
        <v>45.185999999999993</v>
      </c>
      <c r="BO216" s="64">
        <f t="shared" si="34"/>
        <v>9.1575091575091583E-2</v>
      </c>
      <c r="BP216" s="64">
        <f t="shared" si="35"/>
        <v>9.3406593406593408E-2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166.66666666666666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400</v>
      </c>
      <c r="Y218" s="585">
        <f>IFERROR(SUM(Y208:Y216),"0")</f>
        <v>403.2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600</v>
      </c>
      <c r="Y350" s="584">
        <f t="shared" ref="Y350:Y356" si="58">IFERROR(IF(X350="",0,CEILING((X350/$H350),1)*$H350),"")</f>
        <v>600</v>
      </c>
      <c r="Z350" s="36">
        <f>IFERROR(IF(Y350=0,"",ROUNDUP(Y350/H350,0)*0.02175),"")</f>
        <v>0.86999999999999988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619.20000000000005</v>
      </c>
      <c r="BN350" s="64">
        <f t="shared" ref="BN350:BN356" si="60">IFERROR(Y350*I350/H350,"0")</f>
        <v>619.20000000000005</v>
      </c>
      <c r="BO350" s="64">
        <f t="shared" ref="BO350:BO356" si="61">IFERROR(1/J350*(X350/H350),"0")</f>
        <v>0.83333333333333326</v>
      </c>
      <c r="BP350" s="64">
        <f t="shared" ref="BP350:BP356" si="62">IFERROR(1/J350*(Y350/H350),"0")</f>
        <v>0.83333333333333326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200</v>
      </c>
      <c r="Y352" s="584">
        <f t="shared" si="58"/>
        <v>210</v>
      </c>
      <c r="Z352" s="36">
        <f>IFERROR(IF(Y352=0,"",ROUNDUP(Y352/H352,0)*0.02175),"")</f>
        <v>0.30449999999999999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206.4</v>
      </c>
      <c r="BN352" s="64">
        <f t="shared" si="60"/>
        <v>216.72</v>
      </c>
      <c r="BO352" s="64">
        <f t="shared" si="61"/>
        <v>0.27777777777777779</v>
      </c>
      <c r="BP352" s="64">
        <f t="shared" si="62"/>
        <v>0.29166666666666663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53.333333333333336</v>
      </c>
      <c r="Y357" s="585">
        <f>IFERROR(Y350/H350,"0")+IFERROR(Y351/H351,"0")+IFERROR(Y352/H352,"0")+IFERROR(Y353/H353,"0")+IFERROR(Y354/H354,"0")+IFERROR(Y355/H355,"0")+IFERROR(Y356/H356,"0")</f>
        <v>54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1.1744999999999999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800</v>
      </c>
      <c r="Y358" s="585">
        <f>IFERROR(SUM(Y350:Y356),"0")</f>
        <v>810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400</v>
      </c>
      <c r="Y386" s="584">
        <f>IFERROR(IF(X386="",0,CEILING((X386/$H386),1)*$H386),"")</f>
        <v>405</v>
      </c>
      <c r="Z386" s="36">
        <f>IFERROR(IF(Y386=0,"",ROUNDUP(Y386/H386,0)*0.01898),"")</f>
        <v>0.85409999999999997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423.06666666666666</v>
      </c>
      <c r="BN386" s="64">
        <f>IFERROR(Y386*I386/H386,"0")</f>
        <v>428.35500000000002</v>
      </c>
      <c r="BO386" s="64">
        <f>IFERROR(1/J386*(X386/H386),"0")</f>
        <v>0.69444444444444442</v>
      </c>
      <c r="BP386" s="64">
        <f>IFERROR(1/J386*(Y386/H386),"0")</f>
        <v>0.703125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44.444444444444443</v>
      </c>
      <c r="Y388" s="585">
        <f>IFERROR(Y386/H386,"0")+IFERROR(Y387/H387,"0")</f>
        <v>45</v>
      </c>
      <c r="Z388" s="585">
        <f>IFERROR(IF(Z386="",0,Z386),"0")+IFERROR(IF(Z387="",0,Z387),"0")</f>
        <v>0.85409999999999997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400</v>
      </c>
      <c r="Y389" s="585">
        <f>IFERROR(SUM(Y386:Y387),"0")</f>
        <v>405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18.939393939393938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0.22724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100</v>
      </c>
      <c r="Y456" s="585">
        <f>IFERROR(SUM(Y440:Y454),"0")</f>
        <v>100.32000000000001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2623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2660.52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2761.3092929292934</v>
      </c>
      <c r="Y519" s="585">
        <f>IFERROR(SUM(BN22:BN515),"0")</f>
        <v>2800.527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2886.3092929292934</v>
      </c>
      <c r="Y521" s="585">
        <f>GrossWeightTotalR+PalletQtyTotalR*25</f>
        <v>2925.527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421.79653679653677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427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4.9487399999999999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113.4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113.4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608.4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1320</v>
      </c>
      <c r="U528" s="46">
        <f>IFERROR(Y375*1,"0")+IFERROR(Y376*1,"0")+IFERROR(Y377*1,"0")+IFERROR(Y378*1,"0")+IFERROR(Y382*1,"0")+IFERROR(Y386*1,"0")+IFERROR(Y387*1,"0")+IFERROR(Y391*1,"0")</f>
        <v>405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100.32000000000001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0,00"/>
        <filter val="113,00"/>
        <filter val="120,00"/>
        <filter val="166,67"/>
        <filter val="18,94"/>
        <filter val="2 623,00"/>
        <filter val="2 761,31"/>
        <filter val="2 886,31"/>
        <filter val="200,00"/>
        <filter val="26,19"/>
        <filter val="33,33"/>
        <filter val="37,04"/>
        <filter val="40,00"/>
        <filter val="400,00"/>
        <filter val="41,85"/>
        <filter val="421,80"/>
        <filter val="44,44"/>
        <filter val="5"/>
        <filter val="500,00"/>
        <filter val="53,33"/>
        <filter val="600,00"/>
        <filter val="80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