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3B7E1C-08FE-4BB2-9126-98E0E0E32C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Y368" i="1" s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3" i="1" s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75" i="1" l="1"/>
  <c r="BN75" i="1"/>
  <c r="Z75" i="1"/>
  <c r="BP95" i="1"/>
  <c r="BN95" i="1"/>
  <c r="Z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215" i="1"/>
  <c r="BN215" i="1"/>
  <c r="Z215" i="1"/>
  <c r="BP257" i="1"/>
  <c r="BN257" i="1"/>
  <c r="Z257" i="1"/>
  <c r="BP307" i="1"/>
  <c r="BN307" i="1"/>
  <c r="Z307" i="1"/>
  <c r="BP336" i="1"/>
  <c r="BN336" i="1"/>
  <c r="Z336" i="1"/>
  <c r="BP378" i="1"/>
  <c r="BN378" i="1"/>
  <c r="Z378" i="1"/>
  <c r="BP417" i="1"/>
  <c r="BN417" i="1"/>
  <c r="Z417" i="1"/>
  <c r="BP451" i="1"/>
  <c r="BN451" i="1"/>
  <c r="Z451" i="1"/>
  <c r="Z22" i="1"/>
  <c r="Z23" i="1" s="1"/>
  <c r="BN22" i="1"/>
  <c r="BP22" i="1"/>
  <c r="Z26" i="1"/>
  <c r="BN26" i="1"/>
  <c r="Y33" i="1"/>
  <c r="Z53" i="1"/>
  <c r="BN53" i="1"/>
  <c r="BP57" i="1"/>
  <c r="BN57" i="1"/>
  <c r="Z57" i="1"/>
  <c r="BP90" i="1"/>
  <c r="BN90" i="1"/>
  <c r="Z90" i="1"/>
  <c r="F528" i="1"/>
  <c r="BP108" i="1"/>
  <c r="BN108" i="1"/>
  <c r="Z108" i="1"/>
  <c r="BP137" i="1"/>
  <c r="BN137" i="1"/>
  <c r="Z137" i="1"/>
  <c r="BP172" i="1"/>
  <c r="BN172" i="1"/>
  <c r="Z172" i="1"/>
  <c r="BP203" i="1"/>
  <c r="BN203" i="1"/>
  <c r="Z203" i="1"/>
  <c r="BP230" i="1"/>
  <c r="BN230" i="1"/>
  <c r="Z230" i="1"/>
  <c r="R528" i="1"/>
  <c r="BP297" i="1"/>
  <c r="BN297" i="1"/>
  <c r="Z297" i="1"/>
  <c r="BP317" i="1"/>
  <c r="BN317" i="1"/>
  <c r="Z317" i="1"/>
  <c r="BP321" i="1"/>
  <c r="BN321" i="1"/>
  <c r="Z321" i="1"/>
  <c r="BP355" i="1"/>
  <c r="BN355" i="1"/>
  <c r="Z355" i="1"/>
  <c r="BP402" i="1"/>
  <c r="BN402" i="1"/>
  <c r="Z402" i="1"/>
  <c r="BP448" i="1"/>
  <c r="BN448" i="1"/>
  <c r="Z448" i="1"/>
  <c r="BP467" i="1"/>
  <c r="BN467" i="1"/>
  <c r="Z467" i="1"/>
  <c r="Y65" i="1"/>
  <c r="Y102" i="1"/>
  <c r="Y140" i="1"/>
  <c r="Y324" i="1"/>
  <c r="BP122" i="1"/>
  <c r="BN122" i="1"/>
  <c r="BP133" i="1"/>
  <c r="BN133" i="1"/>
  <c r="Z133" i="1"/>
  <c r="BP154" i="1"/>
  <c r="BN154" i="1"/>
  <c r="Z154" i="1"/>
  <c r="BP170" i="1"/>
  <c r="BN170" i="1"/>
  <c r="Z170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BP305" i="1"/>
  <c r="BN305" i="1"/>
  <c r="Z305" i="1"/>
  <c r="BP315" i="1"/>
  <c r="BN315" i="1"/>
  <c r="Z315" i="1"/>
  <c r="X518" i="1"/>
  <c r="Y32" i="1"/>
  <c r="Z28" i="1"/>
  <c r="BN28" i="1"/>
  <c r="Z42" i="1"/>
  <c r="BN42" i="1"/>
  <c r="D528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8" i="1"/>
  <c r="Y101" i="1"/>
  <c r="Z97" i="1"/>
  <c r="BN97" i="1"/>
  <c r="Z106" i="1"/>
  <c r="BN106" i="1"/>
  <c r="Z112" i="1"/>
  <c r="BN112" i="1"/>
  <c r="BP112" i="1"/>
  <c r="Y115" i="1"/>
  <c r="Z118" i="1"/>
  <c r="BN118" i="1"/>
  <c r="BP118" i="1"/>
  <c r="Y123" i="1"/>
  <c r="Z122" i="1"/>
  <c r="BP143" i="1"/>
  <c r="BN143" i="1"/>
  <c r="Z143" i="1"/>
  <c r="BP166" i="1"/>
  <c r="BN166" i="1"/>
  <c r="Z166" i="1"/>
  <c r="Y180" i="1"/>
  <c r="BP176" i="1"/>
  <c r="BN176" i="1"/>
  <c r="Z176" i="1"/>
  <c r="Y206" i="1"/>
  <c r="BP197" i="1"/>
  <c r="BN197" i="1"/>
  <c r="Z197" i="1"/>
  <c r="Y218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BP299" i="1"/>
  <c r="BN299" i="1"/>
  <c r="Z299" i="1"/>
  <c r="BP309" i="1"/>
  <c r="BN309" i="1"/>
  <c r="Z309" i="1"/>
  <c r="BP323" i="1"/>
  <c r="BN323" i="1"/>
  <c r="Z323" i="1"/>
  <c r="BP343" i="1"/>
  <c r="BN343" i="1"/>
  <c r="Z343" i="1"/>
  <c r="BP361" i="1"/>
  <c r="BN361" i="1"/>
  <c r="Z361" i="1"/>
  <c r="Y384" i="1"/>
  <c r="Y383" i="1"/>
  <c r="BP382" i="1"/>
  <c r="BN382" i="1"/>
  <c r="Z382" i="1"/>
  <c r="Z383" i="1" s="1"/>
  <c r="BP386" i="1"/>
  <c r="BN386" i="1"/>
  <c r="Z386" i="1"/>
  <c r="BP404" i="1"/>
  <c r="BN404" i="1"/>
  <c r="Z404" i="1"/>
  <c r="Y425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8" i="1"/>
  <c r="Y139" i="1"/>
  <c r="Y156" i="1"/>
  <c r="Y173" i="1"/>
  <c r="Y179" i="1"/>
  <c r="Y190" i="1"/>
  <c r="L528" i="1"/>
  <c r="M528" i="1"/>
  <c r="O528" i="1"/>
  <c r="Y311" i="1"/>
  <c r="Y319" i="1"/>
  <c r="BP330" i="1"/>
  <c r="BN330" i="1"/>
  <c r="Z330" i="1"/>
  <c r="BP353" i="1"/>
  <c r="BN353" i="1"/>
  <c r="Z353" i="1"/>
  <c r="U528" i="1"/>
  <c r="BP376" i="1"/>
  <c r="BN376" i="1"/>
  <c r="Z376" i="1"/>
  <c r="BP400" i="1"/>
  <c r="BN400" i="1"/>
  <c r="Z400" i="1"/>
  <c r="Y412" i="1"/>
  <c r="BP410" i="1"/>
  <c r="BN410" i="1"/>
  <c r="Z410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25" i="1"/>
  <c r="Y339" i="1"/>
  <c r="T528" i="1"/>
  <c r="Y367" i="1"/>
  <c r="Y413" i="1"/>
  <c r="W528" i="1"/>
  <c r="Y426" i="1"/>
  <c r="Y462" i="1"/>
  <c r="Y478" i="1"/>
  <c r="F9" i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BN220" i="1"/>
  <c r="BP220" i="1"/>
  <c r="BP227" i="1"/>
  <c r="BN227" i="1"/>
  <c r="Z227" i="1"/>
  <c r="BP231" i="1"/>
  <c r="BN231" i="1"/>
  <c r="Z231" i="1"/>
  <c r="Y238" i="1"/>
  <c r="Y243" i="1"/>
  <c r="BP247" i="1"/>
  <c r="BN247" i="1"/>
  <c r="Z247" i="1"/>
  <c r="H9" i="1"/>
  <c r="Y45" i="1"/>
  <c r="Y58" i="1"/>
  <c r="Y93" i="1"/>
  <c r="Y109" i="1"/>
  <c r="Y134" i="1"/>
  <c r="Y222" i="1"/>
  <c r="BP229" i="1"/>
  <c r="BN229" i="1"/>
  <c r="Z229" i="1"/>
  <c r="Z233" i="1" s="1"/>
  <c r="Y233" i="1"/>
  <c r="BP237" i="1"/>
  <c r="BN237" i="1"/>
  <c r="Z237" i="1"/>
  <c r="Z238" i="1" s="1"/>
  <c r="Y239" i="1"/>
  <c r="BP242" i="1"/>
  <c r="BN242" i="1"/>
  <c r="Z242" i="1"/>
  <c r="Z243" i="1" s="1"/>
  <c r="Y244" i="1"/>
  <c r="Y253" i="1"/>
  <c r="Y252" i="1"/>
  <c r="BP246" i="1"/>
  <c r="BN246" i="1"/>
  <c r="Z246" i="1"/>
  <c r="BP249" i="1"/>
  <c r="BN249" i="1"/>
  <c r="Z249" i="1"/>
  <c r="K528" i="1"/>
  <c r="Y234" i="1"/>
  <c r="Z251" i="1"/>
  <c r="BN251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Z310" i="1" s="1"/>
  <c r="BN304" i="1"/>
  <c r="BP304" i="1"/>
  <c r="Z306" i="1"/>
  <c r="BN306" i="1"/>
  <c r="Z308" i="1"/>
  <c r="BN308" i="1"/>
  <c r="Z314" i="1"/>
  <c r="BN314" i="1"/>
  <c r="BP314" i="1"/>
  <c r="Z316" i="1"/>
  <c r="BN316" i="1"/>
  <c r="Z322" i="1"/>
  <c r="Z324" i="1" s="1"/>
  <c r="BN322" i="1"/>
  <c r="BP322" i="1"/>
  <c r="Z327" i="1"/>
  <c r="BN327" i="1"/>
  <c r="BP327" i="1"/>
  <c r="Z328" i="1"/>
  <c r="BN328" i="1"/>
  <c r="Z329" i="1"/>
  <c r="BN329" i="1"/>
  <c r="Z331" i="1"/>
  <c r="BN331" i="1"/>
  <c r="Y332" i="1"/>
  <c r="Z335" i="1"/>
  <c r="BN335" i="1"/>
  <c r="BP335" i="1"/>
  <c r="Z337" i="1"/>
  <c r="BN337" i="1"/>
  <c r="Y338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Y363" i="1"/>
  <c r="Z366" i="1"/>
  <c r="Z367" i="1" s="1"/>
  <c r="BN366" i="1"/>
  <c r="BP366" i="1"/>
  <c r="Z370" i="1"/>
  <c r="Z371" i="1" s="1"/>
  <c r="BN370" i="1"/>
  <c r="BP370" i="1"/>
  <c r="Y371" i="1"/>
  <c r="Z375" i="1"/>
  <c r="BN375" i="1"/>
  <c r="BP375" i="1"/>
  <c r="Z377" i="1"/>
  <c r="BN377" i="1"/>
  <c r="Y380" i="1"/>
  <c r="Y388" i="1"/>
  <c r="BP399" i="1"/>
  <c r="BN399" i="1"/>
  <c r="Z399" i="1"/>
  <c r="Y262" i="1"/>
  <c r="Y270" i="1"/>
  <c r="Y277" i="1"/>
  <c r="Y282" i="1"/>
  <c r="Y291" i="1"/>
  <c r="Y300" i="1"/>
  <c r="Y346" i="1"/>
  <c r="Y358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Z403" i="1"/>
  <c r="BN403" i="1"/>
  <c r="Z405" i="1"/>
  <c r="BN405" i="1"/>
  <c r="Z411" i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252" i="1" l="1"/>
  <c r="Y520" i="1"/>
  <c r="Y519" i="1"/>
  <c r="Z205" i="1"/>
  <c r="Z412" i="1"/>
  <c r="Z357" i="1"/>
  <c r="Z345" i="1"/>
  <c r="Z338" i="1"/>
  <c r="Z332" i="1"/>
  <c r="Z318" i="1"/>
  <c r="Y522" i="1"/>
  <c r="Z222" i="1"/>
  <c r="Z173" i="1"/>
  <c r="Z123" i="1"/>
  <c r="Z101" i="1"/>
  <c r="Z65" i="1"/>
  <c r="Z511" i="1"/>
  <c r="Z504" i="1"/>
  <c r="Z461" i="1"/>
  <c r="Z379" i="1"/>
  <c r="Z300" i="1"/>
  <c r="Z276" i="1"/>
  <c r="Z269" i="1"/>
  <c r="Z261" i="1"/>
  <c r="Z217" i="1"/>
  <c r="Z92" i="1"/>
  <c r="Z58" i="1"/>
  <c r="Z44" i="1"/>
  <c r="Y518" i="1"/>
  <c r="Z493" i="1"/>
  <c r="Z471" i="1"/>
  <c r="Z455" i="1"/>
  <c r="Z407" i="1"/>
  <c r="X521" i="1"/>
  <c r="Y521" i="1" l="1"/>
  <c r="Z523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<sst xmlns="http://schemas.openxmlformats.org/spreadsheetml/2006/main" count="2343" uniqueCount="847">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</sst>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826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6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537</v>
      </c>
      <c r="Y41" s="584">
        <f>IFERROR(IF(X41="",0,CEILING((X41/$H41),1)*$H41),"")</f>
        <v>540</v>
      </c>
      <c r="Z41" s="36">
        <f>IFERROR(IF(Y41=0,"",ROUNDUP(Y41/H41,0)*0.01898),"")</f>
        <v>0.94900000000000007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558.62916666666661</v>
      </c>
      <c r="BN41" s="64">
        <f>IFERROR(Y41*I41/H41,"0")</f>
        <v>561.74999999999989</v>
      </c>
      <c r="BO41" s="64">
        <f>IFERROR(1/J41*(X41/H41),"0")</f>
        <v>0.77690972222222221</v>
      </c>
      <c r="BP41" s="64">
        <f>IFERROR(1/J41*(Y41/H41),"0")</f>
        <v>0.78125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54</v>
      </c>
      <c r="Y42" s="584">
        <f>IFERROR(IF(X42="",0,CEILING((X42/$H42),1)*$H42),"")</f>
        <v>55.5</v>
      </c>
      <c r="Z42" s="36">
        <f>IFERROR(IF(Y42=0,"",ROUNDUP(Y42/H42,0)*0.00902),"")</f>
        <v>0.1353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57.064864864864866</v>
      </c>
      <c r="BN42" s="64">
        <f>IFERROR(Y42*I42/H42,"0")</f>
        <v>58.65</v>
      </c>
      <c r="BO42" s="64">
        <f>IFERROR(1/J42*(X42/H42),"0")</f>
        <v>0.11056511056511056</v>
      </c>
      <c r="BP42" s="64">
        <f>IFERROR(1/J42*(Y42/H42),"0")</f>
        <v>0.11363636363636365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64.316816816816811</v>
      </c>
      <c r="Y44" s="585">
        <f>IFERROR(Y41/H41,"0")+IFERROR(Y42/H42,"0")+IFERROR(Y43/H43,"0")</f>
        <v>65</v>
      </c>
      <c r="Z44" s="585">
        <f>IFERROR(IF(Z41="",0,Z41),"0")+IFERROR(IF(Z42="",0,Z42),"0")+IFERROR(IF(Z43="",0,Z43),"0")</f>
        <v>1.0843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591</v>
      </c>
      <c r="Y45" s="585">
        <f>IFERROR(SUM(Y41:Y43),"0")</f>
        <v>595.5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10</v>
      </c>
      <c r="Y53" s="584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32</v>
      </c>
      <c r="Y55" s="584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8.9259259259259256</v>
      </c>
      <c r="Y58" s="585">
        <f>IFERROR(Y52/H52,"0")+IFERROR(Y53/H53,"0")+IFERROR(Y54/H54,"0")+IFERROR(Y55/H55,"0")+IFERROR(Y56/H56,"0")+IFERROR(Y57/H57,"0")</f>
        <v>9</v>
      </c>
      <c r="Z58" s="585">
        <f>IFERROR(IF(Z52="",0,Z52),"0")+IFERROR(IF(Z53="",0,Z53),"0")+IFERROR(IF(Z54="",0,Z54),"0")+IFERROR(IF(Z55="",0,Z55),"0")+IFERROR(IF(Z56="",0,Z56),"0")+IFERROR(IF(Z57="",0,Z57),"0")</f>
        <v>9.1139999999999999E-2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42</v>
      </c>
      <c r="Y59" s="585">
        <f>IFERROR(SUM(Y52:Y57),"0")</f>
        <v>42.8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78</v>
      </c>
      <c r="Y75" s="584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82.039285714285725</v>
      </c>
      <c r="BN75" s="64">
        <f t="shared" si="13"/>
        <v>88.350000000000009</v>
      </c>
      <c r="BO75" s="64">
        <f t="shared" si="14"/>
        <v>0.1450892857142857</v>
      </c>
      <c r="BP75" s="64">
        <f t="shared" si="15"/>
        <v>0.15625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9.2857142857142847</v>
      </c>
      <c r="Y80" s="585">
        <f>IFERROR(Y74/H74,"0")+IFERROR(Y75/H75,"0")+IFERROR(Y76/H76,"0")+IFERROR(Y77/H77,"0")+IFERROR(Y78/H78,"0")+IFERROR(Y79/H79,"0")</f>
        <v>10</v>
      </c>
      <c r="Z80" s="585">
        <f>IFERROR(IF(Z74="",0,Z74),"0")+IFERROR(IF(Z75="",0,Z75),"0")+IFERROR(IF(Z76="",0,Z76),"0")+IFERROR(IF(Z77="",0,Z77),"0")+IFERROR(IF(Z78="",0,Z78),"0")+IFERROR(IF(Z79="",0,Z79),"0")</f>
        <v>0.1898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78</v>
      </c>
      <c r="Y81" s="585">
        <f>IFERROR(SUM(Y74:Y79),"0")</f>
        <v>84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89</v>
      </c>
      <c r="Y83" s="584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93.96346153846153</v>
      </c>
      <c r="BN83" s="64">
        <f>IFERROR(Y83*I83/H83,"0")</f>
        <v>98.82</v>
      </c>
      <c r="BO83" s="64">
        <f>IFERROR(1/J83*(X83/H83),"0")</f>
        <v>0.17828525641025642</v>
      </c>
      <c r="BP83" s="64">
        <f>IFERROR(1/J83*(Y83/H83),"0")</f>
        <v>0.1875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14</v>
      </c>
      <c r="Y84" s="584">
        <f>IFERROR(IF(X84="",0,CEILING((X84/$H84),1)*$H84),"")</f>
        <v>14.399999999999999</v>
      </c>
      <c r="Z84" s="36">
        <f>IFERROR(IF(Y84=0,"",ROUNDUP(Y84/H84,0)*0.00902),"")</f>
        <v>5.4120000000000001E-2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15.225</v>
      </c>
      <c r="BN84" s="64">
        <f>IFERROR(Y84*I84/H84,"0")</f>
        <v>15.659999999999998</v>
      </c>
      <c r="BO84" s="64">
        <f>IFERROR(1/J84*(X84/H84),"0")</f>
        <v>4.4191919191919199E-2</v>
      </c>
      <c r="BP84" s="64">
        <f>IFERROR(1/J84*(Y84/H84),"0")</f>
        <v>4.5454545454545456E-2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17.243589743589745</v>
      </c>
      <c r="Y85" s="585">
        <f>IFERROR(Y83/H83,"0")+IFERROR(Y84/H84,"0")</f>
        <v>18</v>
      </c>
      <c r="Z85" s="585">
        <f>IFERROR(IF(Z83="",0,Z83),"0")+IFERROR(IF(Z84="",0,Z84),"0")</f>
        <v>0.28188000000000002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103</v>
      </c>
      <c r="Y86" s="585">
        <f>IFERROR(SUM(Y83:Y84),"0")</f>
        <v>108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87</v>
      </c>
      <c r="Y91" s="584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91.06</v>
      </c>
      <c r="BN91" s="64">
        <f>IFERROR(Y91*I91/H91,"0")</f>
        <v>94.199999999999989</v>
      </c>
      <c r="BO91" s="64">
        <f>IFERROR(1/J91*(X91/H91),"0")</f>
        <v>0.14646464646464646</v>
      </c>
      <c r="BP91" s="64">
        <f>IFERROR(1/J91*(Y91/H91),"0")</f>
        <v>0.15151515151515152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19.333333333333332</v>
      </c>
      <c r="Y92" s="585">
        <f>IFERROR(Y89/H89,"0")+IFERROR(Y90/H90,"0")+IFERROR(Y91/H91,"0")</f>
        <v>20</v>
      </c>
      <c r="Z92" s="585">
        <f>IFERROR(IF(Z89="",0,Z89),"0")+IFERROR(IF(Z90="",0,Z90),"0")+IFERROR(IF(Z91="",0,Z91),"0")</f>
        <v>0.1804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87</v>
      </c>
      <c r="Y93" s="585">
        <f>IFERROR(SUM(Y89:Y91),"0")</f>
        <v>90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205</v>
      </c>
      <c r="Y98" s="584">
        <f t="shared" si="16"/>
        <v>205.20000000000002</v>
      </c>
      <c r="Z98" s="36">
        <f>IFERROR(IF(Y98=0,"",ROUNDUP(Y98/H98,0)*0.00651),"")</f>
        <v>0.49476000000000003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224.1333333333333</v>
      </c>
      <c r="BN98" s="64">
        <f t="shared" si="18"/>
        <v>224.352</v>
      </c>
      <c r="BO98" s="64">
        <f t="shared" si="19"/>
        <v>0.41717541717541717</v>
      </c>
      <c r="BP98" s="64">
        <f t="shared" si="20"/>
        <v>0.4175824175824176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75.925925925925924</v>
      </c>
      <c r="Y101" s="585">
        <f>IFERROR(Y95/H95,"0")+IFERROR(Y96/H96,"0")+IFERROR(Y97/H97,"0")+IFERROR(Y98/H98,"0")+IFERROR(Y99/H99,"0")+IFERROR(Y100/H100,"0")</f>
        <v>76</v>
      </c>
      <c r="Z101" s="585">
        <f>IFERROR(IF(Z95="",0,Z95),"0")+IFERROR(IF(Z96="",0,Z96),"0")+IFERROR(IF(Z97="",0,Z97),"0")+IFERROR(IF(Z98="",0,Z98),"0")+IFERROR(IF(Z99="",0,Z99),"0")+IFERROR(IF(Z100="",0,Z100),"0")</f>
        <v>0.49476000000000003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205</v>
      </c>
      <c r="Y102" s="585">
        <f>IFERROR(SUM(Y95:Y100),"0")</f>
        <v>205.20000000000002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85</v>
      </c>
      <c r="Y107" s="584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88.966666666666669</v>
      </c>
      <c r="BN107" s="64">
        <f>IFERROR(Y107*I107/H107,"0")</f>
        <v>89.49</v>
      </c>
      <c r="BO107" s="64">
        <f>IFERROR(1/J107*(X107/H107),"0")</f>
        <v>0.14309764309764311</v>
      </c>
      <c r="BP107" s="64">
        <f>IFERROR(1/J107*(Y107/H107),"0")</f>
        <v>0.14393939393939395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18.888888888888889</v>
      </c>
      <c r="Y109" s="585">
        <f>IFERROR(Y105/H105,"0")+IFERROR(Y106/H106,"0")+IFERROR(Y107/H107,"0")+IFERROR(Y108/H108,"0")</f>
        <v>19</v>
      </c>
      <c r="Z109" s="585">
        <f>IFERROR(IF(Z105="",0,Z105),"0")+IFERROR(IF(Z106="",0,Z106),"0")+IFERROR(IF(Z107="",0,Z107),"0")+IFERROR(IF(Z108="",0,Z108),"0")</f>
        <v>0.17138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85</v>
      </c>
      <c r="Y110" s="585">
        <f>IFERROR(SUM(Y105:Y108),"0")</f>
        <v>85.5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109</v>
      </c>
      <c r="Y112" s="584">
        <f>IFERROR(IF(X112="",0,CEILING((X112/$H112),1)*$H112),"")</f>
        <v>118.80000000000001</v>
      </c>
      <c r="Z112" s="36">
        <f>IFERROR(IF(Y112=0,"",ROUNDUP(Y112/H112,0)*0.01898),"")</f>
        <v>0.20877999999999999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113.39027777777777</v>
      </c>
      <c r="BN112" s="64">
        <f>IFERROR(Y112*I112/H112,"0")</f>
        <v>123.58499999999999</v>
      </c>
      <c r="BO112" s="64">
        <f>IFERROR(1/J112*(X112/H112),"0")</f>
        <v>0.15769675925925924</v>
      </c>
      <c r="BP112" s="64">
        <f>IFERROR(1/J112*(Y112/H112),"0")</f>
        <v>0.171875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152</v>
      </c>
      <c r="Y114" s="584">
        <f>IFERROR(IF(X114="",0,CEILING((X114/$H114),1)*$H114),"")</f>
        <v>153.6</v>
      </c>
      <c r="Z114" s="36">
        <f>IFERROR(IF(Y114=0,"",ROUNDUP(Y114/H114,0)*0.00651),"")</f>
        <v>0.41664000000000001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163.4</v>
      </c>
      <c r="BN114" s="64">
        <f>IFERROR(Y114*I114/H114,"0")</f>
        <v>165.12</v>
      </c>
      <c r="BO114" s="64">
        <f>IFERROR(1/J114*(X114/H114),"0")</f>
        <v>0.34798534798534803</v>
      </c>
      <c r="BP114" s="64">
        <f>IFERROR(1/J114*(Y114/H114),"0")</f>
        <v>0.35164835164835168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73.425925925925924</v>
      </c>
      <c r="Y115" s="585">
        <f>IFERROR(Y112/H112,"0")+IFERROR(Y113/H113,"0")+IFERROR(Y114/H114,"0")</f>
        <v>75</v>
      </c>
      <c r="Z115" s="585">
        <f>IFERROR(IF(Z112="",0,Z112),"0")+IFERROR(IF(Z113="",0,Z113),"0")+IFERROR(IF(Z114="",0,Z114),"0")</f>
        <v>0.62541999999999998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261</v>
      </c>
      <c r="Y116" s="585">
        <f>IFERROR(SUM(Y112:Y114),"0")</f>
        <v>272.39999999999998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354</v>
      </c>
      <c r="Y121" s="584">
        <f>IFERROR(IF(X121="",0,CEILING((X121/$H121),1)*$H121),"")</f>
        <v>356.40000000000003</v>
      </c>
      <c r="Z121" s="36">
        <f>IFERROR(IF(Y121=0,"",ROUNDUP(Y121/H121,0)*0.00651),"")</f>
        <v>0.85931999999999997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387.03999999999996</v>
      </c>
      <c r="BN121" s="64">
        <f>IFERROR(Y121*I121/H121,"0")</f>
        <v>389.66400000000004</v>
      </c>
      <c r="BO121" s="64">
        <f>IFERROR(1/J121*(X121/H121),"0")</f>
        <v>0.7203907203907205</v>
      </c>
      <c r="BP121" s="64">
        <f>IFERROR(1/J121*(Y121/H121),"0")</f>
        <v>0.72527472527472536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131.11111111111111</v>
      </c>
      <c r="Y123" s="585">
        <f>IFERROR(Y118/H118,"0")+IFERROR(Y119/H119,"0")+IFERROR(Y120/H120,"0")+IFERROR(Y121/H121,"0")+IFERROR(Y122/H122,"0")</f>
        <v>132</v>
      </c>
      <c r="Z123" s="585">
        <f>IFERROR(IF(Z118="",0,Z118),"0")+IFERROR(IF(Z119="",0,Z119),"0")+IFERROR(IF(Z120="",0,Z120),"0")+IFERROR(IF(Z121="",0,Z121),"0")+IFERROR(IF(Z122="",0,Z122),"0")</f>
        <v>0.85931999999999997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354</v>
      </c>
      <c r="Y124" s="585">
        <f>IFERROR(SUM(Y118:Y122),"0")</f>
        <v>356.40000000000003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102</v>
      </c>
      <c r="Y164" s="584">
        <f t="shared" ref="Y164:Y172" si="21">IFERROR(IF(X164="",0,CEILING((X164/$H164),1)*$H164),"")</f>
        <v>105</v>
      </c>
      <c r="Z164" s="36">
        <f>IFERROR(IF(Y164=0,"",ROUNDUP(Y164/H164,0)*0.00902),"")</f>
        <v>0.22550000000000001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108.55714285714285</v>
      </c>
      <c r="BN164" s="64">
        <f t="shared" ref="BN164:BN172" si="23">IFERROR(Y164*I164/H164,"0")</f>
        <v>111.74999999999999</v>
      </c>
      <c r="BO164" s="64">
        <f t="shared" ref="BO164:BO172" si="24">IFERROR(1/J164*(X164/H164),"0")</f>
        <v>0.18398268398268397</v>
      </c>
      <c r="BP164" s="64">
        <f t="shared" ref="BP164:BP172" si="25">IFERROR(1/J164*(Y164/H164),"0")</f>
        <v>0.18939393939393939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182</v>
      </c>
      <c r="Y166" s="584">
        <f t="shared" si="21"/>
        <v>184.8</v>
      </c>
      <c r="Z166" s="36">
        <f>IFERROR(IF(Y166=0,"",ROUNDUP(Y166/H166,0)*0.00902),"")</f>
        <v>0.39688000000000001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191.1</v>
      </c>
      <c r="BN166" s="64">
        <f t="shared" si="23"/>
        <v>194.04000000000002</v>
      </c>
      <c r="BO166" s="64">
        <f t="shared" si="24"/>
        <v>0.32828282828282823</v>
      </c>
      <c r="BP166" s="64">
        <f t="shared" si="25"/>
        <v>0.33333333333333337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13</v>
      </c>
      <c r="Y167" s="584">
        <f t="shared" si="21"/>
        <v>14.700000000000001</v>
      </c>
      <c r="Z167" s="36">
        <f>IFERROR(IF(Y167=0,"",ROUNDUP(Y167/H167,0)*0.00502),"")</f>
        <v>3.5140000000000005E-2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13.804761904761904</v>
      </c>
      <c r="BN167" s="64">
        <f t="shared" si="23"/>
        <v>15.61</v>
      </c>
      <c r="BO167" s="64">
        <f t="shared" si="24"/>
        <v>2.6455026455026454E-2</v>
      </c>
      <c r="BP167" s="64">
        <f t="shared" si="25"/>
        <v>2.9914529914529919E-2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22</v>
      </c>
      <c r="Y169" s="584">
        <f t="shared" si="21"/>
        <v>23.400000000000002</v>
      </c>
      <c r="Z169" s="36">
        <f>IFERROR(IF(Y169=0,"",ROUNDUP(Y169/H169,0)*0.00502),"")</f>
        <v>6.5259999999999999E-2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23.588888888888889</v>
      </c>
      <c r="BN169" s="64">
        <f t="shared" si="23"/>
        <v>25.090000000000003</v>
      </c>
      <c r="BO169" s="64">
        <f t="shared" si="24"/>
        <v>5.2231718898385564E-2</v>
      </c>
      <c r="BP169" s="64">
        <f t="shared" si="25"/>
        <v>5.5555555555555559E-2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93</v>
      </c>
      <c r="Y170" s="584">
        <f t="shared" si="21"/>
        <v>94.5</v>
      </c>
      <c r="Z170" s="36">
        <f>IFERROR(IF(Y170=0,"",ROUNDUP(Y170/H170,0)*0.00502),"")</f>
        <v>0.22590000000000002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97.428571428571431</v>
      </c>
      <c r="BN170" s="64">
        <f t="shared" si="23"/>
        <v>99</v>
      </c>
      <c r="BO170" s="64">
        <f t="shared" si="24"/>
        <v>0.18925518925518928</v>
      </c>
      <c r="BP170" s="64">
        <f t="shared" si="25"/>
        <v>0.19230769230769232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130.3174603174603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0.94868000000000008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412</v>
      </c>
      <c r="Y174" s="585">
        <f>IFERROR(SUM(Y164:Y172),"0")</f>
        <v>422.4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22</v>
      </c>
      <c r="Y193" s="584">
        <f>IFERROR(IF(X193="",0,CEILING((X193/$H193),1)*$H193),"")</f>
        <v>23.1</v>
      </c>
      <c r="Z193" s="36">
        <f>IFERROR(IF(Y193=0,"",ROUNDUP(Y193/H193,0)*0.00651),"")</f>
        <v>7.1610000000000007E-2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23.885714285714283</v>
      </c>
      <c r="BN193" s="64">
        <f>IFERROR(Y193*I193/H193,"0")</f>
        <v>25.08</v>
      </c>
      <c r="BO193" s="64">
        <f>IFERROR(1/J193*(X193/H193),"0")</f>
        <v>5.7561486132914709E-2</v>
      </c>
      <c r="BP193" s="64">
        <f>IFERROR(1/J193*(Y193/H193),"0")</f>
        <v>6.0439560439560447E-2</v>
      </c>
    </row>
    <row r="194" spans="1:68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10.476190476190476</v>
      </c>
      <c r="Y194" s="585">
        <f>IFERROR(Y192/H192,"0")+IFERROR(Y193/H193,"0")</f>
        <v>11</v>
      </c>
      <c r="Z194" s="585">
        <f>IFERROR(IF(Z192="",0,Z192),"0")+IFERROR(IF(Z193="",0,Z193),"0")</f>
        <v>7.1610000000000007E-2</v>
      </c>
      <c r="AA194" s="586"/>
      <c r="AB194" s="586"/>
      <c r="AC194" s="586"/>
    </row>
    <row r="195" spans="1:68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22</v>
      </c>
      <c r="Y195" s="585">
        <f>IFERROR(SUM(Y192:Y193),"0")</f>
        <v>23.1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293</v>
      </c>
      <c r="Y197" s="584">
        <f t="shared" ref="Y197:Y204" si="26">IFERROR(IF(X197="",0,CEILING((X197/$H197),1)*$H197),"")</f>
        <v>297</v>
      </c>
      <c r="Z197" s="36">
        <f>IFERROR(IF(Y197=0,"",ROUNDUP(Y197/H197,0)*0.00902),"")</f>
        <v>0.49609999999999999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304.39444444444445</v>
      </c>
      <c r="BN197" s="64">
        <f t="shared" ref="BN197:BN204" si="28">IFERROR(Y197*I197/H197,"0")</f>
        <v>308.55</v>
      </c>
      <c r="BO197" s="64">
        <f t="shared" ref="BO197:BO204" si="29">IFERROR(1/J197*(X197/H197),"0")</f>
        <v>0.41105499438832765</v>
      </c>
      <c r="BP197" s="64">
        <f t="shared" ref="BP197:BP204" si="30">IFERROR(1/J197*(Y197/H197),"0")</f>
        <v>0.41666666666666663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236</v>
      </c>
      <c r="Y198" s="584">
        <f t="shared" si="26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245.17777777777778</v>
      </c>
      <c r="BN198" s="64">
        <f t="shared" si="28"/>
        <v>246.84</v>
      </c>
      <c r="BO198" s="64">
        <f t="shared" si="29"/>
        <v>0.33108866442199775</v>
      </c>
      <c r="BP198" s="64">
        <f t="shared" si="30"/>
        <v>0.33333333333333337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154</v>
      </c>
      <c r="Y200" s="584">
        <f t="shared" si="26"/>
        <v>156.60000000000002</v>
      </c>
      <c r="Z200" s="36">
        <f>IFERROR(IF(Y200=0,"",ROUNDUP(Y200/H200,0)*0.00902),"")</f>
        <v>0.26158000000000003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159.98888888888888</v>
      </c>
      <c r="BN200" s="64">
        <f t="shared" si="28"/>
        <v>162.69000000000003</v>
      </c>
      <c r="BO200" s="64">
        <f t="shared" si="29"/>
        <v>0.21604938271604937</v>
      </c>
      <c r="BP200" s="64">
        <f t="shared" si="30"/>
        <v>0.21969696969696972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97</v>
      </c>
      <c r="Y201" s="584">
        <f t="shared" si="26"/>
        <v>97.2</v>
      </c>
      <c r="Z201" s="36">
        <f>IFERROR(IF(Y201=0,"",ROUNDUP(Y201/H201,0)*0.00502),"")</f>
        <v>0.27107999999999999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104.00555555555556</v>
      </c>
      <c r="BN201" s="64">
        <f t="shared" si="28"/>
        <v>104.22</v>
      </c>
      <c r="BO201" s="64">
        <f t="shared" si="29"/>
        <v>0.23029439696106363</v>
      </c>
      <c r="BP201" s="64">
        <f t="shared" si="30"/>
        <v>0.23076923076923078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63</v>
      </c>
      <c r="Y204" s="584">
        <f t="shared" si="26"/>
        <v>63</v>
      </c>
      <c r="Z204" s="36">
        <f>IFERROR(IF(Y204=0,"",ROUNDUP(Y204/H204,0)*0.00502),"")</f>
        <v>0.1757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66.499999999999986</v>
      </c>
      <c r="BN204" s="64">
        <f t="shared" si="28"/>
        <v>66.499999999999986</v>
      </c>
      <c r="BO204" s="64">
        <f t="shared" si="29"/>
        <v>0.1495726495726496</v>
      </c>
      <c r="BP204" s="64">
        <f t="shared" si="30"/>
        <v>0.1495726495726496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215.37037037037038</v>
      </c>
      <c r="Y205" s="585">
        <f>IFERROR(Y197/H197,"0")+IFERROR(Y198/H198,"0")+IFERROR(Y199/H199,"0")+IFERROR(Y200/H200,"0")+IFERROR(Y201/H201,"0")+IFERROR(Y202/H202,"0")+IFERROR(Y203/H203,"0")+IFERROR(Y204/H204,"0")</f>
        <v>217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1.60134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843</v>
      </c>
      <c r="Y206" s="585">
        <f>IFERROR(SUM(Y197:Y204),"0")</f>
        <v>851.40000000000009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296</v>
      </c>
      <c r="Y211" s="584">
        <f t="shared" si="31"/>
        <v>297.59999999999997</v>
      </c>
      <c r="Z211" s="36">
        <f t="shared" ref="Z211:Z216" si="36">IFERROR(IF(Y211=0,"",ROUNDUP(Y211/H211,0)*0.00651),"")</f>
        <v>0.80724000000000007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329.3</v>
      </c>
      <c r="BN211" s="64">
        <f t="shared" si="33"/>
        <v>331.08</v>
      </c>
      <c r="BO211" s="64">
        <f t="shared" si="34"/>
        <v>0.6776556776556778</v>
      </c>
      <c r="BP211" s="64">
        <f t="shared" si="35"/>
        <v>0.68131868131868134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541</v>
      </c>
      <c r="Y213" s="584">
        <f t="shared" si="31"/>
        <v>542.4</v>
      </c>
      <c r="Z213" s="36">
        <f t="shared" si="36"/>
        <v>1.47126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597.80500000000006</v>
      </c>
      <c r="BN213" s="64">
        <f t="shared" si="33"/>
        <v>599.35199999999998</v>
      </c>
      <c r="BO213" s="64">
        <f t="shared" si="34"/>
        <v>1.2385531135531138</v>
      </c>
      <c r="BP213" s="64">
        <f t="shared" si="35"/>
        <v>1.2417582417582418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586</v>
      </c>
      <c r="Y214" s="584">
        <f t="shared" si="31"/>
        <v>588</v>
      </c>
      <c r="Z214" s="36">
        <f t="shared" si="36"/>
        <v>1.5949500000000001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647.53000000000009</v>
      </c>
      <c r="BN214" s="64">
        <f t="shared" si="33"/>
        <v>649.74</v>
      </c>
      <c r="BO214" s="64">
        <f t="shared" si="34"/>
        <v>1.3415750915750917</v>
      </c>
      <c r="BP214" s="64">
        <f t="shared" si="35"/>
        <v>1.3461538461538463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98</v>
      </c>
      <c r="Y215" s="584">
        <f t="shared" si="31"/>
        <v>98.399999999999991</v>
      </c>
      <c r="Z215" s="36">
        <f t="shared" si="36"/>
        <v>0.26690999999999998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108.29</v>
      </c>
      <c r="BN215" s="64">
        <f t="shared" si="33"/>
        <v>108.732</v>
      </c>
      <c r="BO215" s="64">
        <f t="shared" si="34"/>
        <v>0.22435897435897439</v>
      </c>
      <c r="BP215" s="64">
        <f t="shared" si="35"/>
        <v>0.22527472527472528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194</v>
      </c>
      <c r="Y216" s="584">
        <f t="shared" si="31"/>
        <v>194.4</v>
      </c>
      <c r="Z216" s="36">
        <f t="shared" si="36"/>
        <v>0.52731000000000006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214.85499999999999</v>
      </c>
      <c r="BN216" s="64">
        <f t="shared" si="33"/>
        <v>215.298</v>
      </c>
      <c r="BO216" s="64">
        <f t="shared" si="34"/>
        <v>0.44413919413919423</v>
      </c>
      <c r="BP216" s="64">
        <f t="shared" si="35"/>
        <v>0.44505494505494508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714.58333333333348</v>
      </c>
      <c r="Y217" s="585">
        <f>IFERROR(Y208/H208,"0")+IFERROR(Y209/H209,"0")+IFERROR(Y210/H210,"0")+IFERROR(Y211/H211,"0")+IFERROR(Y212/H212,"0")+IFERROR(Y213/H213,"0")+IFERROR(Y214/H214,"0")+IFERROR(Y215/H215,"0")+IFERROR(Y216/H216,"0")</f>
        <v>717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4.6676700000000002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1715</v>
      </c>
      <c r="Y218" s="585">
        <f>IFERROR(SUM(Y208:Y216),"0")</f>
        <v>1720.8000000000002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39</v>
      </c>
      <c r="Y220" s="584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43.095000000000006</v>
      </c>
      <c r="BN220" s="64">
        <f>IFERROR(Y220*I220/H220,"0")</f>
        <v>45.084000000000003</v>
      </c>
      <c r="BO220" s="64">
        <f>IFERROR(1/J220*(X220/H220),"0")</f>
        <v>8.9285714285714288E-2</v>
      </c>
      <c r="BP220" s="64">
        <f>IFERROR(1/J220*(Y220/H220),"0")</f>
        <v>9.3406593406593408E-2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31</v>
      </c>
      <c r="Y221" s="584">
        <f>IFERROR(IF(X221="",0,CEILING((X221/$H221),1)*$H221),"")</f>
        <v>31.2</v>
      </c>
      <c r="Z221" s="36">
        <f>IFERROR(IF(Y221=0,"",ROUNDUP(Y221/H221,0)*0.00651),"")</f>
        <v>8.4629999999999997E-2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34.255000000000003</v>
      </c>
      <c r="BN221" s="64">
        <f>IFERROR(Y221*I221/H221,"0")</f>
        <v>34.476000000000006</v>
      </c>
      <c r="BO221" s="64">
        <f>IFERROR(1/J221*(X221/H221),"0")</f>
        <v>7.0970695970695982E-2</v>
      </c>
      <c r="BP221" s="64">
        <f>IFERROR(1/J221*(Y221/H221),"0")</f>
        <v>7.1428571428571438E-2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29.166666666666668</v>
      </c>
      <c r="Y222" s="585">
        <f>IFERROR(Y220/H220,"0")+IFERROR(Y221/H221,"0")</f>
        <v>30</v>
      </c>
      <c r="Z222" s="585">
        <f>IFERROR(IF(Z220="",0,Z220),"0")+IFERROR(IF(Z221="",0,Z221),"0")</f>
        <v>0.1953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70</v>
      </c>
      <c r="Y223" s="585">
        <f>IFERROR(SUM(Y220:Y221),"0")</f>
        <v>72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200</v>
      </c>
      <c r="Y226" s="584">
        <f t="shared" ref="Y226:Y232" si="37">IFERROR(IF(X226="",0,CEILING((X226/$H226),1)*$H226),"")</f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207.5</v>
      </c>
      <c r="BN226" s="64">
        <f t="shared" ref="BN226:BN232" si="39">IFERROR(Y226*I226/H226,"0")</f>
        <v>216.63</v>
      </c>
      <c r="BO226" s="64">
        <f t="shared" ref="BO226:BO232" si="40">IFERROR(1/J226*(X226/H226),"0")</f>
        <v>0.26939655172413796</v>
      </c>
      <c r="BP226" s="64">
        <f t="shared" ref="BP226:BP232" si="41">IFERROR(1/J226*(Y226/H226),"0")</f>
        <v>0.28125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17.241379310344829</v>
      </c>
      <c r="Y233" s="585">
        <f>IFERROR(Y226/H226,"0")+IFERROR(Y227/H227,"0")+IFERROR(Y228/H228,"0")+IFERROR(Y229/H229,"0")+IFERROR(Y230/H230,"0")+IFERROR(Y231/H231,"0")+IFERROR(Y232/H232,"0")</f>
        <v>18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0.34164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200</v>
      </c>
      <c r="Y234" s="585">
        <f>IFERROR(SUM(Y226:Y232),"0")</f>
        <v>208.79999999999998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123</v>
      </c>
      <c r="Y274" s="584">
        <f>IFERROR(IF(X274="",0,CEILING((X274/$H274),1)*$H274),"")</f>
        <v>124.8</v>
      </c>
      <c r="Z274" s="36">
        <f>IFERROR(IF(Y274=0,"",ROUNDUP(Y274/H274,0)*0.00651),"")</f>
        <v>0.33851999999999999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135.91500000000002</v>
      </c>
      <c r="BN274" s="64">
        <f>IFERROR(Y274*I274/H274,"0")</f>
        <v>137.90400000000002</v>
      </c>
      <c r="BO274" s="64">
        <f>IFERROR(1/J274*(X274/H274),"0")</f>
        <v>0.28159340659340659</v>
      </c>
      <c r="BP274" s="64">
        <f>IFERROR(1/J274*(Y274/H274),"0")</f>
        <v>0.28571428571428575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86</v>
      </c>
      <c r="Y275" s="584">
        <f>IFERROR(IF(X275="",0,CEILING((X275/$H275),1)*$H275),"")</f>
        <v>86.399999999999991</v>
      </c>
      <c r="Z275" s="36">
        <f>IFERROR(IF(Y275=0,"",ROUNDUP(Y275/H275,0)*0.00651),"")</f>
        <v>0.23436000000000001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92.45</v>
      </c>
      <c r="BN275" s="64">
        <f>IFERROR(Y275*I275/H275,"0")</f>
        <v>92.88</v>
      </c>
      <c r="BO275" s="64">
        <f>IFERROR(1/J275*(X275/H275),"0")</f>
        <v>0.19688644688644691</v>
      </c>
      <c r="BP275" s="64">
        <f>IFERROR(1/J275*(Y275/H275),"0")</f>
        <v>0.19780219780219782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87.083333333333343</v>
      </c>
      <c r="Y276" s="585">
        <f>IFERROR(Y273/H273,"0")+IFERROR(Y274/H274,"0")+IFERROR(Y275/H275,"0")</f>
        <v>88</v>
      </c>
      <c r="Z276" s="585">
        <f>IFERROR(IF(Z273="",0,Z273),"0")+IFERROR(IF(Z274="",0,Z274),"0")+IFERROR(IF(Z275="",0,Z275),"0")</f>
        <v>0.57288000000000006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209</v>
      </c>
      <c r="Y277" s="585">
        <f>IFERROR(SUM(Y273:Y275),"0")</f>
        <v>211.2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24</v>
      </c>
      <c r="Y317" s="584">
        <f>IFERROR(IF(X317="",0,CEILING((X317/$H317),1)*$H317),"")</f>
        <v>24.3</v>
      </c>
      <c r="Z317" s="36">
        <f>IFERROR(IF(Y317=0,"",ROUNDUP(Y317/H317,0)*0.00651),"")</f>
        <v>5.8590000000000003E-2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26.293333333333333</v>
      </c>
      <c r="BN317" s="64">
        <f>IFERROR(Y317*I317/H317,"0")</f>
        <v>26.622</v>
      </c>
      <c r="BO317" s="64">
        <f>IFERROR(1/J317*(X317/H317),"0")</f>
        <v>4.8840048840048833E-2</v>
      </c>
      <c r="BP317" s="64">
        <f>IFERROR(1/J317*(Y317/H317),"0")</f>
        <v>4.9450549450549455E-2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8.8888888888888875</v>
      </c>
      <c r="Y318" s="585">
        <f>IFERROR(Y313/H313,"0")+IFERROR(Y314/H314,"0")+IFERROR(Y315/H315,"0")+IFERROR(Y316/H316,"0")+IFERROR(Y317/H317,"0")</f>
        <v>9</v>
      </c>
      <c r="Z318" s="585">
        <f>IFERROR(IF(Z313="",0,Z313),"0")+IFERROR(IF(Z314="",0,Z314),"0")+IFERROR(IF(Z315="",0,Z315),"0")+IFERROR(IF(Z316="",0,Z316),"0")+IFERROR(IF(Z317="",0,Z317),"0")</f>
        <v>5.8590000000000003E-2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24</v>
      </c>
      <c r="Y319" s="585">
        <f>IFERROR(SUM(Y313:Y317),"0")</f>
        <v>24.3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168</v>
      </c>
      <c r="Y321" s="584">
        <f>IFERROR(IF(X321="",0,CEILING((X321/$H321),1)*$H321),"")</f>
        <v>168</v>
      </c>
      <c r="Z321" s="36">
        <f>IFERROR(IF(Y321=0,"",ROUNDUP(Y321/H321,0)*0.01898),"")</f>
        <v>0.37959999999999999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178.38</v>
      </c>
      <c r="BN321" s="64">
        <f>IFERROR(Y321*I321/H321,"0")</f>
        <v>178.38</v>
      </c>
      <c r="BO321" s="64">
        <f>IFERROR(1/J321*(X321/H321),"0")</f>
        <v>0.3125</v>
      </c>
      <c r="BP321" s="64">
        <f>IFERROR(1/J321*(Y321/H321),"0")</f>
        <v>0.3125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205</v>
      </c>
      <c r="Y322" s="584">
        <f>IFERROR(IF(X322="",0,CEILING((X322/$H322),1)*$H322),"")</f>
        <v>210.6</v>
      </c>
      <c r="Z322" s="36">
        <f>IFERROR(IF(Y322=0,"",ROUNDUP(Y322/H322,0)*0.01898),"")</f>
        <v>0.51246000000000003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218.64038461538465</v>
      </c>
      <c r="BN322" s="64">
        <f>IFERROR(Y322*I322/H322,"0")</f>
        <v>224.61300000000003</v>
      </c>
      <c r="BO322" s="64">
        <f>IFERROR(1/J322*(X322/H322),"0")</f>
        <v>0.41065705128205127</v>
      </c>
      <c r="BP322" s="64">
        <f>IFERROR(1/J322*(Y322/H322),"0")</f>
        <v>0.421875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77</v>
      </c>
      <c r="Y323" s="584">
        <f>IFERROR(IF(X323="",0,CEILING((X323/$H323),1)*$H323),"")</f>
        <v>84</v>
      </c>
      <c r="Z323" s="36">
        <f>IFERROR(IF(Y323=0,"",ROUNDUP(Y323/H323,0)*0.01898),"")</f>
        <v>0.1898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81.757500000000007</v>
      </c>
      <c r="BN323" s="64">
        <f>IFERROR(Y323*I323/H323,"0")</f>
        <v>89.19</v>
      </c>
      <c r="BO323" s="64">
        <f>IFERROR(1/J323*(X323/H323),"0")</f>
        <v>0.14322916666666666</v>
      </c>
      <c r="BP323" s="64">
        <f>IFERROR(1/J323*(Y323/H323),"0")</f>
        <v>0.15625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55.448717948717949</v>
      </c>
      <c r="Y324" s="585">
        <f>IFERROR(Y321/H321,"0")+IFERROR(Y322/H322,"0")+IFERROR(Y323/H323,"0")</f>
        <v>57</v>
      </c>
      <c r="Z324" s="585">
        <f>IFERROR(IF(Z321="",0,Z321),"0")+IFERROR(IF(Z322="",0,Z322),"0")+IFERROR(IF(Z323="",0,Z323),"0")</f>
        <v>1.08186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450</v>
      </c>
      <c r="Y325" s="585">
        <f>IFERROR(SUM(Y321:Y323),"0")</f>
        <v>462.6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9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10.164705882352941</v>
      </c>
      <c r="BN331" s="64">
        <f>IFERROR(Y331*I331/H331,"0")</f>
        <v>11.52</v>
      </c>
      <c r="BO331" s="64">
        <f>IFERROR(1/J331*(X331/H331),"0")</f>
        <v>1.9392372333548808E-2</v>
      </c>
      <c r="BP331" s="64">
        <f>IFERROR(1/J331*(Y331/H331),"0")</f>
        <v>2.197802197802198E-2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3.5294117647058827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2.6040000000000001E-2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9</v>
      </c>
      <c r="Y333" s="585">
        <f>IFERROR(SUM(Y327:Y331),"0")</f>
        <v>10.199999999999999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72</v>
      </c>
      <c r="Y342" s="584">
        <f>IFERROR(IF(X342="",0,CEILING((X342/$H342),1)*$H342),"")</f>
        <v>72.899999999999991</v>
      </c>
      <c r="Z342" s="36">
        <f>IFERROR(IF(Y342=0,"",ROUNDUP(Y342/H342,0)*0.01898),"")</f>
        <v>0.17082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76.61333333333333</v>
      </c>
      <c r="BN342" s="64">
        <f>IFERROR(Y342*I342/H342,"0")</f>
        <v>77.570999999999998</v>
      </c>
      <c r="BO342" s="64">
        <f>IFERROR(1/J342*(X342/H342),"0")</f>
        <v>0.1388888888888889</v>
      </c>
      <c r="BP342" s="64">
        <f>IFERROR(1/J342*(Y342/H342),"0")</f>
        <v>0.140625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8.8888888888888893</v>
      </c>
      <c r="Y345" s="585">
        <f>IFERROR(Y342/H342,"0")+IFERROR(Y343/H343,"0")+IFERROR(Y344/H344,"0")</f>
        <v>9</v>
      </c>
      <c r="Z345" s="585">
        <f>IFERROR(IF(Z342="",0,Z342),"0")+IFERROR(IF(Z343="",0,Z343),"0")+IFERROR(IF(Z344="",0,Z344),"0")</f>
        <v>0.17082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72</v>
      </c>
      <c r="Y346" s="585">
        <f>IFERROR(SUM(Y342:Y344),"0")</f>
        <v>72.899999999999991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1500</v>
      </c>
      <c r="Y350" s="584">
        <f t="shared" ref="Y350:Y356" si="58">IFERROR(IF(X350="",0,CEILING((X350/$H350),1)*$H350),"")</f>
        <v>1500</v>
      </c>
      <c r="Z350" s="36">
        <f>IFERROR(IF(Y350=0,"",ROUNDUP(Y350/H350,0)*0.02175),"")</f>
        <v>2.1749999999999998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1548</v>
      </c>
      <c r="BN350" s="64">
        <f t="shared" ref="BN350:BN356" si="60">IFERROR(Y350*I350/H350,"0")</f>
        <v>1548</v>
      </c>
      <c r="BO350" s="64">
        <f t="shared" ref="BO350:BO356" si="61">IFERROR(1/J350*(X350/H350),"0")</f>
        <v>2.083333333333333</v>
      </c>
      <c r="BP350" s="64">
        <f t="shared" ref="BP350:BP356" si="62">IFERROR(1/J350*(Y350/H350),"0")</f>
        <v>2.083333333333333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100</v>
      </c>
      <c r="Y357" s="585">
        <f>IFERROR(Y350/H350,"0")+IFERROR(Y351/H351,"0")+IFERROR(Y352/H352,"0")+IFERROR(Y353/H353,"0")+IFERROR(Y354/H354,"0")+IFERROR(Y355/H355,"0")+IFERROR(Y356/H356,"0")</f>
        <v>100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2.1749999999999998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1500</v>
      </c>
      <c r="Y358" s="585">
        <f>IFERROR(SUM(Y350:Y356),"0")</f>
        <v>1500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1165</v>
      </c>
      <c r="Y360" s="584">
        <f>IFERROR(IF(X360="",0,CEILING((X360/$H360),1)*$H360),"")</f>
        <v>1170</v>
      </c>
      <c r="Z360" s="36">
        <f>IFERROR(IF(Y360=0,"",ROUNDUP(Y360/H360,0)*0.02175),"")</f>
        <v>1.6964999999999999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1202.28</v>
      </c>
      <c r="BN360" s="64">
        <f>IFERROR(Y360*I360/H360,"0")</f>
        <v>1207.44</v>
      </c>
      <c r="BO360" s="64">
        <f>IFERROR(1/J360*(X360/H360),"0")</f>
        <v>1.6180555555555556</v>
      </c>
      <c r="BP360" s="64">
        <f>IFERROR(1/J360*(Y360/H360),"0")</f>
        <v>1.625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77.666666666666671</v>
      </c>
      <c r="Y362" s="585">
        <f>IFERROR(Y360/H360,"0")+IFERROR(Y361/H361,"0")</f>
        <v>78</v>
      </c>
      <c r="Z362" s="585">
        <f>IFERROR(IF(Z360="",0,Z360),"0")+IFERROR(IF(Z361="",0,Z361),"0")</f>
        <v>1.6964999999999999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1165</v>
      </c>
      <c r="Y363" s="585">
        <f>IFERROR(SUM(Y360:Y361),"0")</f>
        <v>1170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12</v>
      </c>
      <c r="Y366" s="584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12.692</v>
      </c>
      <c r="BN366" s="64">
        <f>IFERROR(Y366*I366/H366,"0")</f>
        <v>19.038</v>
      </c>
      <c r="BO366" s="64">
        <f>IFERROR(1/J366*(X366/H366),"0")</f>
        <v>2.0833333333333332E-2</v>
      </c>
      <c r="BP366" s="64">
        <f>IFERROR(1/J366*(Y366/H366),"0")</f>
        <v>3.125E-2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1.3333333333333333</v>
      </c>
      <c r="Y367" s="585">
        <f>IFERROR(Y365/H365,"0")+IFERROR(Y366/H366,"0")</f>
        <v>2</v>
      </c>
      <c r="Z367" s="585">
        <f>IFERROR(IF(Z365="",0,Z365),"0")+IFERROR(IF(Z366="",0,Z366),"0")</f>
        <v>3.7960000000000001E-2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12</v>
      </c>
      <c r="Y368" s="585">
        <f>IFERROR(SUM(Y365:Y366),"0")</f>
        <v>18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184</v>
      </c>
      <c r="Y370" s="584">
        <f>IFERROR(IF(X370="",0,CEILING((X370/$H370),1)*$H370),"")</f>
        <v>189</v>
      </c>
      <c r="Z370" s="36">
        <f>IFERROR(IF(Y370=0,"",ROUNDUP(Y370/H370,0)*0.01898),"")</f>
        <v>0.39857999999999999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194.61066666666667</v>
      </c>
      <c r="BN370" s="64">
        <f>IFERROR(Y370*I370/H370,"0")</f>
        <v>199.899</v>
      </c>
      <c r="BO370" s="64">
        <f>IFERROR(1/J370*(X370/H370),"0")</f>
        <v>0.31944444444444442</v>
      </c>
      <c r="BP370" s="64">
        <f>IFERROR(1/J370*(Y370/H370),"0")</f>
        <v>0.328125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20.444444444444443</v>
      </c>
      <c r="Y371" s="585">
        <f>IFERROR(Y370/H370,"0")</f>
        <v>21</v>
      </c>
      <c r="Z371" s="585">
        <f>IFERROR(IF(Z370="",0,Z370),"0")</f>
        <v>0.39857999999999999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184</v>
      </c>
      <c r="Y372" s="585">
        <f>IFERROR(SUM(Y370:Y370),"0")</f>
        <v>189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2631</v>
      </c>
      <c r="Y386" s="584">
        <f>IFERROR(IF(X386="",0,CEILING((X386/$H386),1)*$H386),"")</f>
        <v>2637</v>
      </c>
      <c r="Z386" s="36">
        <f>IFERROR(IF(Y386=0,"",ROUNDUP(Y386/H386,0)*0.01898),"")</f>
        <v>5.56114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2782.721</v>
      </c>
      <c r="BN386" s="64">
        <f>IFERROR(Y386*I386/H386,"0")</f>
        <v>2789.067</v>
      </c>
      <c r="BO386" s="64">
        <f>IFERROR(1/J386*(X386/H386),"0")</f>
        <v>4.567708333333333</v>
      </c>
      <c r="BP386" s="64">
        <f>IFERROR(1/J386*(Y386/H386),"0")</f>
        <v>4.578125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292.33333333333331</v>
      </c>
      <c r="Y388" s="585">
        <f>IFERROR(Y386/H386,"0")+IFERROR(Y387/H387,"0")</f>
        <v>293</v>
      </c>
      <c r="Z388" s="585">
        <f>IFERROR(IF(Z386="",0,Z386),"0")+IFERROR(IF(Z387="",0,Z387),"0")</f>
        <v>5.56114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2631</v>
      </c>
      <c r="Y389" s="585">
        <f>IFERROR(SUM(Y386:Y387),"0")</f>
        <v>2637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3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82</v>
      </c>
      <c r="Y440" s="584">
        <f t="shared" ref="Y440:Y454" si="69">IFERROR(IF(X440="",0,CEILING((X440/$H440),1)*$H440),"")</f>
        <v>84.48</v>
      </c>
      <c r="Z440" s="36">
        <f t="shared" ref="Z440:Z446" si="70">IFERROR(IF(Y440=0,"",ROUNDUP(Y440/H440,0)*0.01196),"")</f>
        <v>0.19136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87.590909090909079</v>
      </c>
      <c r="BN440" s="64">
        <f t="shared" ref="BN440:BN454" si="72">IFERROR(Y440*I440/H440,"0")</f>
        <v>90.24</v>
      </c>
      <c r="BO440" s="64">
        <f t="shared" ref="BO440:BO454" si="73">IFERROR(1/J440*(X440/H440),"0")</f>
        <v>0.14932983682983683</v>
      </c>
      <c r="BP440" s="64">
        <f t="shared" ref="BP440:BP454" si="74">IFERROR(1/J440*(Y440/H440),"0")</f>
        <v>0.15384615384615385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87</v>
      </c>
      <c r="Y441" s="584">
        <f t="shared" si="69"/>
        <v>89.76</v>
      </c>
      <c r="Z441" s="36">
        <f t="shared" si="70"/>
        <v>0.20332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92.931818181818173</v>
      </c>
      <c r="BN441" s="64">
        <f t="shared" si="72"/>
        <v>95.88</v>
      </c>
      <c r="BO441" s="64">
        <f t="shared" si="73"/>
        <v>0.15843531468531469</v>
      </c>
      <c r="BP441" s="64">
        <f t="shared" si="74"/>
        <v>0.16346153846153846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196</v>
      </c>
      <c r="Y443" s="584">
        <f t="shared" si="69"/>
        <v>200.64000000000001</v>
      </c>
      <c r="Z443" s="36">
        <f t="shared" si="70"/>
        <v>0.45448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209.36363636363632</v>
      </c>
      <c r="BN443" s="64">
        <f t="shared" si="72"/>
        <v>214.32</v>
      </c>
      <c r="BO443" s="64">
        <f t="shared" si="73"/>
        <v>0.35693473193473191</v>
      </c>
      <c r="BP443" s="64">
        <f t="shared" si="74"/>
        <v>0.36538461538461542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508</v>
      </c>
      <c r="Y445" s="584">
        <f t="shared" si="69"/>
        <v>512.16</v>
      </c>
      <c r="Z445" s="36">
        <f t="shared" si="70"/>
        <v>1.16012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542.63636363636363</v>
      </c>
      <c r="BN445" s="64">
        <f t="shared" si="72"/>
        <v>547.07999999999993</v>
      </c>
      <c r="BO445" s="64">
        <f t="shared" si="73"/>
        <v>0.92511655011655014</v>
      </c>
      <c r="BP445" s="64">
        <f t="shared" si="74"/>
        <v>0.9326923076923076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57</v>
      </c>
      <c r="Y449" s="584">
        <f t="shared" si="69"/>
        <v>57.6</v>
      </c>
      <c r="Z449" s="36">
        <f>IFERROR(IF(Y449=0,"",ROUNDUP(Y449/H449,0)*0.00902),"")</f>
        <v>0.14432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60.325000000000003</v>
      </c>
      <c r="BN449" s="64">
        <f t="shared" si="72"/>
        <v>60.96</v>
      </c>
      <c r="BO449" s="64">
        <f t="shared" si="73"/>
        <v>0.11994949494949494</v>
      </c>
      <c r="BP449" s="64">
        <f t="shared" si="74"/>
        <v>0.12121212121212122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181.17424242424241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184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2.1536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930</v>
      </c>
      <c r="Y456" s="585">
        <f>IFERROR(SUM(Y440:Y454),"0")</f>
        <v>944.64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60</v>
      </c>
      <c r="Y460" s="584">
        <f>IFERROR(IF(X460="",0,CEILING((X460/$H460),1)*$H460),"")</f>
        <v>62.4</v>
      </c>
      <c r="Z460" s="36">
        <f>IFERROR(IF(Y460=0,"",ROUNDUP(Y460/H460,0)*0.00902),"")</f>
        <v>0.11726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86.625</v>
      </c>
      <c r="BN460" s="64">
        <f>IFERROR(Y460*I460/H460,"0")</f>
        <v>90.089999999999989</v>
      </c>
      <c r="BO460" s="64">
        <f>IFERROR(1/J460*(X460/H460),"0")</f>
        <v>9.4696969696969696E-2</v>
      </c>
      <c r="BP460" s="64">
        <f>IFERROR(1/J460*(Y460/H460),"0")</f>
        <v>9.8484848484848481E-2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12.5</v>
      </c>
      <c r="Y461" s="585">
        <f>IFERROR(Y458/H458,"0")+IFERROR(Y459/H459,"0")+IFERROR(Y460/H460,"0")</f>
        <v>13</v>
      </c>
      <c r="Z461" s="585">
        <f>IFERROR(IF(Z458="",0,Z458),"0")+IFERROR(IF(Z459="",0,Z459),"0")+IFERROR(IF(Z460="",0,Z460),"0")</f>
        <v>0.11726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60</v>
      </c>
      <c r="Y462" s="585">
        <f>IFERROR(SUM(Y458:Y460),"0")</f>
        <v>62.4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76</v>
      </c>
      <c r="Y466" s="584">
        <f t="shared" si="75"/>
        <v>79.2</v>
      </c>
      <c r="Z466" s="36">
        <f>IFERROR(IF(Y466=0,"",ROUNDUP(Y466/H466,0)*0.01196),"")</f>
        <v>0.1794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81.181818181818173</v>
      </c>
      <c r="BN466" s="64">
        <f t="shared" si="77"/>
        <v>84.6</v>
      </c>
      <c r="BO466" s="64">
        <f t="shared" si="78"/>
        <v>0.13840326340326339</v>
      </c>
      <c r="BP466" s="64">
        <f t="shared" si="79"/>
        <v>0.14423076923076925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14.393939393939393</v>
      </c>
      <c r="Y471" s="585">
        <f>IFERROR(Y464/H464,"0")+IFERROR(Y465/H465,"0")+IFERROR(Y466/H466,"0")+IFERROR(Y467/H467,"0")+IFERROR(Y468/H468,"0")+IFERROR(Y469/H469,"0")+IFERROR(Y470/H470,"0")</f>
        <v>15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0.1794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76</v>
      </c>
      <c r="Y472" s="585">
        <f>IFERROR(SUM(Y464:Y470),"0")</f>
        <v>79.2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12393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12523.94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13164.41476394291</v>
      </c>
      <c r="Y519" s="585">
        <f>IFERROR(SUM(BN22:BN515),"0")</f>
        <v>13304.071999999996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22</v>
      </c>
      <c r="Y520" s="38">
        <f>ROUNDUP(SUM(BP22:BP515),0)</f>
        <v>23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13714.41476394291</v>
      </c>
      <c r="Y521" s="585">
        <f>GrossWeightTotalR+PalletQtyTotalR*25</f>
        <v>13879.071999999996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2400.7264042806642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2426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26.04431000000001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595.5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234.79999999999998</v>
      </c>
      <c r="E528" s="46">
        <f>IFERROR(Y89*1,"0")+IFERROR(Y90*1,"0")+IFERROR(Y91*1,"0")+IFERROR(Y95*1,"0")+IFERROR(Y96*1,"0")+IFERROR(Y97*1,"0")+IFERROR(Y98*1,"0")+IFERROR(Y99*1,"0")+IFERROR(Y100*1,"0")</f>
        <v>295.20000000000005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714.3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422.4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2667.3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208.79999999999998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211.2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497.09999999999997</v>
      </c>
      <c r="S528" s="46">
        <f>IFERROR(Y342*1,"0")+IFERROR(Y343*1,"0")+IFERROR(Y344*1,"0")</f>
        <v>72.899999999999991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2877</v>
      </c>
      <c r="U528" s="46">
        <f>IFERROR(Y375*1,"0")+IFERROR(Y376*1,"0")+IFERROR(Y377*1,"0")+IFERROR(Y378*1,"0")+IFERROR(Y382*1,"0")+IFERROR(Y386*1,"0")+IFERROR(Y387*1,"0")+IFERROR(Y391*1,"0")</f>
        <v>2637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1086.24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5,00"/>
        <filter val="1 500,00"/>
        <filter val="1 715,00"/>
        <filter val="1,33"/>
        <filter val="1,43"/>
        <filter val="10,00"/>
        <filter val="10,48"/>
        <filter val="100,00"/>
        <filter val="102,00"/>
        <filter val="103,00"/>
        <filter val="109,00"/>
        <filter val="12 393,00"/>
        <filter val="12,00"/>
        <filter val="12,50"/>
        <filter val="123,00"/>
        <filter val="13 164,41"/>
        <filter val="13 714,41"/>
        <filter val="13,00"/>
        <filter val="130,32"/>
        <filter val="131,11"/>
        <filter val="14,00"/>
        <filter val="14,39"/>
        <filter val="152,00"/>
        <filter val="154,00"/>
        <filter val="168,00"/>
        <filter val="17,24"/>
        <filter val="18,89"/>
        <filter val="181,17"/>
        <filter val="182,00"/>
        <filter val="184,00"/>
        <filter val="19,33"/>
        <filter val="194,00"/>
        <filter val="196,00"/>
        <filter val="2 400,73"/>
        <filter val="2 631,00"/>
        <filter val="20,44"/>
        <filter val="200,00"/>
        <filter val="205,00"/>
        <filter val="209,00"/>
        <filter val="215,37"/>
        <filter val="22"/>
        <filter val="22,00"/>
        <filter val="236,00"/>
        <filter val="24,00"/>
        <filter val="261,00"/>
        <filter val="29,17"/>
        <filter val="292,33"/>
        <filter val="293,00"/>
        <filter val="296,00"/>
        <filter val="3,00"/>
        <filter val="3,53"/>
        <filter val="31,00"/>
        <filter val="32,00"/>
        <filter val="354,00"/>
        <filter val="39,00"/>
        <filter val="412,00"/>
        <filter val="42,00"/>
        <filter val="450,00"/>
        <filter val="508,00"/>
        <filter val="537,00"/>
        <filter val="54,00"/>
        <filter val="541,00"/>
        <filter val="55,45"/>
        <filter val="57,00"/>
        <filter val="586,00"/>
        <filter val="591,00"/>
        <filter val="60,00"/>
        <filter val="63,00"/>
        <filter val="64,32"/>
        <filter val="70,00"/>
        <filter val="714,58"/>
        <filter val="72,00"/>
        <filter val="73,43"/>
        <filter val="75,93"/>
        <filter val="76,00"/>
        <filter val="77,00"/>
        <filter val="77,67"/>
        <filter val="78,00"/>
        <filter val="8,89"/>
        <filter val="8,93"/>
        <filter val="82,00"/>
        <filter val="843,00"/>
        <filter val="85,00"/>
        <filter val="86,00"/>
        <filter val="87,00"/>
        <filter val="87,08"/>
        <filter val="89,00"/>
        <filter val="9,00"/>
        <filter val="9,29"/>
        <filter val="93,00"/>
        <filter val="930,00"/>
        <filter val="97,00"/>
        <filter val="98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