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E2AB0D-C3A4-428B-8E2B-89F14E8A54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P503" i="1" s="1"/>
  <c r="BO502" i="1"/>
  <c r="BM502" i="1"/>
  <c r="Y502" i="1"/>
  <c r="BP502" i="1" s="1"/>
  <c r="BO501" i="1"/>
  <c r="BM501" i="1"/>
  <c r="Y501" i="1"/>
  <c r="Y504" i="1" s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Y493" i="1" s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Y477" i="1" s="1"/>
  <c r="P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528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Y357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Z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30" i="1" l="1"/>
  <c r="BN30" i="1"/>
  <c r="Z126" i="1"/>
  <c r="BN126" i="1"/>
  <c r="Z193" i="1"/>
  <c r="BN193" i="1"/>
  <c r="Z197" i="1"/>
  <c r="BN197" i="1"/>
  <c r="Z257" i="1"/>
  <c r="BN257" i="1"/>
  <c r="Z274" i="1"/>
  <c r="BN274" i="1"/>
  <c r="Z403" i="1"/>
  <c r="BN403" i="1"/>
  <c r="Z57" i="1"/>
  <c r="BN57" i="1"/>
  <c r="Z90" i="1"/>
  <c r="BN90" i="1"/>
  <c r="Z95" i="1"/>
  <c r="BN95" i="1"/>
  <c r="Z120" i="1"/>
  <c r="BN120" i="1"/>
  <c r="Z143" i="1"/>
  <c r="BN143" i="1"/>
  <c r="Z172" i="1"/>
  <c r="BN172" i="1"/>
  <c r="Z230" i="1"/>
  <c r="BN230" i="1"/>
  <c r="Z297" i="1"/>
  <c r="BN297" i="1"/>
  <c r="Z317" i="1"/>
  <c r="BN317" i="1"/>
  <c r="Z343" i="1"/>
  <c r="BN343" i="1"/>
  <c r="Z387" i="1"/>
  <c r="BN387" i="1"/>
  <c r="Z423" i="1"/>
  <c r="BN423" i="1"/>
  <c r="Z447" i="1"/>
  <c r="Z453" i="1"/>
  <c r="BN453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54" i="1"/>
  <c r="BN154" i="1"/>
  <c r="Z168" i="1"/>
  <c r="BN168" i="1"/>
  <c r="Z178" i="1"/>
  <c r="BN178" i="1"/>
  <c r="Z201" i="1"/>
  <c r="BN201" i="1"/>
  <c r="Z211" i="1"/>
  <c r="BN211" i="1"/>
  <c r="Z226" i="1"/>
  <c r="BN226" i="1"/>
  <c r="Z236" i="1"/>
  <c r="BN236" i="1"/>
  <c r="Z241" i="1"/>
  <c r="BN241" i="1"/>
  <c r="Z248" i="1"/>
  <c r="BN248" i="1"/>
  <c r="Z266" i="1"/>
  <c r="BN266" i="1"/>
  <c r="Z303" i="1"/>
  <c r="BN303" i="1"/>
  <c r="Z313" i="1"/>
  <c r="BN313" i="1"/>
  <c r="Z323" i="1"/>
  <c r="BN323" i="1"/>
  <c r="Z330" i="1"/>
  <c r="BN330" i="1"/>
  <c r="Z353" i="1"/>
  <c r="BN353" i="1"/>
  <c r="Z370" i="1"/>
  <c r="Z371" i="1" s="1"/>
  <c r="BN370" i="1"/>
  <c r="BP370" i="1"/>
  <c r="Y371" i="1"/>
  <c r="Z375" i="1"/>
  <c r="BN375" i="1"/>
  <c r="Z399" i="1"/>
  <c r="BN399" i="1"/>
  <c r="Z417" i="1"/>
  <c r="BN417" i="1"/>
  <c r="Z465" i="1"/>
  <c r="BN465" i="1"/>
  <c r="Y155" i="1"/>
  <c r="BP221" i="1"/>
  <c r="BN221" i="1"/>
  <c r="Z221" i="1"/>
  <c r="BP232" i="1"/>
  <c r="BN232" i="1"/>
  <c r="Z232" i="1"/>
  <c r="BP259" i="1"/>
  <c r="BN259" i="1"/>
  <c r="Z259" i="1"/>
  <c r="BP299" i="1"/>
  <c r="BN299" i="1"/>
  <c r="Z299" i="1"/>
  <c r="BP309" i="1"/>
  <c r="BN309" i="1"/>
  <c r="Z309" i="1"/>
  <c r="BP321" i="1"/>
  <c r="BN321" i="1"/>
  <c r="Z321" i="1"/>
  <c r="BP351" i="1"/>
  <c r="BN351" i="1"/>
  <c r="Z351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59" i="1"/>
  <c r="BN459" i="1"/>
  <c r="Z459" i="1"/>
  <c r="Y499" i="1"/>
  <c r="BP496" i="1"/>
  <c r="BN496" i="1"/>
  <c r="Z496" i="1"/>
  <c r="X518" i="1"/>
  <c r="Y32" i="1"/>
  <c r="Z28" i="1"/>
  <c r="BN28" i="1"/>
  <c r="Z42" i="1"/>
  <c r="BN42" i="1"/>
  <c r="D528" i="1"/>
  <c r="Z55" i="1"/>
  <c r="BN55" i="1"/>
  <c r="Z61" i="1"/>
  <c r="BN61" i="1"/>
  <c r="Z69" i="1"/>
  <c r="BN69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BP209" i="1"/>
  <c r="BN209" i="1"/>
  <c r="BP213" i="1"/>
  <c r="BN213" i="1"/>
  <c r="Z213" i="1"/>
  <c r="BP228" i="1"/>
  <c r="BN228" i="1"/>
  <c r="Z228" i="1"/>
  <c r="BP250" i="1"/>
  <c r="BN250" i="1"/>
  <c r="Z250" i="1"/>
  <c r="Y300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6" i="1"/>
  <c r="BN356" i="1"/>
  <c r="Z356" i="1"/>
  <c r="BP377" i="1"/>
  <c r="BN377" i="1"/>
  <c r="Z377" i="1"/>
  <c r="BP401" i="1"/>
  <c r="BN401" i="1"/>
  <c r="Z401" i="1"/>
  <c r="Y425" i="1"/>
  <c r="BP421" i="1"/>
  <c r="BN421" i="1"/>
  <c r="Z421" i="1"/>
  <c r="BP467" i="1"/>
  <c r="BN467" i="1"/>
  <c r="Z467" i="1"/>
  <c r="BP497" i="1"/>
  <c r="BN497" i="1"/>
  <c r="Z497" i="1"/>
  <c r="Y311" i="1"/>
  <c r="Y324" i="1"/>
  <c r="W528" i="1"/>
  <c r="Y471" i="1"/>
  <c r="H9" i="1"/>
  <c r="A10" i="1"/>
  <c r="Y33" i="1"/>
  <c r="Y37" i="1"/>
  <c r="Y45" i="1"/>
  <c r="Y49" i="1"/>
  <c r="Y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Y86" i="1"/>
  <c r="E528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Y222" i="1"/>
  <c r="H528" i="1"/>
  <c r="Y150" i="1"/>
  <c r="I528" i="1"/>
  <c r="Y162" i="1"/>
  <c r="J528" i="1"/>
  <c r="Y189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O528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61" i="1"/>
  <c r="BN361" i="1"/>
  <c r="Z361" i="1"/>
  <c r="Z362" i="1" s="1"/>
  <c r="Y363" i="1"/>
  <c r="Y368" i="1"/>
  <c r="BP365" i="1"/>
  <c r="BN365" i="1"/>
  <c r="Z365" i="1"/>
  <c r="Z367" i="1" s="1"/>
  <c r="Y367" i="1"/>
  <c r="BP400" i="1"/>
  <c r="BN400" i="1"/>
  <c r="Z400" i="1"/>
  <c r="BP404" i="1"/>
  <c r="BN404" i="1"/>
  <c r="Z404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8" i="1"/>
  <c r="BP350" i="1"/>
  <c r="BN350" i="1"/>
  <c r="Z350" i="1"/>
  <c r="BP354" i="1"/>
  <c r="BN354" i="1"/>
  <c r="Z354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Y388" i="1"/>
  <c r="K528" i="1"/>
  <c r="Y234" i="1"/>
  <c r="BP355" i="1"/>
  <c r="BN355" i="1"/>
  <c r="Z355" i="1"/>
  <c r="Y362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2" i="1"/>
  <c r="Y413" i="1"/>
  <c r="BP410" i="1"/>
  <c r="BN410" i="1"/>
  <c r="Z410" i="1"/>
  <c r="U528" i="1"/>
  <c r="Y379" i="1"/>
  <c r="V528" i="1"/>
  <c r="Y407" i="1"/>
  <c r="Y418" i="1"/>
  <c r="Y426" i="1"/>
  <c r="Y431" i="1"/>
  <c r="Y436" i="1"/>
  <c r="Z528" i="1"/>
  <c r="Y455" i="1"/>
  <c r="Z441" i="1"/>
  <c r="BN441" i="1"/>
  <c r="Z442" i="1"/>
  <c r="BN442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Y462" i="1"/>
  <c r="Z411" i="1"/>
  <c r="BN411" i="1"/>
  <c r="Z416" i="1"/>
  <c r="BN416" i="1"/>
  <c r="BP416" i="1"/>
  <c r="Y419" i="1"/>
  <c r="Z422" i="1"/>
  <c r="BN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3" i="1"/>
  <c r="BN443" i="1"/>
  <c r="Z445" i="1"/>
  <c r="BN445" i="1"/>
  <c r="BN447" i="1"/>
  <c r="Z449" i="1"/>
  <c r="BN449" i="1"/>
  <c r="Z450" i="1"/>
  <c r="BN450" i="1"/>
  <c r="Z452" i="1"/>
  <c r="Y472" i="1"/>
  <c r="Z475" i="1"/>
  <c r="BN475" i="1"/>
  <c r="Y478" i="1"/>
  <c r="Y494" i="1"/>
  <c r="Y498" i="1"/>
  <c r="Y505" i="1"/>
  <c r="Y511" i="1"/>
  <c r="Y517" i="1"/>
  <c r="AA528" i="1"/>
  <c r="Z460" i="1"/>
  <c r="BN460" i="1"/>
  <c r="Z464" i="1"/>
  <c r="BN464" i="1"/>
  <c r="BP464" i="1"/>
  <c r="Z466" i="1"/>
  <c r="BN466" i="1"/>
  <c r="Z468" i="1"/>
  <c r="BN468" i="1"/>
  <c r="Z470" i="1"/>
  <c r="BN470" i="1"/>
  <c r="Z474" i="1"/>
  <c r="BN474" i="1"/>
  <c r="BP474" i="1"/>
  <c r="Z476" i="1"/>
  <c r="BN476" i="1"/>
  <c r="Z489" i="1"/>
  <c r="BN489" i="1"/>
  <c r="BP489" i="1"/>
  <c r="Z490" i="1"/>
  <c r="BN490" i="1"/>
  <c r="Z491" i="1"/>
  <c r="BN491" i="1"/>
  <c r="Z492" i="1"/>
  <c r="BN492" i="1"/>
  <c r="Z501" i="1"/>
  <c r="BN501" i="1"/>
  <c r="BP501" i="1"/>
  <c r="Z502" i="1"/>
  <c r="BN502" i="1"/>
  <c r="Z503" i="1"/>
  <c r="BN503" i="1"/>
  <c r="Z515" i="1"/>
  <c r="Z516" i="1" s="1"/>
  <c r="BN515" i="1"/>
  <c r="BP515" i="1"/>
  <c r="Y516" i="1"/>
  <c r="Z418" i="1" l="1"/>
  <c r="Z338" i="1"/>
  <c r="Z85" i="1"/>
  <c r="Z101" i="1"/>
  <c r="Z65" i="1"/>
  <c r="Z115" i="1"/>
  <c r="Z300" i="1"/>
  <c r="Z425" i="1"/>
  <c r="Z412" i="1"/>
  <c r="Z407" i="1"/>
  <c r="Z310" i="1"/>
  <c r="Y522" i="1"/>
  <c r="Y520" i="1"/>
  <c r="Z32" i="1"/>
  <c r="Z205" i="1"/>
  <c r="Z173" i="1"/>
  <c r="Z493" i="1"/>
  <c r="Z471" i="1"/>
  <c r="Z357" i="1"/>
  <c r="Z233" i="1"/>
  <c r="Z134" i="1"/>
  <c r="Z123" i="1"/>
  <c r="Z92" i="1"/>
  <c r="Y519" i="1"/>
  <c r="Y521" i="1" s="1"/>
  <c r="Z179" i="1"/>
  <c r="Z498" i="1"/>
  <c r="Z504" i="1"/>
  <c r="Z477" i="1"/>
  <c r="Z455" i="1"/>
  <c r="Z461" i="1"/>
  <c r="Z379" i="1"/>
  <c r="Z345" i="1"/>
  <c r="Z276" i="1"/>
  <c r="Z261" i="1"/>
  <c r="Z217" i="1"/>
  <c r="Z44" i="1"/>
  <c r="Y518" i="1"/>
  <c r="Z80" i="1"/>
  <c r="Z332" i="1"/>
  <c r="Z269" i="1"/>
  <c r="X521" i="1"/>
  <c r="Z252" i="1"/>
  <c r="Z109" i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<sst xmlns="http://schemas.openxmlformats.org/spreadsheetml/2006/main" count="2343" uniqueCount="847">
  <si>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</si>
  <si>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</si>
  <si>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</si>
  <si>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</si>
  <si>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</si>
  <si>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</si>
  <si>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</si>
  <si>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</si>
  <si>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</si>
  <si>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</si>
  <si>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</si>
  <si>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</si>
  <si>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</si>
  <si>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</si>
  <si>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</si>
  <si>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</si>
  <si>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</si>
  <si>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</si>
  <si>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</si>
  <si>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</si>
  <si>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</si>
  <si>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</si>
  <si>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</si>
  <si>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</si>
  <si>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</si>
  <si>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</si>
  <si>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</si>
  <si>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</si>
  <si>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</si>
  <si>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</si>
  <si>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</si>
  <si>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</si>
  <si>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</si>
  <si>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</si>
  <si>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</si>
  <si>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</si>
  <si>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</si>
  <si>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</si>
  <si>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</si>
  <si>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</si>
  <si>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</si>
  <si>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</si>
  <si>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</si>
  <si>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</si>
  <si>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</si>
  <si>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</si>
  <si>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</si>
  <si>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</si>
  <si>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</si>
  <si>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</si>
  <si>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</si>
  <si>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</si>
  <si>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</si>
  <si>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</si>
  <si>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</si>
  <si>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</si>
  <si>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</si>
  <si>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</si>
  <si>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</si>
  <si>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</si>
  <si>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</si>
  <si>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</si>
  <si>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</si>
  <si>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</si>
  <si>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</si>
  <si>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</si>
  <si>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</si>
  <si>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</si>
  <si>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</si>
  <si>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</si>
  <si>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</si>
  <si>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</si>
  <si>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</si>
  <si>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</si>
  <si>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</si>
  <si>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</si>
  <si>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</si>
  <si>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</si>
  <si>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</si>
  <si>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</si>
  <si>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</si>
  <si>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</si>
  <si>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</si>
  <si>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</si>
  <si>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</si>
  <si>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</si>
  <si>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</si>
  <si>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</si>
  <si>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</si>
  <si>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</si>
  <si>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</si>
  <si>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</si>
  <si>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</si>
  <si>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</si>
  <si>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</si>
  <si>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</si>
  <si>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</si>
  <si>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</si>
  <si>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</si>
  <si>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</si>
  <si>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</si>
  <si>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</si>
  <si>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</si>
  <si>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</si>
  <si>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</si>
  <si>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</si>
  <si>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</si>
  <si>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</si>
  <si>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</si>
  <si>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</si>
  <si>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</si>
  <si>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</si>
  <si>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</si>
  <si>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</si>
  <si>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</si>
  <si>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</si>
  <si>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</si>
  <si>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</si>
  <si>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</si>
  <si>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</si>
  <si>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</si>
  <si>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</si>
  <si>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</si>
  <si>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</si>
  <si>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</si>
  <si>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</si>
  <si>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</si>
  <si>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</si>
  <si>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</si>
  <si>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</si>
  <si>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</si>
  <si>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</si>
  <si>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</si>
  <si>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</si>
  <si>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</si>
  <si>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</si>
  <si>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</si>
  <si>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</si>
  <si>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</si>
  <si>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</si>
  <si>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</si>
  <si>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</si>
  <si>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</si>
  <si>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</si>
  <si>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</si>
  <si>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</si>
  <si>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</si>
  <si>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</si>
  <si>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</si>
  <si>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</si>
  <si>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</si>
  <si>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</si>
  <si>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</si>
  <si>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</si>
  <si>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</si>
  <si>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</si>
  <si>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</si>
  <si>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</si>
  <si>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</si>
  <si>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</si>
  <si>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</si>
  <si>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</si>
  <si>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</si>
  <si>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</si>
  <si>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</si>
  <si>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</si>
  <si>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</si>
  <si>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</si>
  <si>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</si>
  <si>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</si>
  <si>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</si>
  <si>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</si>
  <si>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</si>
  <si>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</si>
  <si>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</si>
  <si>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</si>
  <si>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</si>
  <si>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</si>
  <si>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</si>
  <si>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</si>
  <si>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</si>
  <si>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</si>
  <si>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</si>
  <si>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</si>
  <si>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</si>
  <si>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</si>
  <si>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</si>
  <si>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</si>
  <si>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</si>
  <si>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</si>
  <si>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</si>
  <si>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</si>
  <si>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</si>
  <si>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</si>
  <si>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</si>
  <si>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</si>
  <si>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</si>
  <si>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</si>
  <si>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</si>
  <si>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</si>
  <si>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</si>
  <si>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</si>
  <si>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</si>
  <si>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</si>
  <si>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</si>
  <si>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</si>
  <si>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</si>
  <si>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</si>
  <si>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</si>
  <si>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</si>
  <si>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</si>
  <si>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</si>
  <si>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</si>
  <si>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</si>
  <si>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</si>
  <si>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</si>
  <si>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</si>
  <si>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</si>
  <si>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</si>
  <si>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</si>
  <si>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</si>
  <si>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</si>
  <si>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</si>
  <si>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</si>
  <si>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</si>
  <si>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</si>
  <si>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</si>
  <si>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</si>
  <si>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</si>
  <si>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</si>
  <si>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</si>
  <si>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</si>
  <si>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</si>
  <si>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</si>
  <si>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</si>
  <si>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</si>
  <si>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</si>
  <si>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</si>
  <si>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</si>
  <si>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</si>
  <si>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</si>
  <si>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</si>
  <si>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</si>
  <si>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</si>
  <si>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</si>
  <si>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</si>
  <si>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</si>
  <si>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</si>
  <si>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</si>
  <si>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</si>
  <si>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</si>
  <si>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</si>
  <si>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</si>
  <si>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</si>
  <si>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</si>
  <si>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</si>
  <si>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</si>
  <si>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</si>
  <si>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</si>
  <si>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</si>
  <si>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</si>
  <si>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</si>
  <si>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</si>
  <si>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</si>
  <si>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</si>
  <si>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</si>
  <si>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</si>
  <si>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</si>
  <si>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</si>
  <si>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</si>
  <si>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</si>
  <si>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</si>
  <si>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</si>
  <si>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</si>
  <si>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</si>
  <si>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</si>
  <si>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</si>
  <si>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</si>
  <si>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</si>
  <si>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</si>
  <si>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</si>
  <si>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</si>
  <si>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</si>
  <si>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</si>
  <si>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</si>
  <si>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</si>
  <si>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</si>
  <si>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</si>
  <si>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</si>
  <si>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</si>
  <si>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</si>
  <si>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</si>
  <si>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</si>
  <si>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</si>
  <si>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</si>
  <si>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</si>
  <si>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</si>
  <si>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</si>
  <si>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</si>
  <si>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</si>
  <si>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</si>
  <si>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</si>
  <si>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</si>
  <si>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</si>
  <si>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</si>
  <si>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</si>
  <si>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</si>
  <si>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</si>
  <si>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</si>
  <si>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</si>
  <si>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</si>
  <si>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</si>
  <si>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</si>
  <si>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</si>
  <si>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</si>
  <si>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</si>
  <si>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</si>
  <si>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</si>
  <si>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</si>
  <si>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</si>
  <si>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</si>
  <si>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</si>
  <si>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</si>
  <si>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</si>
  <si>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</si>
  <si>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</si>
  <si>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</si>
  <si>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</si>
  <si>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</si>
  <si>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</si>
  <si>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</si>
  <si>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</si>
  <si>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</si>
  <si>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</si>
  <si>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</si>
  <si>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</si>
  <si>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</si>
  <si>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</si>
  <si>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</si>
  <si>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</si>
  <si>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</si>
  <si>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</si>
  <si>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</si>
  <si>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</si>
  <si>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</si>
  <si>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</si>
  <si>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</si>
  <si>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</si>
  <si>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</si>
  <si>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</si>
  <si>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</si>
  <si>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</si>
  <si>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</si>
  <si>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</si>
  <si>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</si>
  <si>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</si>
  <si>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</si>
  <si>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</si>
  <si>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</si>
  <si>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</si>
  <si>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</si>
  <si>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</si>
  <si>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</si>
  <si>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</si>
  <si>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</si>
  <si>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</si>
  <si>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</si>
  <si>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</si>
  <si>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</si>
  <si>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</si>
  <si>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</si>
  <si>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</si>
  <si>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</si>
  <si>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</si>
  <si>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</si>
  <si>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</si>
  <si>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</si>
  <si>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</si>
  <si>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</si>
  <si>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</si>
  <si>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</si>
  <si>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</si>
  <si>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</si>
  <si>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</si>
  <si>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</si>
  <si>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</si>
  <si>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</si>
  <si>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</si>
  <si>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</si>
  <si>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</si>
  <si>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</si>
  <si>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</si>
  <si>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</si>
  <si>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</si>
  <si>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</si>
  <si>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</si>
  <si>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</si>
  <si>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</si>
  <si>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</si>
  <si>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</si>
  <si>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</si>
  <si>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</si>
  <si>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</si>
  <si>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</si>
  <si>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</si>
  <si>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</si>
  <si>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</si>
  <si>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</si>
  <si>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</si>
  <si>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</si>
  <si>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</si>
  <si>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</si>
  <si>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</si>
  <si>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</si>
  <si>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</si>
  <si>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</si>
  <si>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</si>
  <si>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</si>
  <si>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</si>
  <si>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</si>
  <si>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</si>
  <si>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</si>
  <si>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</si>
  <si>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</si>
  <si>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</si>
  <si>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</si>
  <si>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</si>
  <si>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</si>
  <si>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</si>
  <si>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</si>
  <si>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</si>
  <si>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</si>
  <si>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</si>
  <si>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</si>
  <si>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</si>
  <si>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</si>
  <si>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</si>
  <si>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</si>
  <si>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</si>
  <si>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</si>
  <si>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</si>
  <si>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</si>
  <si>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</si>
  <si>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</si>
  <si>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</si>
  <si>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</si>
  <si>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</si>
  <si>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</si>
  <si>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</si>
  <si>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</si>
  <si>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</si>
  <si>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</si>
  <si>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</si>
  <si>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</si>
  <si>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</si>
  <si>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</si>
  <si>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</si>
  <si>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</si>
  <si>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</si>
  <si>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</si>
  <si>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</si>
  <si>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</si>
  <si>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</si>
  <si>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</si>
  <si>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</si>
  <si>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</si>
  <si>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</si>
  <si>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</si>
  <si>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</si>
  <si>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</si>
  <si>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</si>
  <si>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</si>
  <si>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</si>
  <si>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</si>
  <si>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</si>
  <si>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</si>
  <si>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</si>
  <si>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</si>
  <si>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</si>
  <si>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</si>
  <si>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</si>
  <si>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</si>
  <si>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</si>
  <si>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</si>
  <si>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</si>
  <si>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</si>
  <si>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</si>
  <si>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</si>
  <si>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</si>
  <si>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</si>
  <si>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</si>
  <si>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</si>
  <si>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</si>
  <si>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</si>
  <si>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</si>
  <si>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</si>
  <si>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</si>
  <si>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</si>
  <si>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</si>
  <si>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</si>
  <si>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</si>
  <si>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</si>
  <si>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</si>
  <si>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</si>
  <si>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</si>
  <si>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</si>
  <si>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</si>
  <si>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</si>
  <si>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</si>
  <si>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</si>
  <si>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</si>
  <si>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</si>
  <si>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</si>
  <si>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</si>
  <si>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</si>
  <si>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</si>
  <si>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</si>
  <si>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</si>
  <si>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</si>
  <si>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</si>
  <si>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</si>
  <si>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</si>
  <si>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</si>
  <si>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</si>
  <si>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</si>
  <si>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</si>
  <si>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</si>
  <si>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</si>
  <si>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</si>
  <si>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</si>
  <si>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</si>
  <si>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</si>
  <si>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</si>
  <si>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</si>
  <si>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</si>
  <si>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</si>
  <si>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</si>
  <si>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</si>
  <si>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</si>
  <si>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</si>
  <si>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</si>
  <si>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</si>
  <si>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</si>
  <si>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</si>
  <si>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</si>
  <si>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</si>
  <si>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</si>
  <si>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</si>
  <si>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</si>
  <si>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</si>
  <si>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</si>
  <si>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</si>
  <si>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</si>
  <si>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</si>
  <si>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</si>
  <si>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</si>
  <si>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</si>
  <si>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</si>
  <si>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</si>
  <si>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</si>
  <si>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</si>
  <si>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</si>
  <si>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</si>
  <si>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</si>
  <si>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</si>
  <si>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</si>
  <si>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</si>
  <si>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</si>
  <si>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</si>
  <si>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</si>
  <si>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</si>
  <si>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</si>
  <si>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</si>
  <si>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</si>
  <si>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</si>
  <si>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</si>
  <si>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</si>
  <si>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</si>
  <si>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</si>
  <si>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</si>
  <si>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</si>
  <si>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</si>
  <si>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</si>
  <si>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</si>
  <si>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</si>
  <si>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</si>
  <si>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</si>
  <si>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</si>
  <si>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</si>
  <si>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</si>
  <si>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</si>
  <si>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</si>
  <si>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</si>
  <si>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</si>
  <si>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</si>
  <si>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</si>
  <si>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</si>
  <si>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</si>
  <si>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</si>
  <si>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</si>
  <si>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</si>
  <si>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</si>
  <si>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</si>
  <si>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</si>
  <si>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</si>
  <si>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</si>
  <si>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</si>
  <si>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</si>
  <si>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</si>
  <si>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</si>
  <si>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</si>
  <si>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</si>
  <si>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</si>
  <si>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</si>
  <si>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</si>
  <si>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</si>
  <si>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</si>
  <si>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</si>
  <si>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</si>
  <si>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</si>
  <si>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</si>
  <si>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</si>
  <si>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</si>
  <si>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</si>
  <si>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</si>
  <si>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</si>
  <si>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</si>
  <si>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</si>
  <si>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</si>
  <si>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</si>
  <si>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</si>
  <si>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</si>
  <si>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</si>
  <si>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</si>
  <si>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</si>
  <si>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</si>
  <si>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</si>
  <si>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</si>
  <si>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</si>
  <si>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</si>
  <si>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</si>
  <si>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</si>
  <si>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</si>
  <si>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</si>
  <si>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</si>
  <si>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</si>
  <si>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</si>
  <si>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</si>
  <si>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</si>
  <si>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</si>
  <si>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</si>
  <si>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</si>
  <si>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</si>
  <si>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</si>
  <si>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</si>
  <si>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</si>
  <si>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</si>
  <si>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</si>
  <si>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</si>
  <si>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</si>
  <si>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</si>
  <si>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</si>
  <si>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</si>
  <si>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</si>
  <si>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</si>
  <si>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</si>
  <si>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</si>
  <si>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</si>
  <si>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</si>
  <si>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</si>
  <si>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</si>
  <si>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</si>
  <si>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</si>
  <si>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</si>
  <si>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</si>
  <si>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</si>
  <si>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</si>
  <si>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</si>
  <si>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</si>
  <si>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</si>
  <si>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</si>
  <si>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</si>
  <si>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</si>
  <si>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</si>
  <si>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</si>
  <si>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</si>
  <si>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</si>
  <si>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</si>
  <si>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</si>
  <si>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</si>
  <si>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</si>
  <si>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</si>
  <si>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</si>
  <si>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</si>
  <si>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</si>
  <si>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</si>
  <si>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</si>
  <si>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</si>
  <si>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</si>
  <si>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</si>
  <si>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</si>
  <si>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</si>
  <si>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</si>
  <si>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</si>
  <si>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</si>
  <si>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</si>
  <si>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</si>
  <si>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</si>
  <si>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</si>
  <si>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</si>
  <si>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</si>
  <si>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</si>
  <si>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</si>
  <si>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</si>
  <si>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</si>
  <si>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</si>
  <si>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</si>
  <si>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</si>
  <si>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</si>
  <si>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</si>
  <si>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</si>
  <si>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</si>
  <si>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</si>
  <si>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</si>
  <si>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</si>
  <si>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</si>
  <si>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</si>
  <si>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</si>
  <si>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</si>
  <si>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</si>
  <si>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</si>
  <si>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</si>
  <si>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</si>
  <si>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</si>
  <si>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</si>
  <si>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</si>
  <si>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</si>
  <si>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</si>
  <si>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</si>
  <si>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</si>
  <si>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</si>
  <si>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</si>
  <si>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</si>
  <si>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</si>
  <si>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</si>
  <si>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</si>
  <si>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</si>
  <si>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</si>
  <si>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</si>
  <si>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</si>
  <si>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</si>
  <si>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</si>
  <si>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</si>
  <si>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</si>
  <si>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</si>
  <si>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</si>
  <si>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</si>
  <si>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</si>
  <si>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</si>
  <si>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</si>
  <si>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</si>
  <si>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</si>
  <si>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</si>
  <si>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</si>
  <si>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</si>
  <si>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</si>
  <si>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</si>
  <si>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</si>
  <si>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</si>
  <si>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</si>
  <si>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</si>
  <si>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</si>
  <si>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</si>
  <si>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</si>
  <si>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</si>
  <si>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</si>
  <si>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</si>
  <si>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</si>
  <si>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</si>
  <si>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</si>
  <si>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</si>
  <si>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</si>
  <si>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</si>
  <si>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</si>
  <si>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</si>
  <si>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</si>
  <si>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</si>
  <si>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</si>
  <si>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</si>
  <si>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</si>
  <si>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</si>
  <si>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</si>
  <si>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</si>
  <si>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</si>
  <si>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</si>
  <si>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</si>
  <si>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</si>
  <si>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</si>
  <si>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</si>
  <si>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</si>
  <si>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</si>
  <si>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</si>
  <si>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</si>
  <si>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</si>
  <si>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</si>
  <si>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</si>
  <si>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</si>
  <si>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</si>
  <si>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</si>
  <si>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</si>
  <si>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</si>
  <si>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</si>
  <si>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</si>
  <si>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</si>
  <si>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</si>
  <si>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</si>
  <si>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</si>
  <si>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</si>
  <si>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</si>
  <si>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</si>
  <si>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</si>
  <si>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</si>
  <si>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</si>
  <si>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</si>
  <si>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</si>
  <si>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</si>
  <si>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</si>
  <si>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</si>
  <si>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</si>
  <si>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</si>
  <si>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</si>
  <si>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</si>
  <si>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</si>
  <si>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</si>
  <si>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</si>
  <si>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</si>
  <si>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</si>
  <si>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</si>
  <si>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</si>
  <si>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</si>
  <si>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</si>
  <si>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</si>
  <si>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</si>
  <si>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</si>
  <si>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</si>
  <si>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</si>
  <si>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 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</si>
</sst>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164" sqref="AA16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846</v>
      </c>
      <c r="I5" s="699"/>
      <c r="J5" s="699"/>
      <c r="K5" s="699"/>
      <c r="L5" s="699"/>
      <c r="M5" s="700"/>
      <c r="N5" s="58"/>
      <c r="P5" s="24" t="s">
        <v>10</v>
      </c>
      <c r="Q5" s="639">
        <v>45836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4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0.54166666666666663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100</v>
      </c>
      <c r="Y164" s="584">
        <f t="shared" ref="Y164:Y172" si="21">IFERROR(IF(X164="",0,CEILING((X164/$H164),1)*$H164),"")</f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106.42857142857143</v>
      </c>
      <c r="BN164" s="64">
        <f t="shared" ref="BN164:BN172" si="23">IFERROR(Y164*I164/H164,"0")</f>
        <v>107.28</v>
      </c>
      <c r="BO164" s="64">
        <f t="shared" ref="BO164:BO172" si="24">IFERROR(1/J164*(X164/H164),"0")</f>
        <v>0.18037518037518038</v>
      </c>
      <c r="BP164" s="64">
        <f t="shared" ref="BP164:BP172" si="25">IFERROR(1/J164*(Y164/H164),"0")</f>
        <v>0.18181818181818182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50</v>
      </c>
      <c r="Y166" s="584">
        <f t="shared" si="21"/>
        <v>50.400000000000006</v>
      </c>
      <c r="Z166" s="36">
        <f>IFERROR(IF(Y166=0,"",ROUNDUP(Y166/H166,0)*0.00902),"")</f>
        <v>0.10824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52.5</v>
      </c>
      <c r="BN166" s="64">
        <f t="shared" si="23"/>
        <v>52.920000000000009</v>
      </c>
      <c r="BO166" s="64">
        <f t="shared" si="24"/>
        <v>9.0187590187590191E-2</v>
      </c>
      <c r="BP166" s="64">
        <f t="shared" si="25"/>
        <v>9.0909090909090912E-2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42.857142857142861</v>
      </c>
      <c r="Y173" s="585">
        <f>IFERROR(Y164/H164,"0")+IFERROR(Y165/H165,"0")+IFERROR(Y166/H166,"0")+IFERROR(Y167/H167,"0")+IFERROR(Y168/H168,"0")+IFERROR(Y169/H169,"0")+IFERROR(Y170/H170,"0")+IFERROR(Y171/H171,"0")+IFERROR(Y172/H172,"0")</f>
        <v>44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0.39688000000000001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180</v>
      </c>
      <c r="Y174" s="585">
        <f>IFERROR(SUM(Y164:Y172),"0")</f>
        <v>184.8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300</v>
      </c>
      <c r="Y197" s="584">
        <f t="shared" ref="Y197:Y204" si="26">IFERROR(IF(X197="",0,CEILING((X197/$H197),1)*$H197),"")</f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311.66666666666663</v>
      </c>
      <c r="BN197" s="64">
        <f t="shared" ref="BN197:BN204" si="28">IFERROR(Y197*I197/H197,"0")</f>
        <v>314.16000000000003</v>
      </c>
      <c r="BO197" s="64">
        <f t="shared" ref="BO197:BO204" si="29">IFERROR(1/J197*(X197/H197),"0")</f>
        <v>0.42087542087542085</v>
      </c>
      <c r="BP197" s="64">
        <f t="shared" ref="BP197:BP204" si="30">IFERROR(1/J197*(Y197/H197),"0")</f>
        <v>0.42424242424242425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200</v>
      </c>
      <c r="Y198" s="584">
        <f t="shared" si="26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207.77777777777777</v>
      </c>
      <c r="BN198" s="64">
        <f t="shared" si="28"/>
        <v>213.18000000000004</v>
      </c>
      <c r="BO198" s="64">
        <f t="shared" si="29"/>
        <v>0.28058361391694725</v>
      </c>
      <c r="BP198" s="64">
        <f t="shared" si="30"/>
        <v>0.2878787878787879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200</v>
      </c>
      <c r="Y200" s="584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175.9259259259259</v>
      </c>
      <c r="Y205" s="585">
        <f>IFERROR(Y197/H197,"0")+IFERROR(Y198/H198,"0")+IFERROR(Y199/H199,"0")+IFERROR(Y200/H200,"0")+IFERROR(Y201/H201,"0")+IFERROR(Y202/H202,"0")+IFERROR(Y203/H203,"0")+IFERROR(Y204/H204,"0")</f>
        <v>179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1.6145799999999999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950</v>
      </c>
      <c r="Y206" s="585">
        <f>IFERROR(SUM(Y197:Y204),"0")</f>
        <v>966.60000000000014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180</v>
      </c>
      <c r="Y208" s="584">
        <f t="shared" ref="Y208:Y216" si="31">IFERROR(IF(X208="",0,CEILING((X208/$H208),1)*$H208),"")</f>
        <v>186.29999999999998</v>
      </c>
      <c r="Z208" s="36">
        <f>IFERROR(IF(Y208=0,"",ROUNDUP(Y208/H208,0)*0.01898),"")</f>
        <v>0.43653999999999998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191.53333333333336</v>
      </c>
      <c r="BN208" s="64">
        <f t="shared" ref="BN208:BN216" si="33">IFERROR(Y208*I208/H208,"0")</f>
        <v>198.23699999999999</v>
      </c>
      <c r="BO208" s="64">
        <f t="shared" ref="BO208:BO216" si="34">IFERROR(1/J208*(X208/H208),"0")</f>
        <v>0.34722222222222221</v>
      </c>
      <c r="BP208" s="64">
        <f t="shared" ref="BP208:BP216" si="35">IFERROR(1/J208*(Y208/H208),"0")</f>
        <v>0.359375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180</v>
      </c>
      <c r="Y210" s="584">
        <f t="shared" si="31"/>
        <v>182.7</v>
      </c>
      <c r="Z210" s="36">
        <f>IFERROR(IF(Y210=0,"",ROUNDUP(Y210/H210,0)*0.01898),"")</f>
        <v>0.39857999999999999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190.73793103448276</v>
      </c>
      <c r="BN210" s="64">
        <f t="shared" si="33"/>
        <v>193.59899999999999</v>
      </c>
      <c r="BO210" s="64">
        <f t="shared" si="34"/>
        <v>0.32327586206896552</v>
      </c>
      <c r="BP210" s="64">
        <f t="shared" si="35"/>
        <v>0.328125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336</v>
      </c>
      <c r="Y211" s="584">
        <f t="shared" si="31"/>
        <v>336</v>
      </c>
      <c r="Z211" s="36">
        <f t="shared" ref="Z211:Z216" si="36">IFERROR(IF(Y211=0,"",ROUNDUP(Y211/H211,0)*0.00651),"")</f>
        <v>0.91139999999999999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373.8</v>
      </c>
      <c r="BN211" s="64">
        <f t="shared" si="33"/>
        <v>373.8</v>
      </c>
      <c r="BO211" s="64">
        <f t="shared" si="34"/>
        <v>0.76923076923076927</v>
      </c>
      <c r="BP211" s="64">
        <f t="shared" si="35"/>
        <v>0.76923076923076927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336</v>
      </c>
      <c r="Y213" s="584">
        <f t="shared" si="31"/>
        <v>336</v>
      </c>
      <c r="Z213" s="36">
        <f t="shared" si="36"/>
        <v>0.91139999999999999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371.28000000000003</v>
      </c>
      <c r="BN213" s="64">
        <f t="shared" si="33"/>
        <v>371.28000000000003</v>
      </c>
      <c r="BO213" s="64">
        <f t="shared" si="34"/>
        <v>0.76923076923076927</v>
      </c>
      <c r="BP213" s="64">
        <f t="shared" si="35"/>
        <v>0.76923076923076927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240</v>
      </c>
      <c r="Y214" s="584">
        <f t="shared" si="31"/>
        <v>240</v>
      </c>
      <c r="Z214" s="36">
        <f t="shared" si="36"/>
        <v>0.65100000000000002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240</v>
      </c>
      <c r="Y215" s="584">
        <f t="shared" si="31"/>
        <v>240</v>
      </c>
      <c r="Z215" s="36">
        <f t="shared" si="36"/>
        <v>0.65100000000000002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265.20000000000005</v>
      </c>
      <c r="BN215" s="64">
        <f t="shared" si="33"/>
        <v>265.20000000000005</v>
      </c>
      <c r="BO215" s="64">
        <f t="shared" si="34"/>
        <v>0.5494505494505495</v>
      </c>
      <c r="BP215" s="64">
        <f t="shared" si="35"/>
        <v>0.5494505494505495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622.91187739463601</v>
      </c>
      <c r="Y217" s="585">
        <f>IFERROR(Y208/H208,"0")+IFERROR(Y209/H209,"0")+IFERROR(Y210/H210,"0")+IFERROR(Y211/H211,"0")+IFERROR(Y212/H212,"0")+IFERROR(Y213/H213,"0")+IFERROR(Y214/H214,"0")+IFERROR(Y215/H215,"0")+IFERROR(Y216/H216,"0")</f>
        <v>624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4.6109199999999992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1752</v>
      </c>
      <c r="Y218" s="585">
        <f>IFERROR(SUM(Y208:Y216),"0")</f>
        <v>1761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24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14.4</v>
      </c>
      <c r="Y221" s="584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15.912000000000001</v>
      </c>
      <c r="BN221" s="64">
        <f>IFERROR(Y221*I221/H221,"0")</f>
        <v>15.912000000000001</v>
      </c>
      <c r="BO221" s="64">
        <f>IFERROR(1/J221*(X221/H221),"0")</f>
        <v>3.2967032967032968E-2</v>
      </c>
      <c r="BP221" s="64">
        <f>IFERROR(1/J221*(Y221/H221),"0")</f>
        <v>3.2967032967032968E-2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16</v>
      </c>
      <c r="Y222" s="585">
        <f>IFERROR(Y220/H220,"0")+IFERROR(Y221/H221,"0")</f>
        <v>16</v>
      </c>
      <c r="Z222" s="585">
        <f>IFERROR(IF(Z220="",0,Z220),"0")+IFERROR(IF(Z221="",0,Z221),"0")</f>
        <v>0.10416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38.4</v>
      </c>
      <c r="Y223" s="585">
        <f>IFERROR(SUM(Y220:Y221),"0")</f>
        <v>38.4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200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212.35714285714286</v>
      </c>
      <c r="BN321" s="64">
        <f>IFERROR(Y321*I321/H321,"0")</f>
        <v>214.05600000000001</v>
      </c>
      <c r="BO321" s="64">
        <f>IFERROR(1/J321*(X321/H321),"0")</f>
        <v>0.37202380952380953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120</v>
      </c>
      <c r="Y322" s="584">
        <f>IFERROR(IF(X322="",0,CEILING((X322/$H322),1)*$H322),"")</f>
        <v>124.8</v>
      </c>
      <c r="Z322" s="36">
        <f>IFERROR(IF(Y322=0,"",ROUNDUP(Y322/H322,0)*0.01898),"")</f>
        <v>0.30368000000000001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127.9846153846154</v>
      </c>
      <c r="BN322" s="64">
        <f>IFERROR(Y322*I322/H322,"0")</f>
        <v>133.10400000000001</v>
      </c>
      <c r="BO322" s="64">
        <f>IFERROR(1/J322*(X322/H322),"0")</f>
        <v>0.24038461538461539</v>
      </c>
      <c r="BP322" s="64">
        <f>IFERROR(1/J322*(Y322/H322),"0")</f>
        <v>0.25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39.194139194139197</v>
      </c>
      <c r="Y324" s="585">
        <f>IFERROR(Y321/H321,"0")+IFERROR(Y322/H322,"0")+IFERROR(Y323/H323,"0")</f>
        <v>40</v>
      </c>
      <c r="Z324" s="585">
        <f>IFERROR(IF(Z321="",0,Z321),"0")+IFERROR(IF(Z322="",0,Z322),"0")+IFERROR(IF(Z323="",0,Z323),"0")</f>
        <v>0.7592000000000001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320</v>
      </c>
      <c r="Y325" s="585">
        <f>IFERROR(SUM(Y321:Y323),"0")</f>
        <v>326.40000000000003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2500</v>
      </c>
      <c r="Y350" s="584">
        <f t="shared" ref="Y350:Y356" si="58">IFERROR(IF(X350="",0,CEILING((X350/$H350),1)*$H350),"")</f>
        <v>2505</v>
      </c>
      <c r="Z350" s="36">
        <f>IFERROR(IF(Y350=0,"",ROUNDUP(Y350/H350,0)*0.02175),"")</f>
        <v>3.6322499999999995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2580</v>
      </c>
      <c r="BN350" s="64">
        <f t="shared" ref="BN350:BN356" si="60">IFERROR(Y350*I350/H350,"0")</f>
        <v>2585.1600000000003</v>
      </c>
      <c r="BO350" s="64">
        <f t="shared" ref="BO350:BO356" si="61">IFERROR(1/J350*(X350/H350),"0")</f>
        <v>3.4722222222222219</v>
      </c>
      <c r="BP350" s="64">
        <f t="shared" ref="BP350:BP356" si="62">IFERROR(1/J350*(Y350/H350),"0")</f>
        <v>3.4791666666666665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1500</v>
      </c>
      <c r="Y352" s="584">
        <f t="shared" si="58"/>
        <v>1500</v>
      </c>
      <c r="Z352" s="36">
        <f>IFERROR(IF(Y352=0,"",ROUNDUP(Y352/H352,0)*0.02175),"")</f>
        <v>2.1749999999999998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1548</v>
      </c>
      <c r="BN352" s="64">
        <f t="shared" si="60"/>
        <v>1548</v>
      </c>
      <c r="BO352" s="64">
        <f t="shared" si="61"/>
        <v>2.083333333333333</v>
      </c>
      <c r="BP352" s="64">
        <f t="shared" si="62"/>
        <v>2.083333333333333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266.66666666666663</v>
      </c>
      <c r="Y357" s="585">
        <f>IFERROR(Y350/H350,"0")+IFERROR(Y351/H351,"0")+IFERROR(Y352/H352,"0")+IFERROR(Y353/H353,"0")+IFERROR(Y354/H354,"0")+IFERROR(Y355/H355,"0")+IFERROR(Y356/H356,"0")</f>
        <v>267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5.8072499999999998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4000</v>
      </c>
      <c r="Y358" s="585">
        <f>IFERROR(SUM(Y350:Y356),"0")</f>
        <v>4005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5000</v>
      </c>
      <c r="Y360" s="584">
        <f>IFERROR(IF(X360="",0,CEILING((X360/$H360),1)*$H360),"")</f>
        <v>5010</v>
      </c>
      <c r="Z360" s="36">
        <f>IFERROR(IF(Y360=0,"",ROUNDUP(Y360/H360,0)*0.02175),"")</f>
        <v>7.2644999999999991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5160</v>
      </c>
      <c r="BN360" s="64">
        <f>IFERROR(Y360*I360/H360,"0")</f>
        <v>5170.3200000000006</v>
      </c>
      <c r="BO360" s="64">
        <f>IFERROR(1/J360*(X360/H360),"0")</f>
        <v>6.9444444444444438</v>
      </c>
      <c r="BP360" s="64">
        <f>IFERROR(1/J360*(Y360/H360),"0")</f>
        <v>6.958333333333333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333.33333333333331</v>
      </c>
      <c r="Y362" s="585">
        <f>IFERROR(Y360/H360,"0")+IFERROR(Y361/H361,"0")</f>
        <v>334</v>
      </c>
      <c r="Z362" s="585">
        <f>IFERROR(IF(Z360="",0,Z360),"0")+IFERROR(IF(Z361="",0,Z361),"0")</f>
        <v>7.2644999999999991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5000</v>
      </c>
      <c r="Y363" s="585">
        <f>IFERROR(SUM(Y360:Y361),"0")</f>
        <v>5010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400</v>
      </c>
      <c r="Y370" s="584">
        <f>IFERROR(IF(X370="",0,CEILING((X370/$H370),1)*$H370),"")</f>
        <v>405</v>
      </c>
      <c r="Z370" s="36">
        <f>IFERROR(IF(Y370=0,"",ROUNDUP(Y370/H370,0)*0.01898),"")</f>
        <v>0.85409999999999997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423.06666666666666</v>
      </c>
      <c r="BN370" s="64">
        <f>IFERROR(Y370*I370/H370,"0")</f>
        <v>428.35500000000002</v>
      </c>
      <c r="BO370" s="64">
        <f>IFERROR(1/J370*(X370/H370),"0")</f>
        <v>0.69444444444444442</v>
      </c>
      <c r="BP370" s="64">
        <f>IFERROR(1/J370*(Y370/H370),"0")</f>
        <v>0.703125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44.444444444444443</v>
      </c>
      <c r="Y371" s="585">
        <f>IFERROR(Y370/H370,"0")</f>
        <v>45</v>
      </c>
      <c r="Z371" s="585">
        <f>IFERROR(IF(Z370="",0,Z370),"0")</f>
        <v>0.85409999999999997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400</v>
      </c>
      <c r="Y372" s="585">
        <f>IFERROR(SUM(Y370:Y370),"0")</f>
        <v>405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8.3999999999999986</v>
      </c>
      <c r="Y405" s="584">
        <f t="shared" si="63"/>
        <v>8.4</v>
      </c>
      <c r="Z405" s="36">
        <f t="shared" si="68"/>
        <v>2.0080000000000001E-2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8.9199999999999982</v>
      </c>
      <c r="BN405" s="64">
        <f t="shared" si="65"/>
        <v>8.92</v>
      </c>
      <c r="BO405" s="64">
        <f t="shared" si="66"/>
        <v>1.7094017094017092E-2</v>
      </c>
      <c r="BP405" s="64">
        <f t="shared" si="67"/>
        <v>1.7094017094017096E-2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3.9999999999999991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8.3999999999999986</v>
      </c>
      <c r="Y408" s="585">
        <f>IFERROR(SUM(Y397:Y406),"0")</f>
        <v>8.4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300</v>
      </c>
      <c r="Y445" s="584">
        <f t="shared" si="69"/>
        <v>300.96000000000004</v>
      </c>
      <c r="Z445" s="36">
        <f t="shared" si="70"/>
        <v>0.68171999999999999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320.45454545454544</v>
      </c>
      <c r="BN445" s="64">
        <f t="shared" si="72"/>
        <v>321.48</v>
      </c>
      <c r="BO445" s="64">
        <f t="shared" si="73"/>
        <v>0.54632867132867136</v>
      </c>
      <c r="BP445" s="64">
        <f t="shared" si="74"/>
        <v>0.54807692307692313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56.818181818181813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57.000000000000007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0.68171999999999999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300</v>
      </c>
      <c r="Y456" s="585">
        <f>IFERROR(SUM(Y440:Y454),"0")</f>
        <v>300.96000000000004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300</v>
      </c>
      <c r="Y458" s="584">
        <f>IFERROR(IF(X458="",0,CEILING((X458/$H458),1)*$H458),"")</f>
        <v>300.96000000000004</v>
      </c>
      <c r="Z458" s="36">
        <f>IFERROR(IF(Y458=0,"",ROUNDUP(Y458/H458,0)*0.01196),"")</f>
        <v>0.68171999999999999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320.45454545454544</v>
      </c>
      <c r="BN458" s="64">
        <f>IFERROR(Y458*I458/H458,"0")</f>
        <v>321.48</v>
      </c>
      <c r="BO458" s="64">
        <f>IFERROR(1/J458*(X458/H458),"0")</f>
        <v>0.54632867132867136</v>
      </c>
      <c r="BP458" s="64">
        <f>IFERROR(1/J458*(Y458/H458),"0")</f>
        <v>0.54807692307692313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56.818181818181813</v>
      </c>
      <c r="Y461" s="585">
        <f>IFERROR(Y458/H458,"0")+IFERROR(Y459/H459,"0")+IFERROR(Y460/H460,"0")</f>
        <v>57.000000000000007</v>
      </c>
      <c r="Z461" s="585">
        <f>IFERROR(IF(Z458="",0,Z458),"0")+IFERROR(IF(Z459="",0,Z459),"0")+IFERROR(IF(Z460="",0,Z460),"0")</f>
        <v>0.68171999999999999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300</v>
      </c>
      <c r="Y462" s="585">
        <f>IFERROR(SUM(Y458:Y460),"0")</f>
        <v>300.96000000000004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150</v>
      </c>
      <c r="Y464" s="584">
        <f t="shared" ref="Y464:Y470" si="75">IFERROR(IF(X464="",0,CEILING((X464/$H464),1)*$H464),"")</f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160.22727272727272</v>
      </c>
      <c r="BN464" s="64">
        <f t="shared" ref="BN464:BN470" si="77">IFERROR(Y464*I464/H464,"0")</f>
        <v>163.56</v>
      </c>
      <c r="BO464" s="64">
        <f t="shared" ref="BO464:BO470" si="78">IFERROR(1/J464*(X464/H464),"0")</f>
        <v>0.27316433566433568</v>
      </c>
      <c r="BP464" s="64">
        <f t="shared" ref="BP464:BP470" si="79">IFERROR(1/J464*(Y464/H464),"0")</f>
        <v>0.27884615384615385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56.818181818181813</v>
      </c>
      <c r="Y471" s="585">
        <f>IFERROR(Y464/H464,"0")+IFERROR(Y465/H465,"0")+IFERROR(Y466/H466,"0")+IFERROR(Y467/H467,"0")+IFERROR(Y468/H468,"0")+IFERROR(Y469/H469,"0")+IFERROR(Y470/H470,"0")</f>
        <v>58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0.69367999999999996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300</v>
      </c>
      <c r="Y472" s="585">
        <f>IFERROR(SUM(Y464:Y470),"0")</f>
        <v>306.24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60</v>
      </c>
      <c r="Y496" s="584">
        <f>IFERROR(IF(X496="",0,CEILING((X496/$H496),1)*$H496),"")</f>
        <v>63</v>
      </c>
      <c r="Z496" s="36">
        <f>IFERROR(IF(Y496=0,"",ROUNDUP(Y496/H496,0)*0.00902),"")</f>
        <v>0.1353</v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63.857142857142854</v>
      </c>
      <c r="BN496" s="64">
        <f>IFERROR(Y496*I496/H496,"0")</f>
        <v>67.049999999999983</v>
      </c>
      <c r="BO496" s="64">
        <f>IFERROR(1/J496*(X496/H496),"0")</f>
        <v>0.10822510822510822</v>
      </c>
      <c r="BP496" s="64">
        <f>IFERROR(1/J496*(Y496/H496),"0")</f>
        <v>0.11363636363636365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14.285714285714285</v>
      </c>
      <c r="Y498" s="585">
        <f>IFERROR(Y496/H496,"0")+IFERROR(Y497/H497,"0")</f>
        <v>15</v>
      </c>
      <c r="Z498" s="585">
        <f>IFERROR(IF(Z496="",0,Z496),"0")+IFERROR(IF(Z497="",0,Z497),"0")</f>
        <v>0.1353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60</v>
      </c>
      <c r="Y499" s="585">
        <f>IFERROR(SUM(Y496:Y497),"0")</f>
        <v>63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3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6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32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25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799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13638.8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13712.76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800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14261.064055798608</v>
      </c>
      <c r="Y519" s="585">
        <f>IFERROR(SUM(BN22:BN515),"0")</f>
        <v>14338.818999999996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801</v>
      </c>
      <c r="Q520" s="627"/>
      <c r="R520" s="627"/>
      <c r="S520" s="627"/>
      <c r="T520" s="627"/>
      <c r="U520" s="627"/>
      <c r="V520" s="611"/>
      <c r="W520" s="37" t="s">
        <v>802</v>
      </c>
      <c r="X520" s="38">
        <f>ROUNDUP(SUM(BO22:BO515),0)</f>
        <v>22</v>
      </c>
      <c r="Y520" s="38">
        <f>ROUNDUP(SUM(BP22:BP515),0)</f>
        <v>22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803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14811.064055798608</v>
      </c>
      <c r="Y521" s="585">
        <f>GrossWeightTotalR+PalletQtyTotalR*25</f>
        <v>14888.818999999996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804</v>
      </c>
      <c r="Q522" s="627"/>
      <c r="R522" s="627"/>
      <c r="S522" s="627"/>
      <c r="T522" s="627"/>
      <c r="U522" s="627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1733.4071228898808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1744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805</v>
      </c>
      <c r="Q523" s="627"/>
      <c r="R523" s="627"/>
      <c r="S523" s="627"/>
      <c r="T523" s="627"/>
      <c r="U523" s="627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23.700009999999995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808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794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184.8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2766.0000000000005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326.40000000000003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9420</v>
      </c>
      <c r="U528" s="46">
        <f>IFERROR(Y375*1,"0")+IFERROR(Y376*1,"0")+IFERROR(Y377*1,"0")+IFERROR(Y378*1,"0")+IFERROR(Y382*1,"0")+IFERROR(Y386*1,"0")+IFERROR(Y387*1,"0")+IFERROR(Y391*1,"0")</f>
        <v>36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908.16000000000008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63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733,41"/>
        <filter val="1 752,00"/>
        <filter val="100,00"/>
        <filter val="120,00"/>
        <filter val="13 638,80"/>
        <filter val="14 261,06"/>
        <filter val="14 811,06"/>
        <filter val="14,29"/>
        <filter val="14,40"/>
        <filter val="150,00"/>
        <filter val="16,00"/>
        <filter val="175,93"/>
        <filter val="180,00"/>
        <filter val="2 500,00"/>
        <filter val="200,00"/>
        <filter val="22"/>
        <filter val="24,00"/>
        <filter val="240,00"/>
        <filter val="250,00"/>
        <filter val="266,67"/>
        <filter val="3,33"/>
        <filter val="30,00"/>
        <filter val="300,00"/>
        <filter val="320,00"/>
        <filter val="333,33"/>
        <filter val="336,00"/>
        <filter val="38,40"/>
        <filter val="39,19"/>
        <filter val="4 000,00"/>
        <filter val="4,00"/>
        <filter val="400,00"/>
        <filter val="42,86"/>
        <filter val="44,44"/>
        <filter val="5 000,00"/>
        <filter val="50,00"/>
        <filter val="56,82"/>
        <filter val="60,00"/>
        <filter val="622,91"/>
        <filter val="8,40"/>
        <filter val="950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