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B70B53E0-D79F-4EFC-8FD8-FAE4ED42F4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8" i="1" l="1"/>
  <c r="X517" i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W528" i="1" s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Y388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S528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Y262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4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X520" i="1" s="1"/>
  <c r="BM22" i="1"/>
  <c r="Y22" i="1"/>
  <c r="H10" i="1"/>
  <c r="F10" i="1"/>
  <c r="J9" i="1"/>
  <c r="F9" i="1"/>
  <c r="A9" i="1"/>
  <c r="A10" i="1" s="1"/>
  <c r="D7" i="1"/>
  <c r="Q6" i="1"/>
  <c r="P2" i="1"/>
  <c r="B528" i="1" l="1"/>
  <c r="Y23" i="1"/>
  <c r="BP22" i="1"/>
  <c r="BN22" i="1"/>
  <c r="Z22" i="1"/>
  <c r="Z23" i="1" s="1"/>
  <c r="Y33" i="1"/>
  <c r="BP26" i="1"/>
  <c r="BN26" i="1"/>
  <c r="Z26" i="1"/>
  <c r="BP53" i="1"/>
  <c r="BN53" i="1"/>
  <c r="Z53" i="1"/>
  <c r="Z58" i="1" s="1"/>
  <c r="D528" i="1"/>
  <c r="Y59" i="1"/>
  <c r="BP90" i="1"/>
  <c r="BN90" i="1"/>
  <c r="Z90" i="1"/>
  <c r="BP106" i="1"/>
  <c r="BN106" i="1"/>
  <c r="Z106" i="1"/>
  <c r="Z109" i="1" s="1"/>
  <c r="Y123" i="1"/>
  <c r="BP118" i="1"/>
  <c r="BN118" i="1"/>
  <c r="Z118" i="1"/>
  <c r="Y129" i="1"/>
  <c r="BP126" i="1"/>
  <c r="BN126" i="1"/>
  <c r="Z126" i="1"/>
  <c r="Z128" i="1" s="1"/>
  <c r="H528" i="1"/>
  <c r="Y149" i="1"/>
  <c r="BP148" i="1"/>
  <c r="BN148" i="1"/>
  <c r="Z148" i="1"/>
  <c r="Z149" i="1" s="1"/>
  <c r="Y155" i="1"/>
  <c r="BP152" i="1"/>
  <c r="BN152" i="1"/>
  <c r="Z152" i="1"/>
  <c r="BP166" i="1"/>
  <c r="BN166" i="1"/>
  <c r="Z166" i="1"/>
  <c r="BP178" i="1"/>
  <c r="BN178" i="1"/>
  <c r="Z178" i="1"/>
  <c r="Y183" i="1"/>
  <c r="BP182" i="1"/>
  <c r="BN182" i="1"/>
  <c r="Z182" i="1"/>
  <c r="Z183" i="1" s="1"/>
  <c r="J528" i="1"/>
  <c r="Y190" i="1"/>
  <c r="BP187" i="1"/>
  <c r="BN187" i="1"/>
  <c r="Z187" i="1"/>
  <c r="Z189" i="1" s="1"/>
  <c r="Y24" i="1"/>
  <c r="BP30" i="1"/>
  <c r="BN30" i="1"/>
  <c r="Z30" i="1"/>
  <c r="BP57" i="1"/>
  <c r="BN57" i="1"/>
  <c r="Z57" i="1"/>
  <c r="Y66" i="1"/>
  <c r="BP61" i="1"/>
  <c r="BN61" i="1"/>
  <c r="Z61" i="1"/>
  <c r="Y65" i="1"/>
  <c r="BP69" i="1"/>
  <c r="BN69" i="1"/>
  <c r="Z69" i="1"/>
  <c r="Z71" i="1" s="1"/>
  <c r="BP77" i="1"/>
  <c r="BN77" i="1"/>
  <c r="Z77" i="1"/>
  <c r="Z92" i="1"/>
  <c r="BP97" i="1"/>
  <c r="BN97" i="1"/>
  <c r="Z97" i="1"/>
  <c r="Y101" i="1"/>
  <c r="BP114" i="1"/>
  <c r="BN114" i="1"/>
  <c r="Z114" i="1"/>
  <c r="Y116" i="1"/>
  <c r="BP122" i="1"/>
  <c r="BN122" i="1"/>
  <c r="Z122" i="1"/>
  <c r="Y124" i="1"/>
  <c r="BP143" i="1"/>
  <c r="BN143" i="1"/>
  <c r="Z143" i="1"/>
  <c r="Z144" i="1" s="1"/>
  <c r="Y145" i="1"/>
  <c r="Y150" i="1"/>
  <c r="BP170" i="1"/>
  <c r="BN170" i="1"/>
  <c r="Z170" i="1"/>
  <c r="Y180" i="1"/>
  <c r="Y184" i="1"/>
  <c r="X519" i="1"/>
  <c r="X521" i="1" s="1"/>
  <c r="X522" i="1"/>
  <c r="BP28" i="1"/>
  <c r="BN28" i="1"/>
  <c r="Z28" i="1"/>
  <c r="Y32" i="1"/>
  <c r="BP42" i="1"/>
  <c r="BN42" i="1"/>
  <c r="Z42" i="1"/>
  <c r="Z44" i="1" s="1"/>
  <c r="Y58" i="1"/>
  <c r="BP55" i="1"/>
  <c r="BN55" i="1"/>
  <c r="Z55" i="1"/>
  <c r="BP63" i="1"/>
  <c r="BN63" i="1"/>
  <c r="Z63" i="1"/>
  <c r="Y72" i="1"/>
  <c r="Y71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8" i="1"/>
  <c r="BP133" i="1"/>
  <c r="BN133" i="1"/>
  <c r="Z133" i="1"/>
  <c r="Z134" i="1" s="1"/>
  <c r="Y135" i="1"/>
  <c r="Y140" i="1"/>
  <c r="BP137" i="1"/>
  <c r="BN137" i="1"/>
  <c r="Z137" i="1"/>
  <c r="Z139" i="1" s="1"/>
  <c r="Y144" i="1"/>
  <c r="BP154" i="1"/>
  <c r="BN154" i="1"/>
  <c r="Z154" i="1"/>
  <c r="Y156" i="1"/>
  <c r="I528" i="1"/>
  <c r="Y161" i="1"/>
  <c r="BP160" i="1"/>
  <c r="BN160" i="1"/>
  <c r="Z160" i="1"/>
  <c r="Z161" i="1" s="1"/>
  <c r="Y162" i="1"/>
  <c r="Y173" i="1"/>
  <c r="BP164" i="1"/>
  <c r="BN164" i="1"/>
  <c r="Z164" i="1"/>
  <c r="BP168" i="1"/>
  <c r="BN168" i="1"/>
  <c r="Z168" i="1"/>
  <c r="BP172" i="1"/>
  <c r="BN172" i="1"/>
  <c r="Z172" i="1"/>
  <c r="Y174" i="1"/>
  <c r="Y179" i="1"/>
  <c r="BP176" i="1"/>
  <c r="BN176" i="1"/>
  <c r="Z176" i="1"/>
  <c r="Z179" i="1" s="1"/>
  <c r="Y189" i="1"/>
  <c r="BP193" i="1"/>
  <c r="BN193" i="1"/>
  <c r="Z193" i="1"/>
  <c r="Z194" i="1" s="1"/>
  <c r="Y195" i="1"/>
  <c r="Y205" i="1"/>
  <c r="Y217" i="1"/>
  <c r="Y223" i="1"/>
  <c r="Y234" i="1"/>
  <c r="Y238" i="1"/>
  <c r="Y243" i="1"/>
  <c r="Y252" i="1"/>
  <c r="Y261" i="1"/>
  <c r="Y269" i="1"/>
  <c r="Y276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BP336" i="1"/>
  <c r="BN336" i="1"/>
  <c r="Z336" i="1"/>
  <c r="Z338" i="1" s="1"/>
  <c r="BP351" i="1"/>
  <c r="BN351" i="1"/>
  <c r="Z351" i="1"/>
  <c r="Z357" i="1" s="1"/>
  <c r="BP355" i="1"/>
  <c r="BN355" i="1"/>
  <c r="Z355" i="1"/>
  <c r="BP376" i="1"/>
  <c r="BN376" i="1"/>
  <c r="Z376" i="1"/>
  <c r="Z379" i="1" s="1"/>
  <c r="BP398" i="1"/>
  <c r="BN398" i="1"/>
  <c r="Z398" i="1"/>
  <c r="Z407" i="1" s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BP423" i="1"/>
  <c r="BN423" i="1"/>
  <c r="Z423" i="1"/>
  <c r="BP442" i="1"/>
  <c r="BN442" i="1"/>
  <c r="Z442" i="1"/>
  <c r="BP446" i="1"/>
  <c r="BN446" i="1"/>
  <c r="Z446" i="1"/>
  <c r="BP451" i="1"/>
  <c r="BN451" i="1"/>
  <c r="Z451" i="1"/>
  <c r="L528" i="1"/>
  <c r="U528" i="1"/>
  <c r="H9" i="1"/>
  <c r="X518" i="1"/>
  <c r="C528" i="1"/>
  <c r="Y45" i="1"/>
  <c r="E528" i="1"/>
  <c r="Y93" i="1"/>
  <c r="F528" i="1"/>
  <c r="Y109" i="1"/>
  <c r="G528" i="1"/>
  <c r="Y134" i="1"/>
  <c r="Z197" i="1"/>
  <c r="BN197" i="1"/>
  <c r="BP197" i="1"/>
  <c r="Z199" i="1"/>
  <c r="BN199" i="1"/>
  <c r="Z201" i="1"/>
  <c r="BN201" i="1"/>
  <c r="Z203" i="1"/>
  <c r="BN203" i="1"/>
  <c r="Z209" i="1"/>
  <c r="Z217" i="1" s="1"/>
  <c r="BN209" i="1"/>
  <c r="Z211" i="1"/>
  <c r="BN211" i="1"/>
  <c r="Z213" i="1"/>
  <c r="BN213" i="1"/>
  <c r="Z215" i="1"/>
  <c r="BN215" i="1"/>
  <c r="Z221" i="1"/>
  <c r="Z222" i="1" s="1"/>
  <c r="BN221" i="1"/>
  <c r="Z226" i="1"/>
  <c r="Z233" i="1" s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Z248" i="1"/>
  <c r="Z252" i="1" s="1"/>
  <c r="BN248" i="1"/>
  <c r="Z250" i="1"/>
  <c r="BN250" i="1"/>
  <c r="Z257" i="1"/>
  <c r="Z261" i="1" s="1"/>
  <c r="BN257" i="1"/>
  <c r="Z259" i="1"/>
  <c r="BN259" i="1"/>
  <c r="M528" i="1"/>
  <c r="Z266" i="1"/>
  <c r="Z269" i="1" s="1"/>
  <c r="BN266" i="1"/>
  <c r="Y270" i="1"/>
  <c r="O528" i="1"/>
  <c r="Z274" i="1"/>
  <c r="Z276" i="1" s="1"/>
  <c r="BN274" i="1"/>
  <c r="Y277" i="1"/>
  <c r="Y282" i="1"/>
  <c r="Y291" i="1"/>
  <c r="R528" i="1"/>
  <c r="Y300" i="1"/>
  <c r="Z295" i="1"/>
  <c r="Z300" i="1" s="1"/>
  <c r="BN295" i="1"/>
  <c r="Z297" i="1"/>
  <c r="BN297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Z332" i="1"/>
  <c r="BP330" i="1"/>
  <c r="BN330" i="1"/>
  <c r="Z330" i="1"/>
  <c r="Y339" i="1"/>
  <c r="Y338" i="1"/>
  <c r="Z345" i="1"/>
  <c r="BP343" i="1"/>
  <c r="BN343" i="1"/>
  <c r="Z343" i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Z367" i="1" s="1"/>
  <c r="Y379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Y412" i="1"/>
  <c r="BP417" i="1"/>
  <c r="BN417" i="1"/>
  <c r="Z417" i="1"/>
  <c r="Z418" i="1" s="1"/>
  <c r="Y419" i="1"/>
  <c r="Y426" i="1"/>
  <c r="BP421" i="1"/>
  <c r="BN421" i="1"/>
  <c r="Z421" i="1"/>
  <c r="Z425" i="1" s="1"/>
  <c r="Y425" i="1"/>
  <c r="BP441" i="1"/>
  <c r="BN441" i="1"/>
  <c r="Z441" i="1"/>
  <c r="BP444" i="1"/>
  <c r="BN444" i="1"/>
  <c r="Z444" i="1"/>
  <c r="Z455" i="1" s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7" i="1"/>
  <c r="BP474" i="1"/>
  <c r="BN474" i="1"/>
  <c r="Z474" i="1"/>
  <c r="Z477" i="1" s="1"/>
  <c r="BP490" i="1"/>
  <c r="BN490" i="1"/>
  <c r="Z490" i="1"/>
  <c r="BP492" i="1"/>
  <c r="BN492" i="1"/>
  <c r="Z492" i="1"/>
  <c r="Y504" i="1"/>
  <c r="BP501" i="1"/>
  <c r="BN501" i="1"/>
  <c r="Z501" i="1"/>
  <c r="Z504" i="1" s="1"/>
  <c r="BP503" i="1"/>
  <c r="BN503" i="1"/>
  <c r="Z503" i="1"/>
  <c r="Y505" i="1"/>
  <c r="AB528" i="1"/>
  <c r="Y516" i="1"/>
  <c r="BP515" i="1"/>
  <c r="BN515" i="1"/>
  <c r="Z515" i="1"/>
  <c r="Z516" i="1" s="1"/>
  <c r="Y517" i="1"/>
  <c r="Z493" i="1" l="1"/>
  <c r="Z471" i="1"/>
  <c r="Z310" i="1"/>
  <c r="Z205" i="1"/>
  <c r="Z173" i="1"/>
  <c r="Z101" i="1"/>
  <c r="Z65" i="1"/>
  <c r="Y518" i="1"/>
  <c r="Z123" i="1"/>
  <c r="Y519" i="1"/>
  <c r="Y522" i="1"/>
  <c r="Z324" i="1"/>
  <c r="Z318" i="1"/>
  <c r="Z155" i="1"/>
  <c r="Z32" i="1"/>
  <c r="Z523" i="1"/>
  <c r="Y520" i="1"/>
  <c r="Y521" i="1" l="1"/>
</calcChain>
</file>

<file path=xl/sharedStrings.xml><?xml version="1.0" encoding="utf-8"?>
<sst xmlns="http://schemas.openxmlformats.org/spreadsheetml/2006/main" count="2342" uniqueCount="846">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</sst>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8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45836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463</v>
      </c>
      <c r="Y41" s="584">
        <f>IFERROR(IF(X41="",0,CEILING((X41/$H41),1)*$H41),"")</f>
        <v>464.40000000000003</v>
      </c>
      <c r="Z41" s="36">
        <f>IFERROR(IF(Y41=0,"",ROUNDUP(Y41/H41,0)*0.01898),"")</f>
        <v>0.81613999999999998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481.64861111111099</v>
      </c>
      <c r="BN41" s="64">
        <f>IFERROR(Y41*I41/H41,"0")</f>
        <v>483.10500000000002</v>
      </c>
      <c r="BO41" s="64">
        <f>IFERROR(1/J41*(X41/H41),"0")</f>
        <v>0.66984953703703698</v>
      </c>
      <c r="BP41" s="64">
        <f>IFERROR(1/J41*(Y41/H41),"0")</f>
        <v>0.671875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42.870370370370367</v>
      </c>
      <c r="Y44" s="585">
        <f>IFERROR(Y41/H41,"0")+IFERROR(Y42/H42,"0")+IFERROR(Y43/H43,"0")</f>
        <v>43</v>
      </c>
      <c r="Z44" s="585">
        <f>IFERROR(IF(Z41="",0,Z41),"0")+IFERROR(IF(Z42="",0,Z42),"0")+IFERROR(IF(Z43="",0,Z43),"0")</f>
        <v>0.81613999999999998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463</v>
      </c>
      <c r="Y45" s="585">
        <f>IFERROR(SUM(Y41:Y43),"0")</f>
        <v>464.40000000000003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39</v>
      </c>
      <c r="Y83" s="584">
        <f>IFERROR(IF(X83="",0,CEILING((X83/$H83),1)*$H83),"")</f>
        <v>39</v>
      </c>
      <c r="Z83" s="36">
        <f>IFERROR(IF(Y83=0,"",ROUNDUP(Y83/H83,0)*0.01898),"")</f>
        <v>9.4899999999999998E-2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41.174999999999997</v>
      </c>
      <c r="BN83" s="64">
        <f>IFERROR(Y83*I83/H83,"0")</f>
        <v>41.174999999999997</v>
      </c>
      <c r="BO83" s="64">
        <f>IFERROR(1/J83*(X83/H83),"0")</f>
        <v>7.8125E-2</v>
      </c>
      <c r="BP83" s="64">
        <f>IFERROR(1/J83*(Y83/H83),"0")</f>
        <v>7.8125E-2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5</v>
      </c>
      <c r="Y85" s="585">
        <f>IFERROR(Y83/H83,"0")+IFERROR(Y84/H84,"0")</f>
        <v>5</v>
      </c>
      <c r="Z85" s="585">
        <f>IFERROR(IF(Z83="",0,Z83),"0")+IFERROR(IF(Z84="",0,Z84),"0")</f>
        <v>9.4899999999999998E-2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39</v>
      </c>
      <c r="Y86" s="585">
        <f>IFERROR(SUM(Y83:Y84),"0")</f>
        <v>39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26</v>
      </c>
      <c r="Y95" s="584">
        <f t="shared" ref="Y95:Y100" si="16">IFERROR(IF(X95="",0,CEILING((X95/$H95),1)*$H95),"")</f>
        <v>32.4</v>
      </c>
      <c r="Z95" s="36">
        <f>IFERROR(IF(Y95=0,"",ROUNDUP(Y95/H95,0)*0.01898),"")</f>
        <v>7.5920000000000001E-2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27.665925925925926</v>
      </c>
      <c r="BN95" s="64">
        <f t="shared" ref="BN95:BN100" si="18">IFERROR(Y95*I95/H95,"0")</f>
        <v>34.475999999999999</v>
      </c>
      <c r="BO95" s="64">
        <f t="shared" ref="BO95:BO100" si="19">IFERROR(1/J95*(X95/H95),"0")</f>
        <v>5.0154320987654322E-2</v>
      </c>
      <c r="BP95" s="64">
        <f t="shared" ref="BP95:BP100" si="20">IFERROR(1/J95*(Y95/H95),"0")</f>
        <v>6.25E-2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137</v>
      </c>
      <c r="Y98" s="584">
        <f t="shared" si="16"/>
        <v>137.70000000000002</v>
      </c>
      <c r="Z98" s="36">
        <f>IFERROR(IF(Y98=0,"",ROUNDUP(Y98/H98,0)*0.00651),"")</f>
        <v>0.33201000000000003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149.78666666666666</v>
      </c>
      <c r="BN98" s="64">
        <f t="shared" si="18"/>
        <v>150.55199999999999</v>
      </c>
      <c r="BO98" s="64">
        <f t="shared" si="19"/>
        <v>0.27879527879527882</v>
      </c>
      <c r="BP98" s="64">
        <f t="shared" si="20"/>
        <v>0.28021978021978022</v>
      </c>
    </row>
    <row r="99" spans="1:68" ht="27" customHeight="1" x14ac:dyDescent="0.25">
      <c r="A99" s="54" t="s">
        <v>192</v>
      </c>
      <c r="B99" s="54" t="s">
        <v>195</v>
      </c>
      <c r="C99" s="31">
        <v>4301051718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53.950617283950621</v>
      </c>
      <c r="Y101" s="585">
        <f>IFERROR(Y95/H95,"0")+IFERROR(Y96/H96,"0")+IFERROR(Y97/H97,"0")+IFERROR(Y98/H98,"0")+IFERROR(Y99/H99,"0")+IFERROR(Y100/H100,"0")</f>
        <v>55</v>
      </c>
      <c r="Z101" s="585">
        <f>IFERROR(IF(Z95="",0,Z95),"0")+IFERROR(IF(Z96="",0,Z96),"0")+IFERROR(IF(Z97="",0,Z97),"0")+IFERROR(IF(Z98="",0,Z98),"0")+IFERROR(IF(Z99="",0,Z99),"0")+IFERROR(IF(Z100="",0,Z100),"0")</f>
        <v>0.40793000000000001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163</v>
      </c>
      <c r="Y102" s="585">
        <f>IFERROR(SUM(Y95:Y100),"0")</f>
        <v>170.10000000000002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765</v>
      </c>
      <c r="Y107" s="584">
        <f>IFERROR(IF(X107="",0,CEILING((X107/$H107),1)*$H107),"")</f>
        <v>765</v>
      </c>
      <c r="Z107" s="36">
        <f>IFERROR(IF(Y107=0,"",ROUNDUP(Y107/H107,0)*0.00902),"")</f>
        <v>1.5334000000000001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800.7</v>
      </c>
      <c r="BN107" s="64">
        <f>IFERROR(Y107*I107/H107,"0")</f>
        <v>800.7</v>
      </c>
      <c r="BO107" s="64">
        <f>IFERROR(1/J107*(X107/H107),"0")</f>
        <v>1.2878787878787878</v>
      </c>
      <c r="BP107" s="64">
        <f>IFERROR(1/J107*(Y107/H107),"0")</f>
        <v>1.2878787878787878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170</v>
      </c>
      <c r="Y109" s="585">
        <f>IFERROR(Y105/H105,"0")+IFERROR(Y106/H106,"0")+IFERROR(Y107/H107,"0")+IFERROR(Y108/H108,"0")</f>
        <v>170</v>
      </c>
      <c r="Z109" s="585">
        <f>IFERROR(IF(Z105="",0,Z105),"0")+IFERROR(IF(Z106="",0,Z106),"0")+IFERROR(IF(Z107="",0,Z107),"0")+IFERROR(IF(Z108="",0,Z108),"0")</f>
        <v>1.5334000000000001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765</v>
      </c>
      <c r="Y110" s="585">
        <f>IFERROR(SUM(Y105:Y108),"0")</f>
        <v>765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19</v>
      </c>
      <c r="Y112" s="584">
        <f>IFERROR(IF(X112="",0,CEILING((X112/$H112),1)*$H112),"")</f>
        <v>21.6</v>
      </c>
      <c r="Z112" s="36">
        <f>IFERROR(IF(Y112=0,"",ROUNDUP(Y112/H112,0)*0.01898),"")</f>
        <v>3.7960000000000001E-2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19.765277777777776</v>
      </c>
      <c r="BN112" s="64">
        <f>IFERROR(Y112*I112/H112,"0")</f>
        <v>22.47</v>
      </c>
      <c r="BO112" s="64">
        <f>IFERROR(1/J112*(X112/H112),"0")</f>
        <v>2.7488425925925923E-2</v>
      </c>
      <c r="BP112" s="64">
        <f>IFERROR(1/J112*(Y112/H112),"0")</f>
        <v>3.125E-2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10</v>
      </c>
      <c r="Y114" s="584">
        <f>IFERROR(IF(X114="",0,CEILING((X114/$H114),1)*$H114),"")</f>
        <v>12</v>
      </c>
      <c r="Z114" s="36">
        <f>IFERROR(IF(Y114=0,"",ROUNDUP(Y114/H114,0)*0.00651),"")</f>
        <v>3.2550000000000003E-2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10.75</v>
      </c>
      <c r="BN114" s="64">
        <f>IFERROR(Y114*I114/H114,"0")</f>
        <v>12.9</v>
      </c>
      <c r="BO114" s="64">
        <f>IFERROR(1/J114*(X114/H114),"0")</f>
        <v>2.2893772893772896E-2</v>
      </c>
      <c r="BP114" s="64">
        <f>IFERROR(1/J114*(Y114/H114),"0")</f>
        <v>2.7472527472527476E-2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5.9259259259259256</v>
      </c>
      <c r="Y115" s="585">
        <f>IFERROR(Y112/H112,"0")+IFERROR(Y113/H113,"0")+IFERROR(Y114/H114,"0")</f>
        <v>7</v>
      </c>
      <c r="Z115" s="585">
        <f>IFERROR(IF(Z112="",0,Z112),"0")+IFERROR(IF(Z113="",0,Z113),"0")+IFERROR(IF(Z114="",0,Z114),"0")</f>
        <v>7.0510000000000003E-2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29</v>
      </c>
      <c r="Y116" s="585">
        <f>IFERROR(SUM(Y112:Y114),"0")</f>
        <v>33.6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197</v>
      </c>
      <c r="Y118" s="584">
        <f>IFERROR(IF(X118="",0,CEILING((X118/$H118),1)*$H118),"")</f>
        <v>202.5</v>
      </c>
      <c r="Z118" s="36">
        <f>IFERROR(IF(Y118=0,"",ROUNDUP(Y118/H118,0)*0.01898),"")</f>
        <v>0.47450000000000003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209.47666666666666</v>
      </c>
      <c r="BN118" s="64">
        <f>IFERROR(Y118*I118/H118,"0")</f>
        <v>215.32499999999999</v>
      </c>
      <c r="BO118" s="64">
        <f>IFERROR(1/J118*(X118/H118),"0")</f>
        <v>0.38001543209876543</v>
      </c>
      <c r="BP118" s="64">
        <f>IFERROR(1/J118*(Y118/H118),"0")</f>
        <v>0.390625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1125</v>
      </c>
      <c r="Y121" s="584">
        <f>IFERROR(IF(X121="",0,CEILING((X121/$H121),1)*$H121),"")</f>
        <v>1125.9000000000001</v>
      </c>
      <c r="Z121" s="36">
        <f>IFERROR(IF(Y121=0,"",ROUNDUP(Y121/H121,0)*0.00651),"")</f>
        <v>2.7146699999999999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1230</v>
      </c>
      <c r="BN121" s="64">
        <f>IFERROR(Y121*I121/H121,"0")</f>
        <v>1230.9839999999999</v>
      </c>
      <c r="BO121" s="64">
        <f>IFERROR(1/J121*(X121/H121),"0")</f>
        <v>2.2893772893772892</v>
      </c>
      <c r="BP121" s="64">
        <f>IFERROR(1/J121*(Y121/H121),"0")</f>
        <v>2.2912087912087915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440.98765432098764</v>
      </c>
      <c r="Y123" s="585">
        <f>IFERROR(Y118/H118,"0")+IFERROR(Y119/H119,"0")+IFERROR(Y120/H120,"0")+IFERROR(Y121/H121,"0")+IFERROR(Y122/H122,"0")</f>
        <v>442</v>
      </c>
      <c r="Z123" s="585">
        <f>IFERROR(IF(Z118="",0,Z118),"0")+IFERROR(IF(Z119="",0,Z119),"0")+IFERROR(IF(Z120="",0,Z120),"0")+IFERROR(IF(Z121="",0,Z121),"0")+IFERROR(IF(Z122="",0,Z122),"0")</f>
        <v>3.1891699999999998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1322</v>
      </c>
      <c r="Y124" s="585">
        <f>IFERROR(SUM(Y118:Y122),"0")</f>
        <v>1328.4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44</v>
      </c>
      <c r="Y164" s="584">
        <f t="shared" ref="Y164:Y172" si="21">IFERROR(IF(X164="",0,CEILING((X164/$H164),1)*$H164),"")</f>
        <v>46.2</v>
      </c>
      <c r="Z164" s="36">
        <f>IFERROR(IF(Y164=0,"",ROUNDUP(Y164/H164,0)*0.00902),"")</f>
        <v>9.9220000000000003E-2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46.828571428571422</v>
      </c>
      <c r="BN164" s="64">
        <f t="shared" ref="BN164:BN172" si="23">IFERROR(Y164*I164/H164,"0")</f>
        <v>49.17</v>
      </c>
      <c r="BO164" s="64">
        <f t="shared" ref="BO164:BO172" si="24">IFERROR(1/J164*(X164/H164),"0")</f>
        <v>7.9365079365079375E-2</v>
      </c>
      <c r="BP164" s="64">
        <f t="shared" ref="BP164:BP172" si="25">IFERROR(1/J164*(Y164/H164),"0")</f>
        <v>8.3333333333333343E-2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15</v>
      </c>
      <c r="Y166" s="584">
        <f t="shared" si="21"/>
        <v>16.8</v>
      </c>
      <c r="Z166" s="36">
        <f>IFERROR(IF(Y166=0,"",ROUNDUP(Y166/H166,0)*0.00902),"")</f>
        <v>3.6080000000000001E-2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15.75</v>
      </c>
      <c r="BN166" s="64">
        <f t="shared" si="23"/>
        <v>17.64</v>
      </c>
      <c r="BO166" s="64">
        <f t="shared" si="24"/>
        <v>2.7056277056277056E-2</v>
      </c>
      <c r="BP166" s="64">
        <f t="shared" si="25"/>
        <v>3.0303030303030304E-2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28</v>
      </c>
      <c r="Y167" s="584">
        <f t="shared" si="21"/>
        <v>29.400000000000002</v>
      </c>
      <c r="Z167" s="36">
        <f>IFERROR(IF(Y167=0,"",ROUNDUP(Y167/H167,0)*0.00502),"")</f>
        <v>7.0280000000000009E-2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29.733333333333331</v>
      </c>
      <c r="BN167" s="64">
        <f t="shared" si="23"/>
        <v>31.22</v>
      </c>
      <c r="BO167" s="64">
        <f t="shared" si="24"/>
        <v>5.6980056980056981E-2</v>
      </c>
      <c r="BP167" s="64">
        <f t="shared" si="25"/>
        <v>5.9829059829059839E-2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2</v>
      </c>
      <c r="Y169" s="584">
        <f t="shared" si="21"/>
        <v>3.6</v>
      </c>
      <c r="Z169" s="36">
        <f>IFERROR(IF(Y169=0,"",ROUNDUP(Y169/H169,0)*0.00502),"")</f>
        <v>1.004E-2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2.1444444444444444</v>
      </c>
      <c r="BN169" s="64">
        <f t="shared" si="23"/>
        <v>3.8599999999999994</v>
      </c>
      <c r="BO169" s="64">
        <f t="shared" si="24"/>
        <v>4.7483380816714157E-3</v>
      </c>
      <c r="BP169" s="64">
        <f t="shared" si="25"/>
        <v>8.5470085470085479E-3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112</v>
      </c>
      <c r="Y170" s="584">
        <f t="shared" si="21"/>
        <v>113.4</v>
      </c>
      <c r="Z170" s="36">
        <f>IFERROR(IF(Y170=0,"",ROUNDUP(Y170/H170,0)*0.00502),"")</f>
        <v>0.27107999999999999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117.33333333333334</v>
      </c>
      <c r="BN170" s="64">
        <f t="shared" si="23"/>
        <v>118.80000000000001</v>
      </c>
      <c r="BO170" s="64">
        <f t="shared" si="24"/>
        <v>0.22792022792022792</v>
      </c>
      <c r="BP170" s="64">
        <f t="shared" si="25"/>
        <v>0.23076923076923078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81.825396825396822</v>
      </c>
      <c r="Y173" s="585">
        <f>IFERROR(Y164/H164,"0")+IFERROR(Y165/H165,"0")+IFERROR(Y166/H166,"0")+IFERROR(Y167/H167,"0")+IFERROR(Y168/H168,"0")+IFERROR(Y169/H169,"0")+IFERROR(Y170/H170,"0")+IFERROR(Y171/H171,"0")+IFERROR(Y172/H172,"0")</f>
        <v>85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0.48670000000000002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201</v>
      </c>
      <c r="Y174" s="585">
        <f>IFERROR(SUM(Y164:Y172),"0")</f>
        <v>209.4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90</v>
      </c>
      <c r="Y197" s="584">
        <f t="shared" ref="Y197:Y204" si="26">IFERROR(IF(X197="",0,CEILING((X197/$H197),1)*$H197),"")</f>
        <v>91.800000000000011</v>
      </c>
      <c r="Z197" s="36">
        <f>IFERROR(IF(Y197=0,"",ROUNDUP(Y197/H197,0)*0.00902),"")</f>
        <v>0.15334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93.5</v>
      </c>
      <c r="BN197" s="64">
        <f t="shared" ref="BN197:BN204" si="28">IFERROR(Y197*I197/H197,"0")</f>
        <v>95.37</v>
      </c>
      <c r="BO197" s="64">
        <f t="shared" ref="BO197:BO204" si="29">IFERROR(1/J197*(X197/H197),"0")</f>
        <v>0.12626262626262624</v>
      </c>
      <c r="BP197" s="64">
        <f t="shared" ref="BP197:BP204" si="30">IFERROR(1/J197*(Y197/H197),"0")</f>
        <v>0.12878787878787878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103</v>
      </c>
      <c r="Y198" s="584">
        <f t="shared" si="26"/>
        <v>108</v>
      </c>
      <c r="Z198" s="36">
        <f>IFERROR(IF(Y198=0,"",ROUNDUP(Y198/H198,0)*0.00902),"")</f>
        <v>0.1804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107.00555555555556</v>
      </c>
      <c r="BN198" s="64">
        <f t="shared" si="28"/>
        <v>112.19999999999999</v>
      </c>
      <c r="BO198" s="64">
        <f t="shared" si="29"/>
        <v>0.14450056116722781</v>
      </c>
      <c r="BP198" s="64">
        <f t="shared" si="30"/>
        <v>0.15151515151515152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195</v>
      </c>
      <c r="Y200" s="584">
        <f t="shared" si="26"/>
        <v>199.8</v>
      </c>
      <c r="Z200" s="36">
        <f>IFERROR(IF(Y200=0,"",ROUNDUP(Y200/H200,0)*0.00902),"")</f>
        <v>0.33374000000000004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202.58333333333331</v>
      </c>
      <c r="BN200" s="64">
        <f t="shared" si="28"/>
        <v>207.57000000000002</v>
      </c>
      <c r="BO200" s="64">
        <f t="shared" si="29"/>
        <v>0.27356902356902357</v>
      </c>
      <c r="BP200" s="64">
        <f t="shared" si="30"/>
        <v>0.28030303030303033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51</v>
      </c>
      <c r="Y201" s="584">
        <f t="shared" si="26"/>
        <v>52.2</v>
      </c>
      <c r="Z201" s="36">
        <f>IFERROR(IF(Y201=0,"",ROUNDUP(Y201/H201,0)*0.00502),"")</f>
        <v>0.14558000000000001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54.68333333333333</v>
      </c>
      <c r="BN201" s="64">
        <f t="shared" si="28"/>
        <v>55.970000000000006</v>
      </c>
      <c r="BO201" s="64">
        <f t="shared" si="29"/>
        <v>0.12108262108262109</v>
      </c>
      <c r="BP201" s="64">
        <f t="shared" si="30"/>
        <v>0.12393162393162395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29</v>
      </c>
      <c r="Y202" s="584">
        <f t="shared" si="26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30.611111111111107</v>
      </c>
      <c r="BN202" s="64">
        <f t="shared" si="28"/>
        <v>32.299999999999997</v>
      </c>
      <c r="BO202" s="64">
        <f t="shared" si="29"/>
        <v>6.8850902184235521E-2</v>
      </c>
      <c r="BP202" s="64">
        <f t="shared" si="30"/>
        <v>7.2649572649572655E-2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19</v>
      </c>
      <c r="Y204" s="584">
        <f t="shared" si="26"/>
        <v>19.8</v>
      </c>
      <c r="Z204" s="36">
        <f>IFERROR(IF(Y204=0,"",ROUNDUP(Y204/H204,0)*0.00502),"")</f>
        <v>5.5220000000000005E-2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20.055555555555557</v>
      </c>
      <c r="BN204" s="64">
        <f t="shared" si="28"/>
        <v>20.9</v>
      </c>
      <c r="BO204" s="64">
        <f t="shared" si="29"/>
        <v>4.5109211775878448E-2</v>
      </c>
      <c r="BP204" s="64">
        <f t="shared" si="30"/>
        <v>4.7008547008547015E-2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126.85185185185185</v>
      </c>
      <c r="Y205" s="585">
        <f>IFERROR(Y197/H197,"0")+IFERROR(Y198/H198,"0")+IFERROR(Y199/H199,"0")+IFERROR(Y200/H200,"0")+IFERROR(Y201/H201,"0")+IFERROR(Y202/H202,"0")+IFERROR(Y203/H203,"0")+IFERROR(Y204/H204,"0")</f>
        <v>131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0.95362000000000013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487</v>
      </c>
      <c r="Y206" s="585">
        <f>IFERROR(SUM(Y197:Y204),"0")</f>
        <v>502.20000000000005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12</v>
      </c>
      <c r="Y210" s="584">
        <f t="shared" si="31"/>
        <v>17.399999999999999</v>
      </c>
      <c r="Z210" s="36">
        <f>IFERROR(IF(Y210=0,"",ROUNDUP(Y210/H210,0)*0.01898),"")</f>
        <v>3.7960000000000001E-2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12.715862068965517</v>
      </c>
      <c r="BN210" s="64">
        <f t="shared" si="33"/>
        <v>18.437999999999999</v>
      </c>
      <c r="BO210" s="64">
        <f t="shared" si="34"/>
        <v>2.1551724137931036E-2</v>
      </c>
      <c r="BP210" s="64">
        <f t="shared" si="35"/>
        <v>3.125E-2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383</v>
      </c>
      <c r="Y211" s="584">
        <f t="shared" si="31"/>
        <v>384</v>
      </c>
      <c r="Z211" s="36">
        <f t="shared" ref="Z211:Z216" si="36">IFERROR(IF(Y211=0,"",ROUNDUP(Y211/H211,0)*0.00651),"")</f>
        <v>1.0416000000000001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426.08750000000003</v>
      </c>
      <c r="BN211" s="64">
        <f t="shared" si="33"/>
        <v>427.2</v>
      </c>
      <c r="BO211" s="64">
        <f t="shared" si="34"/>
        <v>0.87683150183150194</v>
      </c>
      <c r="BP211" s="64">
        <f t="shared" si="35"/>
        <v>0.87912087912087922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165</v>
      </c>
      <c r="Y213" s="584">
        <f t="shared" si="31"/>
        <v>165.6</v>
      </c>
      <c r="Z213" s="36">
        <f t="shared" si="36"/>
        <v>0.44919000000000003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182.32500000000002</v>
      </c>
      <c r="BN213" s="64">
        <f t="shared" si="33"/>
        <v>182.988</v>
      </c>
      <c r="BO213" s="64">
        <f t="shared" si="34"/>
        <v>0.37774725274725279</v>
      </c>
      <c r="BP213" s="64">
        <f t="shared" si="35"/>
        <v>0.37912087912087916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209</v>
      </c>
      <c r="Y214" s="584">
        <f t="shared" si="31"/>
        <v>211.2</v>
      </c>
      <c r="Z214" s="36">
        <f t="shared" si="36"/>
        <v>0.57288000000000006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230.94500000000002</v>
      </c>
      <c r="BN214" s="64">
        <f t="shared" si="33"/>
        <v>233.376</v>
      </c>
      <c r="BO214" s="64">
        <f t="shared" si="34"/>
        <v>0.47847985347985356</v>
      </c>
      <c r="BP214" s="64">
        <f t="shared" si="35"/>
        <v>0.48351648351648358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192</v>
      </c>
      <c r="Y215" s="584">
        <f t="shared" si="31"/>
        <v>192</v>
      </c>
      <c r="Z215" s="36">
        <f t="shared" si="36"/>
        <v>0.52080000000000004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212.16000000000003</v>
      </c>
      <c r="BN215" s="64">
        <f t="shared" si="33"/>
        <v>212.16000000000003</v>
      </c>
      <c r="BO215" s="64">
        <f t="shared" si="34"/>
        <v>0.43956043956043961</v>
      </c>
      <c r="BP215" s="64">
        <f t="shared" si="35"/>
        <v>0.43956043956043961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114</v>
      </c>
      <c r="Y216" s="584">
        <f t="shared" si="31"/>
        <v>115.19999999999999</v>
      </c>
      <c r="Z216" s="36">
        <f t="shared" si="36"/>
        <v>0.31247999999999998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126.25500000000001</v>
      </c>
      <c r="BN216" s="64">
        <f t="shared" si="33"/>
        <v>127.584</v>
      </c>
      <c r="BO216" s="64">
        <f t="shared" si="34"/>
        <v>0.26098901098901101</v>
      </c>
      <c r="BP216" s="64">
        <f t="shared" si="35"/>
        <v>0.26373626373626374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444.2959770114943</v>
      </c>
      <c r="Y217" s="585">
        <f>IFERROR(Y208/H208,"0")+IFERROR(Y209/H209,"0")+IFERROR(Y210/H210,"0")+IFERROR(Y211/H211,"0")+IFERROR(Y212/H212,"0")+IFERROR(Y213/H213,"0")+IFERROR(Y214/H214,"0")+IFERROR(Y215/H215,"0")+IFERROR(Y216/H216,"0")</f>
        <v>447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2.9349099999999999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1075</v>
      </c>
      <c r="Y218" s="585">
        <f>IFERROR(SUM(Y208:Y216),"0")</f>
        <v>1085.4000000000001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23</v>
      </c>
      <c r="Y220" s="584">
        <f>IFERROR(IF(X220="",0,CEILING((X220/$H220),1)*$H220),"")</f>
        <v>24</v>
      </c>
      <c r="Z220" s="36">
        <f>IFERROR(IF(Y220=0,"",ROUNDUP(Y220/H220,0)*0.00651),"")</f>
        <v>6.5100000000000005E-2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25.415000000000003</v>
      </c>
      <c r="BN220" s="64">
        <f>IFERROR(Y220*I220/H220,"0")</f>
        <v>26.520000000000003</v>
      </c>
      <c r="BO220" s="64">
        <f>IFERROR(1/J220*(X220/H220),"0")</f>
        <v>5.2655677655677663E-2</v>
      </c>
      <c r="BP220" s="64">
        <f>IFERROR(1/J220*(Y220/H220),"0")</f>
        <v>5.4945054945054951E-2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20</v>
      </c>
      <c r="Y221" s="584">
        <f>IFERROR(IF(X221="",0,CEILING((X221/$H221),1)*$H221),"")</f>
        <v>21.599999999999998</v>
      </c>
      <c r="Z221" s="36">
        <f>IFERROR(IF(Y221=0,"",ROUNDUP(Y221/H221,0)*0.00651),"")</f>
        <v>5.8590000000000003E-2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22.100000000000005</v>
      </c>
      <c r="BN221" s="64">
        <f>IFERROR(Y221*I221/H221,"0")</f>
        <v>23.868000000000002</v>
      </c>
      <c r="BO221" s="64">
        <f>IFERROR(1/J221*(X221/H221),"0")</f>
        <v>4.5787545787545791E-2</v>
      </c>
      <c r="BP221" s="64">
        <f>IFERROR(1/J221*(Y221/H221),"0")</f>
        <v>4.9450549450549455E-2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17.916666666666668</v>
      </c>
      <c r="Y222" s="585">
        <f>IFERROR(Y220/H220,"0")+IFERROR(Y221/H221,"0")</f>
        <v>19</v>
      </c>
      <c r="Z222" s="585">
        <f>IFERROR(IF(Z220="",0,Z220),"0")+IFERROR(IF(Z221="",0,Z221),"0")</f>
        <v>0.12369000000000001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43</v>
      </c>
      <c r="Y223" s="585">
        <f>IFERROR(SUM(Y220:Y221),"0")</f>
        <v>45.599999999999994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4301020377</v>
      </c>
      <c r="D236" s="590">
        <v>4680115885981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4301020340</v>
      </c>
      <c r="D237" s="590">
        <v>4680115885721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1</v>
      </c>
      <c r="Y242" s="584">
        <f>IFERROR(IF(X242="",0,CEILING((X242/$H242),1)*$H242),"")</f>
        <v>2.16</v>
      </c>
      <c r="Z242" s="36">
        <f>IFERROR(IF(Y242=0,"",ROUNDUP(Y242/H242,0)*0.0059),"")</f>
        <v>5.8999999999999999E-3</v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1.087962962962963</v>
      </c>
      <c r="BN242" s="64">
        <f>IFERROR(Y242*I242/H242,"0")</f>
        <v>2.35</v>
      </c>
      <c r="BO242" s="64">
        <f>IFERROR(1/J242*(X242/H242),"0")</f>
        <v>2.1433470507544578E-3</v>
      </c>
      <c r="BP242" s="64">
        <f>IFERROR(1/J242*(Y242/H242),"0")</f>
        <v>4.6296296296296294E-3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0.46296296296296291</v>
      </c>
      <c r="Y243" s="585">
        <f>IFERROR(Y241/H241,"0")+IFERROR(Y242/H242,"0")</f>
        <v>1</v>
      </c>
      <c r="Z243" s="585">
        <f>IFERROR(IF(Z241="",0,Z241),"0")+IFERROR(IF(Z242="",0,Z242),"0")</f>
        <v>5.8999999999999999E-3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1</v>
      </c>
      <c r="Y244" s="585">
        <f>IFERROR(SUM(Y241:Y242),"0")</f>
        <v>2.16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16</v>
      </c>
      <c r="Y274" s="584">
        <f>IFERROR(IF(X274="",0,CEILING((X274/$H274),1)*$H274),"")</f>
        <v>16.8</v>
      </c>
      <c r="Z274" s="36">
        <f>IFERROR(IF(Y274=0,"",ROUNDUP(Y274/H274,0)*0.00651),"")</f>
        <v>4.5569999999999999E-2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17.680000000000003</v>
      </c>
      <c r="BN274" s="64">
        <f>IFERROR(Y274*I274/H274,"0")</f>
        <v>18.564000000000004</v>
      </c>
      <c r="BO274" s="64">
        <f>IFERROR(1/J274*(X274/H274),"0")</f>
        <v>3.6630036630036632E-2</v>
      </c>
      <c r="BP274" s="64">
        <f>IFERROR(1/J274*(Y274/H274),"0")</f>
        <v>3.8461538461538471E-2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65</v>
      </c>
      <c r="Y275" s="584">
        <f>IFERROR(IF(X275="",0,CEILING((X275/$H275),1)*$H275),"")</f>
        <v>67.2</v>
      </c>
      <c r="Z275" s="36">
        <f>IFERROR(IF(Y275=0,"",ROUNDUP(Y275/H275,0)*0.00651),"")</f>
        <v>0.18228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69.875000000000014</v>
      </c>
      <c r="BN275" s="64">
        <f>IFERROR(Y275*I275/H275,"0")</f>
        <v>72.240000000000009</v>
      </c>
      <c r="BO275" s="64">
        <f>IFERROR(1/J275*(X275/H275),"0")</f>
        <v>0.14880952380952384</v>
      </c>
      <c r="BP275" s="64">
        <f>IFERROR(1/J275*(Y275/H275),"0")</f>
        <v>0.15384615384615388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33.75</v>
      </c>
      <c r="Y276" s="585">
        <f>IFERROR(Y273/H273,"0")+IFERROR(Y274/H274,"0")+IFERROR(Y275/H275,"0")</f>
        <v>35.000000000000007</v>
      </c>
      <c r="Z276" s="585">
        <f>IFERROR(IF(Z273="",0,Z273),"0")+IFERROR(IF(Z274="",0,Z274),"0")+IFERROR(IF(Z275="",0,Z275),"0")</f>
        <v>0.22785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81</v>
      </c>
      <c r="Y277" s="585">
        <f>IFERROR(SUM(Y273:Y275),"0")</f>
        <v>84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15</v>
      </c>
      <c r="Y296" s="584">
        <f t="shared" si="48"/>
        <v>21.6</v>
      </c>
      <c r="Z296" s="36">
        <f>IFERROR(IF(Y296=0,"",ROUNDUP(Y296/H296,0)*0.01898),"")</f>
        <v>3.7960000000000001E-2</v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15.604166666666664</v>
      </c>
      <c r="BN296" s="64">
        <f t="shared" si="50"/>
        <v>22.47</v>
      </c>
      <c r="BO296" s="64">
        <f t="shared" si="51"/>
        <v>2.1701388888888888E-2</v>
      </c>
      <c r="BP296" s="64">
        <f t="shared" si="52"/>
        <v>3.125E-2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1.3888888888888888</v>
      </c>
      <c r="Y300" s="585">
        <f>IFERROR(Y294/H294,"0")+IFERROR(Y295/H295,"0")+IFERROR(Y296/H296,"0")+IFERROR(Y297/H297,"0")+IFERROR(Y298/H298,"0")+IFERROR(Y299/H299,"0")</f>
        <v>2</v>
      </c>
      <c r="Z300" s="585">
        <f>IFERROR(IF(Z294="",0,Z294),"0")+IFERROR(IF(Z295="",0,Z295),"0")+IFERROR(IF(Z296="",0,Z296),"0")+IFERROR(IF(Z297="",0,Z297),"0")+IFERROR(IF(Z298="",0,Z298),"0")+IFERROR(IF(Z299="",0,Z299),"0")</f>
        <v>3.7960000000000001E-2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15</v>
      </c>
      <c r="Y301" s="585">
        <f>IFERROR(SUM(Y294:Y299),"0")</f>
        <v>21.6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2</v>
      </c>
      <c r="Y309" s="584">
        <f t="shared" si="53"/>
        <v>3.6</v>
      </c>
      <c r="Z309" s="36">
        <f>IFERROR(IF(Y309=0,"",ROUNDUP(Y309/H309,0)*0.00651),"")</f>
        <v>1.302E-2</v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2.2533333333333334</v>
      </c>
      <c r="BN309" s="64">
        <f t="shared" si="55"/>
        <v>4.056</v>
      </c>
      <c r="BO309" s="64">
        <f t="shared" si="56"/>
        <v>6.1050061050061059E-3</v>
      </c>
      <c r="BP309" s="64">
        <f t="shared" si="57"/>
        <v>1.098901098901099E-2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1.1111111111111112</v>
      </c>
      <c r="Y310" s="585">
        <f>IFERROR(Y303/H303,"0")+IFERROR(Y304/H304,"0")+IFERROR(Y305/H305,"0")+IFERROR(Y306/H306,"0")+IFERROR(Y307/H307,"0")+IFERROR(Y308/H308,"0")+IFERROR(Y309/H309,"0")</f>
        <v>2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1.302E-2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2</v>
      </c>
      <c r="Y311" s="585">
        <f>IFERROR(SUM(Y303:Y309),"0")</f>
        <v>3.6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366</v>
      </c>
      <c r="Y322" s="584">
        <f>IFERROR(IF(X322="",0,CEILING((X322/$H322),1)*$H322),"")</f>
        <v>366.59999999999997</v>
      </c>
      <c r="Z322" s="36">
        <f>IFERROR(IF(Y322=0,"",ROUNDUP(Y322/H322,0)*0.01898),"")</f>
        <v>0.89205999999999996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390.35307692307697</v>
      </c>
      <c r="BN322" s="64">
        <f>IFERROR(Y322*I322/H322,"0")</f>
        <v>390.99300000000005</v>
      </c>
      <c r="BO322" s="64">
        <f>IFERROR(1/J322*(X322/H322),"0")</f>
        <v>0.73317307692307698</v>
      </c>
      <c r="BP322" s="64">
        <f>IFERROR(1/J322*(Y322/H322),"0")</f>
        <v>0.734375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46.923076923076927</v>
      </c>
      <c r="Y324" s="585">
        <f>IFERROR(Y321/H321,"0")+IFERROR(Y322/H322,"0")+IFERROR(Y323/H323,"0")</f>
        <v>47</v>
      </c>
      <c r="Z324" s="585">
        <f>IFERROR(IF(Z321="",0,Z321),"0")+IFERROR(IF(Z322="",0,Z322),"0")+IFERROR(IF(Z323="",0,Z323),"0")</f>
        <v>0.89205999999999996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366</v>
      </c>
      <c r="Y325" s="585">
        <f>IFERROR(SUM(Y321:Y323),"0")</f>
        <v>366.59999999999997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90">
        <v>4680115886476</v>
      </c>
      <c r="E327" s="591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4301030235</v>
      </c>
      <c r="D328" s="590">
        <v>4607091388381</v>
      </c>
      <c r="E328" s="591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513</v>
      </c>
      <c r="Y352" s="584">
        <f t="shared" si="58"/>
        <v>525</v>
      </c>
      <c r="Z352" s="36">
        <f>IFERROR(IF(Y352=0,"",ROUNDUP(Y352/H352,0)*0.02175),"")</f>
        <v>0.76124999999999998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529.41599999999994</v>
      </c>
      <c r="BN352" s="64">
        <f t="shared" si="60"/>
        <v>541.79999999999995</v>
      </c>
      <c r="BO352" s="64">
        <f t="shared" si="61"/>
        <v>0.71250000000000002</v>
      </c>
      <c r="BP352" s="64">
        <f t="shared" si="62"/>
        <v>0.72916666666666663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34.200000000000003</v>
      </c>
      <c r="Y357" s="585">
        <f>IFERROR(Y350/H350,"0")+IFERROR(Y351/H351,"0")+IFERROR(Y352/H352,"0")+IFERROR(Y353/H353,"0")+IFERROR(Y354/H354,"0")+IFERROR(Y355/H355,"0")+IFERROR(Y356/H356,"0")</f>
        <v>35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0.76124999999999998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513</v>
      </c>
      <c r="Y358" s="585">
        <f>IFERROR(SUM(Y350:Y356),"0")</f>
        <v>525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1056</v>
      </c>
      <c r="Y360" s="584">
        <f>IFERROR(IF(X360="",0,CEILING((X360/$H360),1)*$H360),"")</f>
        <v>1065</v>
      </c>
      <c r="Z360" s="36">
        <f>IFERROR(IF(Y360=0,"",ROUNDUP(Y360/H360,0)*0.02175),"")</f>
        <v>1.5442499999999999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1089.7920000000001</v>
      </c>
      <c r="BN360" s="64">
        <f>IFERROR(Y360*I360/H360,"0")</f>
        <v>1099.0800000000002</v>
      </c>
      <c r="BO360" s="64">
        <f>IFERROR(1/J360*(X360/H360),"0")</f>
        <v>1.4666666666666668</v>
      </c>
      <c r="BP360" s="64">
        <f>IFERROR(1/J360*(Y360/H360),"0")</f>
        <v>1.4791666666666665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70.400000000000006</v>
      </c>
      <c r="Y362" s="585">
        <f>IFERROR(Y360/H360,"0")+IFERROR(Y361/H361,"0")</f>
        <v>71</v>
      </c>
      <c r="Z362" s="585">
        <f>IFERROR(IF(Z360="",0,Z360),"0")+IFERROR(IF(Z361="",0,Z361),"0")</f>
        <v>1.5442499999999999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1056</v>
      </c>
      <c r="Y363" s="585">
        <f>IFERROR(SUM(Y360:Y361),"0")</f>
        <v>1065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2694</v>
      </c>
      <c r="Y386" s="584">
        <f>IFERROR(IF(X386="",0,CEILING((X386/$H386),1)*$H386),"")</f>
        <v>2700</v>
      </c>
      <c r="Z386" s="36">
        <f>IFERROR(IF(Y386=0,"",ROUNDUP(Y386/H386,0)*0.01898),"")</f>
        <v>5.694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2849.3540000000003</v>
      </c>
      <c r="BN386" s="64">
        <f>IFERROR(Y386*I386/H386,"0")</f>
        <v>2855.7</v>
      </c>
      <c r="BO386" s="64">
        <f>IFERROR(1/J386*(X386/H386),"0")</f>
        <v>4.677083333333333</v>
      </c>
      <c r="BP386" s="64">
        <f>IFERROR(1/J386*(Y386/H386),"0")</f>
        <v>4.6875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299.33333333333331</v>
      </c>
      <c r="Y388" s="585">
        <f>IFERROR(Y386/H386,"0")+IFERROR(Y387/H387,"0")</f>
        <v>300</v>
      </c>
      <c r="Z388" s="585">
        <f>IFERROR(IF(Z386="",0,Z386),"0")+IFERROR(IF(Z387="",0,Z387),"0")</f>
        <v>5.694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2694</v>
      </c>
      <c r="Y389" s="585">
        <f>IFERROR(SUM(Y386:Y387),"0")</f>
        <v>2700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4</v>
      </c>
      <c r="Y397" s="584">
        <f t="shared" ref="Y397:Y406" si="63">IFERROR(IF(X397="",0,CEILING((X397/$H397),1)*$H397),"")</f>
        <v>5.4</v>
      </c>
      <c r="Z397" s="36">
        <f>IFERROR(IF(Y397=0,"",ROUNDUP(Y397/H397,0)*0.00902),"")</f>
        <v>9.0200000000000002E-3</v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4.1555555555555559</v>
      </c>
      <c r="BN397" s="64">
        <f t="shared" ref="BN397:BN406" si="65">IFERROR(Y397*I397/H397,"0")</f>
        <v>5.61</v>
      </c>
      <c r="BO397" s="64">
        <f t="shared" ref="BO397:BO406" si="66">IFERROR(1/J397*(X397/H397),"0")</f>
        <v>5.6116722783389446E-3</v>
      </c>
      <c r="BP397" s="64">
        <f t="shared" ref="BP397:BP406" si="67">IFERROR(1/J397*(Y397/H397),"0")</f>
        <v>7.575757575757576E-3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10</v>
      </c>
      <c r="Y405" s="584">
        <f t="shared" si="63"/>
        <v>10.5</v>
      </c>
      <c r="Z405" s="36">
        <f t="shared" si="68"/>
        <v>2.5100000000000001E-2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10.619047619047619</v>
      </c>
      <c r="BN405" s="64">
        <f t="shared" si="65"/>
        <v>11.149999999999999</v>
      </c>
      <c r="BO405" s="64">
        <f t="shared" si="66"/>
        <v>2.0350020350020353E-2</v>
      </c>
      <c r="BP405" s="64">
        <f t="shared" si="67"/>
        <v>2.1367521367521368E-2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5.5026455026455023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6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3.4119999999999998E-2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14</v>
      </c>
      <c r="Y408" s="585">
        <f>IFERROR(SUM(Y397:Y406),"0")</f>
        <v>15.9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121</v>
      </c>
      <c r="Y440" s="584">
        <f t="shared" ref="Y440:Y454" si="69">IFERROR(IF(X440="",0,CEILING((X440/$H440),1)*$H440),"")</f>
        <v>121.44000000000001</v>
      </c>
      <c r="Z440" s="36">
        <f t="shared" ref="Z440:Z446" si="70">IFERROR(IF(Y440=0,"",ROUNDUP(Y440/H440,0)*0.01196),"")</f>
        <v>0.27507999999999999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129.24999999999997</v>
      </c>
      <c r="BN440" s="64">
        <f t="shared" ref="BN440:BN454" si="72">IFERROR(Y440*I440/H440,"0")</f>
        <v>129.72</v>
      </c>
      <c r="BO440" s="64">
        <f t="shared" ref="BO440:BO454" si="73">IFERROR(1/J440*(X440/H440),"0")</f>
        <v>0.2203525641025641</v>
      </c>
      <c r="BP440" s="64">
        <f t="shared" ref="BP440:BP454" si="74">IFERROR(1/J440*(Y440/H440),"0")</f>
        <v>0.22115384615384617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4301012145</v>
      </c>
      <c r="D442" s="590">
        <v>4607091383522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30" t="s">
        <v>675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90">
        <v>4680115885226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1311</v>
      </c>
      <c r="Y445" s="584">
        <f t="shared" si="69"/>
        <v>1314.72</v>
      </c>
      <c r="Z445" s="36">
        <f t="shared" si="70"/>
        <v>2.97804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1400.3863636363635</v>
      </c>
      <c r="BN445" s="64">
        <f t="shared" si="72"/>
        <v>1404.36</v>
      </c>
      <c r="BO445" s="64">
        <f t="shared" si="73"/>
        <v>2.3874562937062938</v>
      </c>
      <c r="BP445" s="64">
        <f t="shared" si="74"/>
        <v>2.3942307692307692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4301012035</v>
      </c>
      <c r="D448" s="590">
        <v>4680115880603</v>
      </c>
      <c r="E448" s="591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90">
        <v>4680115880603</v>
      </c>
      <c r="E449" s="591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60</v>
      </c>
      <c r="Y449" s="584">
        <f t="shared" si="69"/>
        <v>61.2</v>
      </c>
      <c r="Z449" s="36">
        <f>IFERROR(IF(Y449=0,"",ROUNDUP(Y449/H449,0)*0.00902),"")</f>
        <v>0.15334</v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63.5</v>
      </c>
      <c r="BN449" s="64">
        <f t="shared" si="72"/>
        <v>64.77000000000001</v>
      </c>
      <c r="BO449" s="64">
        <f t="shared" si="73"/>
        <v>0.12626262626262627</v>
      </c>
      <c r="BP449" s="64">
        <f t="shared" si="74"/>
        <v>0.12878787878787878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4301012034</v>
      </c>
      <c r="D453" s="590">
        <v>4607091389982</v>
      </c>
      <c r="E453" s="591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4301011784</v>
      </c>
      <c r="D454" s="590">
        <v>4607091389982</v>
      </c>
      <c r="E454" s="591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287.87878787878788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289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3.40646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1492</v>
      </c>
      <c r="Y456" s="585">
        <f>IFERROR(SUM(Y440:Y454),"0")</f>
        <v>1497.3600000000001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247</v>
      </c>
      <c r="Y464" s="584">
        <f t="shared" ref="Y464:Y470" si="75">IFERROR(IF(X464="",0,CEILING((X464/$H464),1)*$H464),"")</f>
        <v>248.16000000000003</v>
      </c>
      <c r="Z464" s="36">
        <f>IFERROR(IF(Y464=0,"",ROUNDUP(Y464/H464,0)*0.01196),"")</f>
        <v>0.56211999999999995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263.84090909090907</v>
      </c>
      <c r="BN464" s="64">
        <f t="shared" ref="BN464:BN470" si="77">IFERROR(Y464*I464/H464,"0")</f>
        <v>265.08</v>
      </c>
      <c r="BO464" s="64">
        <f t="shared" ref="BO464:BO470" si="78">IFERROR(1/J464*(X464/H464),"0")</f>
        <v>0.44981060606060608</v>
      </c>
      <c r="BP464" s="64">
        <f t="shared" ref="BP464:BP470" si="79">IFERROR(1/J464*(Y464/H464),"0")</f>
        <v>0.45192307692307693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135</v>
      </c>
      <c r="Y465" s="584">
        <f t="shared" si="75"/>
        <v>137.28</v>
      </c>
      <c r="Z465" s="36">
        <f>IFERROR(IF(Y465=0,"",ROUNDUP(Y465/H465,0)*0.01196),"")</f>
        <v>0.31096000000000001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144.20454545454544</v>
      </c>
      <c r="BN465" s="64">
        <f t="shared" si="77"/>
        <v>146.63999999999999</v>
      </c>
      <c r="BO465" s="64">
        <f t="shared" si="78"/>
        <v>0.24584790209790208</v>
      </c>
      <c r="BP465" s="64">
        <f t="shared" si="79"/>
        <v>0.25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720</v>
      </c>
      <c r="B467" s="54" t="s">
        <v>721</v>
      </c>
      <c r="C467" s="31">
        <v>4301031419</v>
      </c>
      <c r="D467" s="590">
        <v>4680115882072</v>
      </c>
      <c r="E467" s="591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4301031351</v>
      </c>
      <c r="D468" s="590">
        <v>4680115882072</v>
      </c>
      <c r="E468" s="591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72.348484848484844</v>
      </c>
      <c r="Y471" s="585">
        <f>IFERROR(Y464/H464,"0")+IFERROR(Y465/H465,"0")+IFERROR(Y466/H466,"0")+IFERROR(Y467/H467,"0")+IFERROR(Y468/H468,"0")+IFERROR(Y469/H469,"0")+IFERROR(Y470/H470,"0")</f>
        <v>73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0.87307999999999997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382</v>
      </c>
      <c r="Y472" s="585">
        <f>IFERROR(SUM(Y464:Y470),"0")</f>
        <v>385.44000000000005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4301020400</v>
      </c>
      <c r="D489" s="590">
        <v>4640242180519</v>
      </c>
      <c r="E489" s="591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4301020269</v>
      </c>
      <c r="D490" s="590">
        <v>4640242180519</v>
      </c>
      <c r="E490" s="591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782</v>
      </c>
      <c r="B507" s="54" t="s">
        <v>783</v>
      </c>
      <c r="C507" s="31">
        <v>4301060496</v>
      </c>
      <c r="D507" s="590">
        <v>4640242180120</v>
      </c>
      <c r="E507" s="591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6" t="s">
        <v>784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786</v>
      </c>
      <c r="C508" s="31">
        <v>4301060485</v>
      </c>
      <c r="D508" s="590">
        <v>4640242180120</v>
      </c>
      <c r="E508" s="591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8" t="s">
        <v>787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788</v>
      </c>
      <c r="B509" s="54" t="s">
        <v>789</v>
      </c>
      <c r="C509" s="31">
        <v>4301060498</v>
      </c>
      <c r="D509" s="590">
        <v>4640242180137</v>
      </c>
      <c r="E509" s="591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93" t="s">
        <v>790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788</v>
      </c>
      <c r="B510" s="54" t="s">
        <v>792</v>
      </c>
      <c r="C510" s="31">
        <v>4301060486</v>
      </c>
      <c r="D510" s="590">
        <v>4640242180137</v>
      </c>
      <c r="E510" s="591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5" t="s">
        <v>793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794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795</v>
      </c>
      <c r="B515" s="54" t="s">
        <v>796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797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799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11203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11309.760000000002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800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11910.57204288815</v>
      </c>
      <c r="Y519" s="585">
        <f>IFERROR(SUM(BN22:BN515),"0")</f>
        <v>12023.404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801</v>
      </c>
      <c r="Q520" s="716"/>
      <c r="R520" s="716"/>
      <c r="S520" s="716"/>
      <c r="T520" s="716"/>
      <c r="U520" s="716"/>
      <c r="V520" s="717"/>
      <c r="W520" s="37" t="s">
        <v>802</v>
      </c>
      <c r="X520" s="38">
        <f>ROUNDUP(SUM(BO22:BO515),0)</f>
        <v>21</v>
      </c>
      <c r="Y520" s="38">
        <f>ROUNDUP(SUM(BP22:BP515),0)</f>
        <v>21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803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12435.57204288815</v>
      </c>
      <c r="Y521" s="585">
        <f>GrossWeightTotalR+PalletQtyTotalR*25</f>
        <v>12548.404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804</v>
      </c>
      <c r="Q522" s="716"/>
      <c r="R522" s="716"/>
      <c r="S522" s="716"/>
      <c r="T522" s="716"/>
      <c r="U522" s="716"/>
      <c r="V522" s="717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2242.923751705936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2265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805</v>
      </c>
      <c r="Q523" s="716"/>
      <c r="R523" s="716"/>
      <c r="S523" s="716"/>
      <c r="T523" s="716"/>
      <c r="U523" s="716"/>
      <c r="V523" s="717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24.100920000000002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808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794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464.40000000000003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39</v>
      </c>
      <c r="E528" s="46">
        <f>IFERROR(Y89*1,"0")+IFERROR(Y90*1,"0")+IFERROR(Y91*1,"0")+IFERROR(Y95*1,"0")+IFERROR(Y96*1,"0")+IFERROR(Y97*1,"0")+IFERROR(Y98*1,"0")+IFERROR(Y99*1,"0")+IFERROR(Y100*1,"0")</f>
        <v>170.10000000000002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2127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209.4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1633.2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2.16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84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391.79999999999995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1590</v>
      </c>
      <c r="U528" s="46">
        <f>IFERROR(Y375*1,"0")+IFERROR(Y376*1,"0")+IFERROR(Y377*1,"0")+IFERROR(Y378*1,"0")+IFERROR(Y382*1,"0")+IFERROR(Y386*1,"0")+IFERROR(Y387*1,"0")+IFERROR(Y391*1,"0")</f>
        <v>2700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15.9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1882.8000000000002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2025-06-26T09:48:23Z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