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8E6E453-2275-4CD2-9DD2-DC82773F34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Y335" i="1" s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5" i="1" s="1"/>
  <c r="P310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7" i="1" s="1"/>
  <c r="P300" i="1"/>
  <c r="X298" i="1"/>
  <c r="X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Y274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Y266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7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0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X48" i="1"/>
  <c r="BO47" i="1"/>
  <c r="BN47" i="1"/>
  <c r="BM47" i="1"/>
  <c r="Z47" i="1"/>
  <c r="Z48" i="1" s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X23" i="1"/>
  <c r="X514" i="1" s="1"/>
  <c r="BO22" i="1"/>
  <c r="X512" i="1" s="1"/>
  <c r="BM22" i="1"/>
  <c r="X511" i="1" s="1"/>
  <c r="X513" i="1" s="1"/>
  <c r="Y22" i="1"/>
  <c r="B520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Z42" i="1"/>
  <c r="BN42" i="1"/>
  <c r="Y45" i="1"/>
  <c r="Y49" i="1"/>
  <c r="D520" i="1"/>
  <c r="Z53" i="1"/>
  <c r="Z58" i="1" s="1"/>
  <c r="BN53" i="1"/>
  <c r="Z55" i="1"/>
  <c r="BN55" i="1"/>
  <c r="Z57" i="1"/>
  <c r="BN57" i="1"/>
  <c r="Y58" i="1"/>
  <c r="Z61" i="1"/>
  <c r="BP69" i="1"/>
  <c r="BN69" i="1"/>
  <c r="Z69" i="1"/>
  <c r="Z71" i="1" s="1"/>
  <c r="BP77" i="1"/>
  <c r="BN77" i="1"/>
  <c r="Z77" i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BP47" i="1"/>
  <c r="Z56" i="1"/>
  <c r="BN56" i="1"/>
  <c r="Y59" i="1"/>
  <c r="Y66" i="1"/>
  <c r="BP61" i="1"/>
  <c r="BN61" i="1"/>
  <c r="BP63" i="1"/>
  <c r="BN63" i="1"/>
  <c r="Z63" i="1"/>
  <c r="Y71" i="1"/>
  <c r="BP75" i="1"/>
  <c r="BN75" i="1"/>
  <c r="Z75" i="1"/>
  <c r="Z80" i="1" s="1"/>
  <c r="BP79" i="1"/>
  <c r="BN79" i="1"/>
  <c r="Z79" i="1"/>
  <c r="Y81" i="1"/>
  <c r="Y85" i="1"/>
  <c r="Y86" i="1"/>
  <c r="BP83" i="1"/>
  <c r="BN83" i="1"/>
  <c r="Z83" i="1"/>
  <c r="Z85" i="1" s="1"/>
  <c r="E520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20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Z172" i="1" s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0" i="1"/>
  <c r="Z187" i="1"/>
  <c r="Z188" i="1" s="1"/>
  <c r="BN187" i="1"/>
  <c r="BP187" i="1"/>
  <c r="Y188" i="1"/>
  <c r="Z191" i="1"/>
  <c r="Z193" i="1" s="1"/>
  <c r="BN191" i="1"/>
  <c r="BP191" i="1"/>
  <c r="Y194" i="1"/>
  <c r="Z197" i="1"/>
  <c r="Z204" i="1" s="1"/>
  <c r="BN197" i="1"/>
  <c r="BP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Z221" i="1" s="1"/>
  <c r="BN219" i="1"/>
  <c r="BP219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73" i="1"/>
  <c r="BP271" i="1"/>
  <c r="BN271" i="1"/>
  <c r="Z271" i="1"/>
  <c r="BP294" i="1"/>
  <c r="BN294" i="1"/>
  <c r="Z294" i="1"/>
  <c r="Y133" i="1"/>
  <c r="BP227" i="1"/>
  <c r="BN227" i="1"/>
  <c r="Z227" i="1"/>
  <c r="BP231" i="1"/>
  <c r="BN231" i="1"/>
  <c r="Z231" i="1"/>
  <c r="Y233" i="1"/>
  <c r="Y238" i="1"/>
  <c r="BP235" i="1"/>
  <c r="BN235" i="1"/>
  <c r="Z235" i="1"/>
  <c r="Z237" i="1" s="1"/>
  <c r="BP245" i="1"/>
  <c r="BN245" i="1"/>
  <c r="Z245" i="1"/>
  <c r="Y249" i="1"/>
  <c r="Z258" i="1"/>
  <c r="BP254" i="1"/>
  <c r="BN254" i="1"/>
  <c r="Z254" i="1"/>
  <c r="Y258" i="1"/>
  <c r="BP263" i="1"/>
  <c r="BN263" i="1"/>
  <c r="Z263" i="1"/>
  <c r="Z266" i="1" s="1"/>
  <c r="BP292" i="1"/>
  <c r="BN292" i="1"/>
  <c r="Z292" i="1"/>
  <c r="Z297" i="1" s="1"/>
  <c r="Y298" i="1"/>
  <c r="Y308" i="1"/>
  <c r="Y316" i="1"/>
  <c r="Y322" i="1"/>
  <c r="Y328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Z420" i="1" s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Y279" i="1"/>
  <c r="Y288" i="1"/>
  <c r="R520" i="1"/>
  <c r="Z296" i="1"/>
  <c r="BN296" i="1"/>
  <c r="Y297" i="1"/>
  <c r="Z300" i="1"/>
  <c r="BN300" i="1"/>
  <c r="BP300" i="1"/>
  <c r="Z302" i="1"/>
  <c r="BN302" i="1"/>
  <c r="Z304" i="1"/>
  <c r="BN304" i="1"/>
  <c r="Z306" i="1"/>
  <c r="BN306" i="1"/>
  <c r="Z310" i="1"/>
  <c r="Z315" i="1" s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Z328" i="1" s="1"/>
  <c r="BN326" i="1"/>
  <c r="Z332" i="1"/>
  <c r="Z334" i="1" s="1"/>
  <c r="BN332" i="1"/>
  <c r="Z339" i="1"/>
  <c r="Z341" i="1" s="1"/>
  <c r="BN339" i="1"/>
  <c r="Y342" i="1"/>
  <c r="T520" i="1"/>
  <c r="Z347" i="1"/>
  <c r="Z353" i="1" s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Z372" i="1"/>
  <c r="Z375" i="1" s="1"/>
  <c r="BN372" i="1"/>
  <c r="Z374" i="1"/>
  <c r="BN374" i="1"/>
  <c r="Y375" i="1"/>
  <c r="Z378" i="1"/>
  <c r="Z379" i="1" s="1"/>
  <c r="BN378" i="1"/>
  <c r="Y384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321" i="1"/>
  <c r="Z307" i="1"/>
  <c r="Z249" i="1"/>
  <c r="Z232" i="1"/>
  <c r="Z122" i="1"/>
  <c r="Z115" i="1"/>
  <c r="Z44" i="1"/>
  <c r="Y510" i="1"/>
  <c r="Z65" i="1"/>
  <c r="Y512" i="1"/>
  <c r="Z488" i="1"/>
  <c r="Z466" i="1"/>
  <c r="Z101" i="1"/>
  <c r="Z515" i="1" s="1"/>
  <c r="Y514" i="1"/>
  <c r="Y511" i="1"/>
  <c r="Y513" i="1" s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<sst xmlns="http://schemas.openxmlformats.org/spreadsheetml/2006/main" count="2282" uniqueCount="830">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</sst>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7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350</v>
      </c>
      <c r="Y53" s="568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27</v>
      </c>
      <c r="Y57" s="568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38.407407407407405</v>
      </c>
      <c r="Y58" s="569">
        <f>IFERROR(Y52/H52,"0")+IFERROR(Y53/H53,"0")+IFERROR(Y54/H54,"0")+IFERROR(Y55/H55,"0")+IFERROR(Y56/H56,"0")+IFERROR(Y57/H57,"0")</f>
        <v>39</v>
      </c>
      <c r="Z58" s="569">
        <f>IFERROR(IF(Z52="",0,Z52),"0")+IFERROR(IF(Z53="",0,Z53),"0")+IFERROR(IF(Z54="",0,Z54),"0")+IFERROR(IF(Z55="",0,Z55),"0")+IFERROR(IF(Z56="",0,Z56),"0")+IFERROR(IF(Z57="",0,Z57),"0")</f>
        <v>0.68046000000000006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377</v>
      </c>
      <c r="Y59" s="569">
        <f>IFERROR(SUM(Y52:Y57),"0")</f>
        <v>383.40000000000003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13.888888888888888</v>
      </c>
      <c r="Y65" s="569">
        <f>IFERROR(Y61/H61,"0")+IFERROR(Y62/H62,"0")+IFERROR(Y63/H63,"0")+IFERROR(Y64/H64,"0")</f>
        <v>14</v>
      </c>
      <c r="Z65" s="569">
        <f>IFERROR(IF(Z61="",0,Z61),"0")+IFERROR(IF(Z62="",0,Z62),"0")+IFERROR(IF(Z63="",0,Z63),"0")+IFERROR(IF(Z64="",0,Z64),"0")</f>
        <v>0.26572000000000001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150</v>
      </c>
      <c r="Y66" s="569">
        <f>IFERROR(SUM(Y61:Y64),"0")</f>
        <v>151.20000000000002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120</v>
      </c>
      <c r="Y76" s="568">
        <f t="shared" si="11"/>
        <v>126</v>
      </c>
      <c r="Z76" s="36">
        <f>IFERROR(IF(Y76=0,"",ROUNDUP(Y76/H76,0)*0.01898),"")</f>
        <v>0.28470000000000001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127.24285714285713</v>
      </c>
      <c r="BN76" s="64">
        <f t="shared" si="13"/>
        <v>133.60499999999999</v>
      </c>
      <c r="BO76" s="64">
        <f t="shared" si="14"/>
        <v>0.2232142857142857</v>
      </c>
      <c r="BP76" s="64">
        <f t="shared" si="15"/>
        <v>0.234375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14.285714285714285</v>
      </c>
      <c r="Y80" s="569">
        <f>IFERROR(Y74/H74,"0")+IFERROR(Y75/H75,"0")+IFERROR(Y76/H76,"0")+IFERROR(Y77/H77,"0")+IFERROR(Y78/H78,"0")+IFERROR(Y79/H79,"0")</f>
        <v>15</v>
      </c>
      <c r="Z80" s="569">
        <f>IFERROR(IF(Z74="",0,Z74),"0")+IFERROR(IF(Z75="",0,Z75),"0")+IFERROR(IF(Z76="",0,Z76),"0")+IFERROR(IF(Z77="",0,Z77),"0")+IFERROR(IF(Z78="",0,Z78),"0")+IFERROR(IF(Z79="",0,Z79),"0")</f>
        <v>0.28470000000000001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120</v>
      </c>
      <c r="Y81" s="569">
        <f>IFERROR(SUM(Y74:Y79),"0")</f>
        <v>126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0</v>
      </c>
      <c r="Y212" s="568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0</v>
      </c>
      <c r="Y216" s="569">
        <f>IFERROR(Y207/H207,"0")+IFERROR(Y208/H208,"0")+IFERROR(Y209/H209,"0")+IFERROR(Y210/H210,"0")+IFERROR(Y211/H211,"0")+IFERROR(Y212/H212,"0")+IFERROR(Y213/H213,"0")+IFERROR(Y214/H214,"0")+IFERROR(Y215/H215,"0")</f>
        <v>0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0</v>
      </c>
      <c r="Y217" s="569">
        <f>IFERROR(SUM(Y207:Y215),"0")</f>
        <v>0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280</v>
      </c>
      <c r="Y318" s="568">
        <f>IFERROR(IF(X318="",0,CEILING((X318/$H318),1)*$H318),"")</f>
        <v>285.60000000000002</v>
      </c>
      <c r="Z318" s="36">
        <f>IFERROR(IF(Y318=0,"",ROUNDUP(Y318/H318,0)*0.01898),"")</f>
        <v>0.64532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297.3</v>
      </c>
      <c r="BN318" s="64">
        <f>IFERROR(Y318*I318/H318,"0")</f>
        <v>303.24600000000004</v>
      </c>
      <c r="BO318" s="64">
        <f>IFERROR(1/J318*(X318/H318),"0")</f>
        <v>0.52083333333333326</v>
      </c>
      <c r="BP318" s="64">
        <f>IFERROR(1/J318*(Y318/H318),"0")</f>
        <v>0.53125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33.333333333333329</v>
      </c>
      <c r="Y321" s="569">
        <f>IFERROR(Y318/H318,"0")+IFERROR(Y319/H319,"0")+IFERROR(Y320/H320,"0")</f>
        <v>34</v>
      </c>
      <c r="Z321" s="569">
        <f>IFERROR(IF(Z318="",0,Z318),"0")+IFERROR(IF(Z319="",0,Z319),"0")+IFERROR(IF(Z320="",0,Z320),"0")</f>
        <v>0.64532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280</v>
      </c>
      <c r="Y322" s="569">
        <f>IFERROR(SUM(Y318:Y320),"0")</f>
        <v>285.60000000000002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2800</v>
      </c>
      <c r="Y346" s="568">
        <f t="shared" ref="Y346:Y352" si="52">IFERROR(IF(X346="",0,CEILING((X346/$H346),1)*$H346),"")</f>
        <v>2805</v>
      </c>
      <c r="Z346" s="36">
        <f>IFERROR(IF(Y346=0,"",ROUNDUP(Y346/H346,0)*0.02175),"")</f>
        <v>4.0672499999999996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2889.6</v>
      </c>
      <c r="BN346" s="64">
        <f t="shared" ref="BN346:BN352" si="54">IFERROR(Y346*I346/H346,"0")</f>
        <v>2894.76</v>
      </c>
      <c r="BO346" s="64">
        <f t="shared" ref="BO346:BO352" si="55">IFERROR(1/J346*(X346/H346),"0")</f>
        <v>3.8888888888888884</v>
      </c>
      <c r="BP346" s="64">
        <f t="shared" ref="BP346:BP352" si="56">IFERROR(1/J346*(Y346/H346),"0")</f>
        <v>3.895833333333333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500</v>
      </c>
      <c r="Y347" s="568">
        <f t="shared" si="52"/>
        <v>510</v>
      </c>
      <c r="Z347" s="36">
        <f>IFERROR(IF(Y347=0,"",ROUNDUP(Y347/H347,0)*0.02175),"")</f>
        <v>0.73949999999999994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516</v>
      </c>
      <c r="BN347" s="64">
        <f t="shared" si="54"/>
        <v>526.32000000000005</v>
      </c>
      <c r="BO347" s="64">
        <f t="shared" si="55"/>
        <v>0.69444444444444442</v>
      </c>
      <c r="BP347" s="64">
        <f t="shared" si="56"/>
        <v>0.70833333333333326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2700</v>
      </c>
      <c r="Y349" s="568">
        <f t="shared" si="52"/>
        <v>2700</v>
      </c>
      <c r="Z349" s="36">
        <f>IFERROR(IF(Y349=0,"",ROUNDUP(Y349/H349,0)*0.02175),"")</f>
        <v>3.9149999999999996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2786.4</v>
      </c>
      <c r="BN349" s="64">
        <f t="shared" si="54"/>
        <v>2786.4</v>
      </c>
      <c r="BO349" s="64">
        <f t="shared" si="55"/>
        <v>3.75</v>
      </c>
      <c r="BP349" s="64">
        <f t="shared" si="56"/>
        <v>3.75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400</v>
      </c>
      <c r="Y353" s="569">
        <f>IFERROR(Y346/H346,"0")+IFERROR(Y347/H347,"0")+IFERROR(Y348/H348,"0")+IFERROR(Y349/H349,"0")+IFERROR(Y350/H350,"0")+IFERROR(Y351/H351,"0")+IFERROR(Y352/H352,"0")</f>
        <v>401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8.7217499999999983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6000</v>
      </c>
      <c r="Y354" s="569">
        <f>IFERROR(SUM(Y346:Y352),"0")</f>
        <v>6015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3500</v>
      </c>
      <c r="Y356" s="568">
        <f>IFERROR(IF(X356="",0,CEILING((X356/$H356),1)*$H356),"")</f>
        <v>3510</v>
      </c>
      <c r="Z356" s="36">
        <f>IFERROR(IF(Y356=0,"",ROUNDUP(Y356/H356,0)*0.02175),"")</f>
        <v>5.0894999999999992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3612</v>
      </c>
      <c r="BN356" s="64">
        <f>IFERROR(Y356*I356/H356,"0")</f>
        <v>3622.32</v>
      </c>
      <c r="BO356" s="64">
        <f>IFERROR(1/J356*(X356/H356),"0")</f>
        <v>4.8611111111111107</v>
      </c>
      <c r="BP356" s="64">
        <f>IFERROR(1/J356*(Y356/H356),"0")</f>
        <v>4.875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233.33333333333334</v>
      </c>
      <c r="Y358" s="569">
        <f>IFERROR(Y356/H356,"0")+IFERROR(Y357/H357,"0")</f>
        <v>234</v>
      </c>
      <c r="Z358" s="569">
        <f>IFERROR(IF(Z356="",0,Z356),"0")+IFERROR(IF(Z357="",0,Z357),"0")</f>
        <v>5.0894999999999992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3500</v>
      </c>
      <c r="Y359" s="569">
        <f>IFERROR(SUM(Y356:Y357),"0")</f>
        <v>3510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480</v>
      </c>
      <c r="Y366" s="568">
        <f>IFERROR(IF(X366="",0,CEILING((X366/$H366),1)*$H366),"")</f>
        <v>486</v>
      </c>
      <c r="Z366" s="36">
        <f>IFERROR(IF(Y366=0,"",ROUNDUP(Y366/H366,0)*0.01898),"")</f>
        <v>1.0249200000000001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507.68</v>
      </c>
      <c r="BN366" s="64">
        <f>IFERROR(Y366*I366/H366,"0")</f>
        <v>514.02600000000007</v>
      </c>
      <c r="BO366" s="64">
        <f>IFERROR(1/J366*(X366/H366),"0")</f>
        <v>0.83333333333333337</v>
      </c>
      <c r="BP366" s="64">
        <f>IFERROR(1/J366*(Y366/H366),"0")</f>
        <v>0.84375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53.333333333333336</v>
      </c>
      <c r="Y367" s="569">
        <f>IFERROR(Y366/H366,"0")</f>
        <v>54</v>
      </c>
      <c r="Z367" s="569">
        <f>IFERROR(IF(Z366="",0,Z366),"0")</f>
        <v>1.0249200000000001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480</v>
      </c>
      <c r="Y368" s="569">
        <f>IFERROR(SUM(Y366:Y366),"0")</f>
        <v>486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750</v>
      </c>
      <c r="Y440" s="568">
        <f t="shared" si="63"/>
        <v>755.04000000000008</v>
      </c>
      <c r="Z440" s="36">
        <f t="shared" si="64"/>
        <v>1.71028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801.13636363636363</v>
      </c>
      <c r="BN440" s="64">
        <f t="shared" si="66"/>
        <v>806.5200000000001</v>
      </c>
      <c r="BO440" s="64">
        <f t="shared" si="67"/>
        <v>1.3658216783216783</v>
      </c>
      <c r="BP440" s="64">
        <f t="shared" si="68"/>
        <v>1.375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142.04545454545453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143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1.71028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750</v>
      </c>
      <c r="Y451" s="569">
        <f>IFERROR(SUM(Y435:Y449),"0")</f>
        <v>755.04000000000008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500</v>
      </c>
      <c r="Y453" s="568">
        <f>IFERROR(IF(X453="",0,CEILING((X453/$H453),1)*$H453),"")</f>
        <v>501.6</v>
      </c>
      <c r="Z453" s="36">
        <f>IFERROR(IF(Y453=0,"",ROUNDUP(Y453/H453,0)*0.01196),"")</f>
        <v>1.1362000000000001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534.09090909090912</v>
      </c>
      <c r="BN453" s="64">
        <f>IFERROR(Y453*I453/H453,"0")</f>
        <v>535.79999999999995</v>
      </c>
      <c r="BO453" s="64">
        <f>IFERROR(1/J453*(X453/H453),"0")</f>
        <v>0.91054778554778548</v>
      </c>
      <c r="BP453" s="64">
        <f>IFERROR(1/J453*(Y453/H453),"0")</f>
        <v>0.91346153846153855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94.696969696969688</v>
      </c>
      <c r="Y456" s="569">
        <f>IFERROR(Y453/H453,"0")+IFERROR(Y454/H454,"0")+IFERROR(Y455/H455,"0")</f>
        <v>95</v>
      </c>
      <c r="Z456" s="569">
        <f>IFERROR(IF(Z453="",0,Z453),"0")+IFERROR(IF(Z454="",0,Z454),"0")+IFERROR(IF(Z455="",0,Z455),"0")</f>
        <v>1.1362000000000001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500</v>
      </c>
      <c r="Y457" s="569">
        <f>IFERROR(SUM(Y453:Y455),"0")</f>
        <v>501.6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200</v>
      </c>
      <c r="Y459" s="568">
        <f t="shared" ref="Y459:Y465" si="69">IFERROR(IF(X459="",0,CEILING((X459/$H459),1)*$H459),"")</f>
        <v>200.64000000000001</v>
      </c>
      <c r="Z459" s="36">
        <f>IFERROR(IF(Y459=0,"",ROUNDUP(Y459/H459,0)*0.01196),"")</f>
        <v>0.45448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213.63636363636363</v>
      </c>
      <c r="BN459" s="64">
        <f t="shared" ref="BN459:BN465" si="71">IFERROR(Y459*I459/H459,"0")</f>
        <v>214.32</v>
      </c>
      <c r="BO459" s="64">
        <f t="shared" ref="BO459:BO465" si="72">IFERROR(1/J459*(X459/H459),"0")</f>
        <v>0.36421911421911418</v>
      </c>
      <c r="BP459" s="64">
        <f t="shared" ref="BP459:BP465" si="73">IFERROR(1/J459*(Y459/H459),"0")</f>
        <v>0.36538461538461542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100</v>
      </c>
      <c r="Y460" s="568">
        <f t="shared" si="69"/>
        <v>100.32000000000001</v>
      </c>
      <c r="Z460" s="36">
        <f>IFERROR(IF(Y460=0,"",ROUNDUP(Y460/H460,0)*0.01196),"")</f>
        <v>0.22724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106.81818181818181</v>
      </c>
      <c r="BN460" s="64">
        <f t="shared" si="71"/>
        <v>107.16</v>
      </c>
      <c r="BO460" s="64">
        <f t="shared" si="72"/>
        <v>0.18210955710955709</v>
      </c>
      <c r="BP460" s="64">
        <f t="shared" si="73"/>
        <v>0.18269230769230771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100</v>
      </c>
      <c r="Y461" s="568">
        <f t="shared" si="69"/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106.81818181818181</v>
      </c>
      <c r="BN461" s="64">
        <f t="shared" si="71"/>
        <v>107.16</v>
      </c>
      <c r="BO461" s="64">
        <f t="shared" si="72"/>
        <v>0.18210955710955709</v>
      </c>
      <c r="BP461" s="64">
        <f t="shared" si="73"/>
        <v>0.18269230769230771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75.757575757575751</v>
      </c>
      <c r="Y466" s="569">
        <f>IFERROR(Y459/H459,"0")+IFERROR(Y460/H460,"0")+IFERROR(Y461/H461,"0")+IFERROR(Y462/H462,"0")+IFERROR(Y463/H463,"0")+IFERROR(Y464/H464,"0")+IFERROR(Y465/H465,"0")</f>
        <v>76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0.90895999999999999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400</v>
      </c>
      <c r="Y467" s="569">
        <f>IFERROR(SUM(Y459:Y465),"0")</f>
        <v>401.28000000000003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12557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12615.120000000003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13047.121746031748</v>
      </c>
      <c r="Y511" s="569">
        <f>IFERROR(SUM(BN22:BN507),"0")</f>
        <v>13107.941999999999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19</v>
      </c>
      <c r="Y512" s="38">
        <f>ROUNDUP(SUM(BP22:BP507),0)</f>
        <v>19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13522.121746031748</v>
      </c>
      <c r="Y513" s="569">
        <f>GrossWeightTotalR+PalletQtyTotalR*25</f>
        <v>13582.941999999999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1099.0820105820105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1105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20.467809999999997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660.6</v>
      </c>
      <c r="E520" s="46">
        <f>IFERROR(Y89*1,"0")+IFERROR(Y90*1,"0")+IFERROR(Y91*1,"0")+IFERROR(Y95*1,"0")+IFERROR(Y96*1,"0")+IFERROR(Y97*1,"0")+IFERROR(Y98*1,"0")+IFERROR(Y99*1,"0")+IFERROR(Y100*1,"0")</f>
        <v>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285.60000000000002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10011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1657.92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