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BD5CEA-0036-48A9-A0F9-5E7BD601FF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N291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N62" i="1"/>
  <c r="BM62" i="1"/>
  <c r="Z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4" i="1" s="1"/>
  <c r="BO22" i="1"/>
  <c r="BM22" i="1"/>
  <c r="X511" i="1" s="1"/>
  <c r="Y22" i="1"/>
  <c r="H10" i="1"/>
  <c r="A9" i="1"/>
  <c r="F10" i="1" s="1"/>
  <c r="D7" i="1"/>
  <c r="Q6" i="1"/>
  <c r="P2" i="1"/>
  <c r="BP131" i="1" l="1"/>
  <c r="BN131" i="1"/>
  <c r="Z131" i="1"/>
  <c r="BP176" i="1"/>
  <c r="BN176" i="1"/>
  <c r="Z176" i="1"/>
  <c r="BP209" i="1"/>
  <c r="BN209" i="1"/>
  <c r="Z209" i="1"/>
  <c r="BP236" i="1"/>
  <c r="BN236" i="1"/>
  <c r="Z236" i="1"/>
  <c r="BP294" i="1"/>
  <c r="BN294" i="1"/>
  <c r="Z294" i="1"/>
  <c r="BP314" i="1"/>
  <c r="BN314" i="1"/>
  <c r="Z314" i="1"/>
  <c r="BP357" i="1"/>
  <c r="BN357" i="1"/>
  <c r="Z357" i="1"/>
  <c r="BP361" i="1"/>
  <c r="BN361" i="1"/>
  <c r="Z361" i="1"/>
  <c r="BP402" i="1"/>
  <c r="BN402" i="1"/>
  <c r="Z402" i="1"/>
  <c r="BP440" i="1"/>
  <c r="BN440" i="1"/>
  <c r="Z440" i="1"/>
  <c r="BP464" i="1"/>
  <c r="BN464" i="1"/>
  <c r="Z464" i="1"/>
  <c r="BP492" i="1"/>
  <c r="BN492" i="1"/>
  <c r="Z492" i="1"/>
  <c r="Z31" i="1"/>
  <c r="BN31" i="1"/>
  <c r="Z54" i="1"/>
  <c r="BN54" i="1"/>
  <c r="Z75" i="1"/>
  <c r="BN75" i="1"/>
  <c r="Z90" i="1"/>
  <c r="BN90" i="1"/>
  <c r="Z95" i="1"/>
  <c r="BN95" i="1"/>
  <c r="Y102" i="1"/>
  <c r="BP114" i="1"/>
  <c r="BN114" i="1"/>
  <c r="Z114" i="1"/>
  <c r="BP164" i="1"/>
  <c r="BN164" i="1"/>
  <c r="Z164" i="1"/>
  <c r="BP199" i="1"/>
  <c r="BN199" i="1"/>
  <c r="Z199" i="1"/>
  <c r="BP219" i="1"/>
  <c r="BN219" i="1"/>
  <c r="Z219" i="1"/>
  <c r="BP255" i="1"/>
  <c r="BN255" i="1"/>
  <c r="Z255" i="1"/>
  <c r="BP304" i="1"/>
  <c r="BN304" i="1"/>
  <c r="Z304" i="1"/>
  <c r="BP339" i="1"/>
  <c r="BN339" i="1"/>
  <c r="Z339" i="1"/>
  <c r="BP394" i="1"/>
  <c r="BN394" i="1"/>
  <c r="Z394" i="1"/>
  <c r="X520" i="1"/>
  <c r="Y425" i="1"/>
  <c r="BP424" i="1"/>
  <c r="BN424" i="1"/>
  <c r="Z424" i="1"/>
  <c r="Z425" i="1" s="1"/>
  <c r="Y431" i="1"/>
  <c r="Y430" i="1"/>
  <c r="BP429" i="1"/>
  <c r="BN429" i="1"/>
  <c r="Z429" i="1"/>
  <c r="Z430" i="1" s="1"/>
  <c r="BP435" i="1"/>
  <c r="BN435" i="1"/>
  <c r="Z435" i="1"/>
  <c r="BP448" i="1"/>
  <c r="BN448" i="1"/>
  <c r="Z448" i="1"/>
  <c r="Y494" i="1"/>
  <c r="Y493" i="1"/>
  <c r="BP491" i="1"/>
  <c r="BN491" i="1"/>
  <c r="Z491" i="1"/>
  <c r="Z493" i="1" s="1"/>
  <c r="F520" i="1"/>
  <c r="Y122" i="1"/>
  <c r="Y134" i="1"/>
  <c r="J520" i="1"/>
  <c r="Y233" i="1"/>
  <c r="Y273" i="1"/>
  <c r="BP312" i="1"/>
  <c r="BN312" i="1"/>
  <c r="Z312" i="1"/>
  <c r="BP332" i="1"/>
  <c r="BN332" i="1"/>
  <c r="Z332" i="1"/>
  <c r="BP351" i="1"/>
  <c r="BN351" i="1"/>
  <c r="Z351" i="1"/>
  <c r="Y380" i="1"/>
  <c r="Y379" i="1"/>
  <c r="BP378" i="1"/>
  <c r="BN378" i="1"/>
  <c r="Z378" i="1"/>
  <c r="Z379" i="1" s="1"/>
  <c r="Y384" i="1"/>
  <c r="BP382" i="1"/>
  <c r="BN382" i="1"/>
  <c r="Z382" i="1"/>
  <c r="BP400" i="1"/>
  <c r="BN400" i="1"/>
  <c r="Z400" i="1"/>
  <c r="BP419" i="1"/>
  <c r="BN419" i="1"/>
  <c r="Z419" i="1"/>
  <c r="BP438" i="1"/>
  <c r="BN438" i="1"/>
  <c r="Z438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9" i="1"/>
  <c r="BN69" i="1"/>
  <c r="Z77" i="1"/>
  <c r="BN77" i="1"/>
  <c r="Z83" i="1"/>
  <c r="BN83" i="1"/>
  <c r="Y101" i="1"/>
  <c r="Z97" i="1"/>
  <c r="BN97" i="1"/>
  <c r="Z106" i="1"/>
  <c r="BN106" i="1"/>
  <c r="Z112" i="1"/>
  <c r="BN112" i="1"/>
  <c r="BP112" i="1"/>
  <c r="Y115" i="1"/>
  <c r="Z118" i="1"/>
  <c r="BN118" i="1"/>
  <c r="BP118" i="1"/>
  <c r="Y123" i="1"/>
  <c r="Z126" i="1"/>
  <c r="BN126" i="1"/>
  <c r="Z137" i="1"/>
  <c r="BN137" i="1"/>
  <c r="Y143" i="1"/>
  <c r="Z152" i="1"/>
  <c r="BN152" i="1"/>
  <c r="I520" i="1"/>
  <c r="Y173" i="1"/>
  <c r="Z166" i="1"/>
  <c r="BN166" i="1"/>
  <c r="Z170" i="1"/>
  <c r="BN170" i="1"/>
  <c r="Y179" i="1"/>
  <c r="Z187" i="1"/>
  <c r="BN187" i="1"/>
  <c r="Y193" i="1"/>
  <c r="Z197" i="1"/>
  <c r="BN197" i="1"/>
  <c r="Z201" i="1"/>
  <c r="BN201" i="1"/>
  <c r="Z207" i="1"/>
  <c r="BN207" i="1"/>
  <c r="Z211" i="1"/>
  <c r="BN211" i="1"/>
  <c r="Z215" i="1"/>
  <c r="BN215" i="1"/>
  <c r="Y221" i="1"/>
  <c r="Z226" i="1"/>
  <c r="BN226" i="1"/>
  <c r="Z230" i="1"/>
  <c r="BN230" i="1"/>
  <c r="Z246" i="1"/>
  <c r="BN246" i="1"/>
  <c r="Z253" i="1"/>
  <c r="BN253" i="1"/>
  <c r="Z257" i="1"/>
  <c r="BN257" i="1"/>
  <c r="Z264" i="1"/>
  <c r="BN264" i="1"/>
  <c r="Z265" i="1"/>
  <c r="BN265" i="1"/>
  <c r="Z272" i="1"/>
  <c r="BN272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Z292" i="1"/>
  <c r="BN292" i="1"/>
  <c r="Z296" i="1"/>
  <c r="BN296" i="1"/>
  <c r="Z302" i="1"/>
  <c r="BN302" i="1"/>
  <c r="BP306" i="1"/>
  <c r="BN306" i="1"/>
  <c r="Z306" i="1"/>
  <c r="Y322" i="1"/>
  <c r="BP318" i="1"/>
  <c r="BN318" i="1"/>
  <c r="Z318" i="1"/>
  <c r="Y354" i="1"/>
  <c r="BP347" i="1"/>
  <c r="BN347" i="1"/>
  <c r="Z347" i="1"/>
  <c r="BP372" i="1"/>
  <c r="BN372" i="1"/>
  <c r="Z372" i="1"/>
  <c r="BP396" i="1"/>
  <c r="BN396" i="1"/>
  <c r="Z396" i="1"/>
  <c r="Y408" i="1"/>
  <c r="BP406" i="1"/>
  <c r="BN406" i="1"/>
  <c r="Z406" i="1"/>
  <c r="BP437" i="1"/>
  <c r="BN437" i="1"/>
  <c r="Z437" i="1"/>
  <c r="BP442" i="1"/>
  <c r="BN442" i="1"/>
  <c r="Z442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16" i="1"/>
  <c r="W520" i="1"/>
  <c r="Y421" i="1"/>
  <c r="H9" i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BN53" i="1"/>
  <c r="BP53" i="1"/>
  <c r="Z55" i="1"/>
  <c r="BN55" i="1"/>
  <c r="Z57" i="1"/>
  <c r="BN57" i="1"/>
  <c r="Y58" i="1"/>
  <c r="Z61" i="1"/>
  <c r="BN61" i="1"/>
  <c r="BP61" i="1"/>
  <c r="BP70" i="1"/>
  <c r="BN70" i="1"/>
  <c r="Z70" i="1"/>
  <c r="Y81" i="1"/>
  <c r="BP74" i="1"/>
  <c r="BN74" i="1"/>
  <c r="Z74" i="1"/>
  <c r="BP78" i="1"/>
  <c r="BN78" i="1"/>
  <c r="Z78" i="1"/>
  <c r="Y85" i="1"/>
  <c r="F9" i="1"/>
  <c r="J9" i="1"/>
  <c r="Y24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20" i="1"/>
  <c r="Y93" i="1"/>
  <c r="Y92" i="1"/>
  <c r="BP89" i="1"/>
  <c r="BN89" i="1"/>
  <c r="Z89" i="1"/>
  <c r="Z91" i="1"/>
  <c r="BN91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5" i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7" i="1"/>
  <c r="Z208" i="1"/>
  <c r="BN208" i="1"/>
  <c r="Z210" i="1"/>
  <c r="BN210" i="1"/>
  <c r="Z212" i="1"/>
  <c r="BN212" i="1"/>
  <c r="BP214" i="1"/>
  <c r="BN214" i="1"/>
  <c r="Z214" i="1"/>
  <c r="BP227" i="1"/>
  <c r="BN227" i="1"/>
  <c r="Z227" i="1"/>
  <c r="BP231" i="1"/>
  <c r="BN231" i="1"/>
  <c r="Z231" i="1"/>
  <c r="Y238" i="1"/>
  <c r="BP235" i="1"/>
  <c r="BN235" i="1"/>
  <c r="Z235" i="1"/>
  <c r="BP245" i="1"/>
  <c r="BN245" i="1"/>
  <c r="Z245" i="1"/>
  <c r="Y249" i="1"/>
  <c r="BP254" i="1"/>
  <c r="BN254" i="1"/>
  <c r="Z254" i="1"/>
  <c r="Y258" i="1"/>
  <c r="BP263" i="1"/>
  <c r="BN263" i="1"/>
  <c r="Z263" i="1"/>
  <c r="Z266" i="1" s="1"/>
  <c r="BP293" i="1"/>
  <c r="BN293" i="1"/>
  <c r="Z293" i="1"/>
  <c r="Y297" i="1"/>
  <c r="BP301" i="1"/>
  <c r="BN301" i="1"/>
  <c r="Z301" i="1"/>
  <c r="Y307" i="1"/>
  <c r="BP305" i="1"/>
  <c r="BN305" i="1"/>
  <c r="Z305" i="1"/>
  <c r="Y109" i="1"/>
  <c r="Y149" i="1"/>
  <c r="Y161" i="1"/>
  <c r="Y188" i="1"/>
  <c r="Y216" i="1"/>
  <c r="BP220" i="1"/>
  <c r="BN220" i="1"/>
  <c r="Z220" i="1"/>
  <c r="Z221" i="1" s="1"/>
  <c r="Y222" i="1"/>
  <c r="K520" i="1"/>
  <c r="Y232" i="1"/>
  <c r="BP225" i="1"/>
  <c r="BN225" i="1"/>
  <c r="Z225" i="1"/>
  <c r="BP229" i="1"/>
  <c r="BN229" i="1"/>
  <c r="Z229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266" i="1"/>
  <c r="BP271" i="1"/>
  <c r="BN271" i="1"/>
  <c r="Z271" i="1"/>
  <c r="Z273" i="1" s="1"/>
  <c r="L520" i="1"/>
  <c r="Y259" i="1"/>
  <c r="M520" i="1"/>
  <c r="Y267" i="1"/>
  <c r="O520" i="1"/>
  <c r="Y274" i="1"/>
  <c r="Y279" i="1"/>
  <c r="Y288" i="1"/>
  <c r="R520" i="1"/>
  <c r="Y298" i="1"/>
  <c r="BP291" i="1"/>
  <c r="BP295" i="1"/>
  <c r="BN295" i="1"/>
  <c r="Z295" i="1"/>
  <c r="Y308" i="1"/>
  <c r="BP303" i="1"/>
  <c r="BN303" i="1"/>
  <c r="Z303" i="1"/>
  <c r="BP311" i="1"/>
  <c r="BN311" i="1"/>
  <c r="Z311" i="1"/>
  <c r="Y315" i="1"/>
  <c r="BP319" i="1"/>
  <c r="BN319" i="1"/>
  <c r="Z319" i="1"/>
  <c r="Z321" i="1" s="1"/>
  <c r="BP325" i="1"/>
  <c r="BN325" i="1"/>
  <c r="Z325" i="1"/>
  <c r="BP333" i="1"/>
  <c r="BN333" i="1"/>
  <c r="Z333" i="1"/>
  <c r="S520" i="1"/>
  <c r="Y341" i="1"/>
  <c r="BP338" i="1"/>
  <c r="BN338" i="1"/>
  <c r="Z338" i="1"/>
  <c r="BP348" i="1"/>
  <c r="BN348" i="1"/>
  <c r="Z348" i="1"/>
  <c r="BP352" i="1"/>
  <c r="BN352" i="1"/>
  <c r="Z352" i="1"/>
  <c r="Y359" i="1"/>
  <c r="BP356" i="1"/>
  <c r="BN356" i="1"/>
  <c r="Z356" i="1"/>
  <c r="Z358" i="1" s="1"/>
  <c r="Y363" i="1"/>
  <c r="BP373" i="1"/>
  <c r="BN373" i="1"/>
  <c r="Z373" i="1"/>
  <c r="BP395" i="1"/>
  <c r="BN395" i="1"/>
  <c r="Z395" i="1"/>
  <c r="BP313" i="1"/>
  <c r="BN313" i="1"/>
  <c r="Z313" i="1"/>
  <c r="Z315" i="1" s="1"/>
  <c r="Y328" i="1"/>
  <c r="BP324" i="1"/>
  <c r="BN324" i="1"/>
  <c r="Z324" i="1"/>
  <c r="Z328" i="1" s="1"/>
  <c r="BP327" i="1"/>
  <c r="BN327" i="1"/>
  <c r="Z327" i="1"/>
  <c r="Y329" i="1"/>
  <c r="Y334" i="1"/>
  <c r="BP331" i="1"/>
  <c r="BN331" i="1"/>
  <c r="Z331" i="1"/>
  <c r="Z334" i="1" s="1"/>
  <c r="BP340" i="1"/>
  <c r="BN340" i="1"/>
  <c r="Z340" i="1"/>
  <c r="Y342" i="1"/>
  <c r="T520" i="1"/>
  <c r="Y353" i="1"/>
  <c r="BP346" i="1"/>
  <c r="BN346" i="1"/>
  <c r="Z346" i="1"/>
  <c r="BP350" i="1"/>
  <c r="BN350" i="1"/>
  <c r="Z350" i="1"/>
  <c r="BP362" i="1"/>
  <c r="BN362" i="1"/>
  <c r="Z362" i="1"/>
  <c r="Y364" i="1"/>
  <c r="Y367" i="1"/>
  <c r="BP366" i="1"/>
  <c r="BN366" i="1"/>
  <c r="Z366" i="1"/>
  <c r="Z367" i="1" s="1"/>
  <c r="Y368" i="1"/>
  <c r="Y376" i="1"/>
  <c r="BP371" i="1"/>
  <c r="BN371" i="1"/>
  <c r="Z371" i="1"/>
  <c r="U520" i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Y403" i="1"/>
  <c r="Y409" i="1"/>
  <c r="Y414" i="1"/>
  <c r="Y420" i="1"/>
  <c r="BP449" i="1"/>
  <c r="BN449" i="1"/>
  <c r="Z449" i="1"/>
  <c r="Y451" i="1"/>
  <c r="Y456" i="1"/>
  <c r="BP453" i="1"/>
  <c r="BN453" i="1"/>
  <c r="Z453" i="1"/>
  <c r="BP461" i="1"/>
  <c r="BN461" i="1"/>
  <c r="Z461" i="1"/>
  <c r="BP465" i="1"/>
  <c r="BN465" i="1"/>
  <c r="Z465" i="1"/>
  <c r="Y467" i="1"/>
  <c r="Y472" i="1"/>
  <c r="BP469" i="1"/>
  <c r="BN469" i="1"/>
  <c r="Z469" i="1"/>
  <c r="BP485" i="1"/>
  <c r="BN485" i="1"/>
  <c r="Z485" i="1"/>
  <c r="BP487" i="1"/>
  <c r="BN487" i="1"/>
  <c r="Z487" i="1"/>
  <c r="Y489" i="1"/>
  <c r="Y498" i="1"/>
  <c r="BP496" i="1"/>
  <c r="BN496" i="1"/>
  <c r="Z496" i="1"/>
  <c r="Y520" i="1"/>
  <c r="Z397" i="1"/>
  <c r="BN397" i="1"/>
  <c r="Z399" i="1"/>
  <c r="BN399" i="1"/>
  <c r="Z401" i="1"/>
  <c r="BN401" i="1"/>
  <c r="Z407" i="1"/>
  <c r="Z408" i="1" s="1"/>
  <c r="BN407" i="1"/>
  <c r="Z412" i="1"/>
  <c r="Z413" i="1" s="1"/>
  <c r="BN412" i="1"/>
  <c r="BP412" i="1"/>
  <c r="Y413" i="1"/>
  <c r="Z416" i="1"/>
  <c r="BN416" i="1"/>
  <c r="BP416" i="1"/>
  <c r="Z418" i="1"/>
  <c r="BN418" i="1"/>
  <c r="Y426" i="1"/>
  <c r="Z520" i="1"/>
  <c r="Y450" i="1"/>
  <c r="Z436" i="1"/>
  <c r="BN436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Z80" i="1" l="1"/>
  <c r="Z363" i="1"/>
  <c r="Z297" i="1"/>
  <c r="Z237" i="1"/>
  <c r="Z216" i="1"/>
  <c r="Z188" i="1"/>
  <c r="Z178" i="1"/>
  <c r="Z172" i="1"/>
  <c r="Z154" i="1"/>
  <c r="Z127" i="1"/>
  <c r="Z122" i="1"/>
  <c r="Z115" i="1"/>
  <c r="Z109" i="1"/>
  <c r="Z92" i="1"/>
  <c r="Z71" i="1"/>
  <c r="Z466" i="1"/>
  <c r="Z450" i="1"/>
  <c r="Z420" i="1"/>
  <c r="Z498" i="1"/>
  <c r="Z456" i="1"/>
  <c r="Z375" i="1"/>
  <c r="Z232" i="1"/>
  <c r="Z258" i="1"/>
  <c r="Z101" i="1"/>
  <c r="Z307" i="1"/>
  <c r="Z58" i="1"/>
  <c r="Z481" i="1"/>
  <c r="Y510" i="1"/>
  <c r="Y512" i="1"/>
  <c r="Z488" i="1"/>
  <c r="Z472" i="1"/>
  <c r="Z403" i="1"/>
  <c r="Z353" i="1"/>
  <c r="Z341" i="1"/>
  <c r="Z249" i="1"/>
  <c r="Z204" i="1"/>
  <c r="Z65" i="1"/>
  <c r="Z32" i="1"/>
  <c r="Y514" i="1"/>
  <c r="Y511" i="1"/>
  <c r="Y513" i="1" s="1"/>
  <c r="Z515" i="1" l="1"/>
</calcChain>
</file>

<file path=xl/sharedStrings.xml><?xml version="1.0" encoding="utf-8"?>
<sst xmlns="http://schemas.openxmlformats.org/spreadsheetml/2006/main" count="2281" uniqueCount="815">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</sst>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45867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Вторник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0.375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360</v>
      </c>
      <c r="Y42" s="56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108.51851851851852</v>
      </c>
      <c r="Y44" s="569">
        <f>IFERROR(Y41/H41,"0")+IFERROR(Y42/H42,"0")+IFERROR(Y43/H43,"0")</f>
        <v>109</v>
      </c>
      <c r="Z44" s="569">
        <f>IFERROR(IF(Z41="",0,Z41),"0")+IFERROR(IF(Z42="",0,Z42),"0")+IFERROR(IF(Z43="",0,Z43),"0")</f>
        <v>1.17242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560</v>
      </c>
      <c r="Y45" s="569">
        <f>IFERROR(SUM(Y41:Y43),"0")</f>
        <v>565.20000000000005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300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207.77777777777777</v>
      </c>
      <c r="Y58" s="569">
        <f>IFERROR(Y52/H52,"0")+IFERROR(Y53/H53,"0")+IFERROR(Y54/H54,"0")+IFERROR(Y55/H55,"0")+IFERROR(Y56/H56,"0")+IFERROR(Y57/H57,"0")</f>
        <v>208</v>
      </c>
      <c r="Z58" s="569">
        <f>IFERROR(IF(Z52="",0,Z52),"0")+IFERROR(IF(Z53="",0,Z53),"0")+IFERROR(IF(Z54="",0,Z54),"0")+IFERROR(IF(Z55="",0,Z55),"0")+IFERROR(IF(Z56="",0,Z56),"0")+IFERROR(IF(Z57="",0,Z57),"0")</f>
        <v>2.1550400000000001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1110</v>
      </c>
      <c r="Y59" s="569">
        <f>IFERROR(SUM(Y52:Y57),"0")</f>
        <v>1112.4000000000001</v>
      </c>
      <c r="Z59" s="37"/>
      <c r="AA59" s="570"/>
      <c r="AB59" s="570"/>
      <c r="AC59" s="570"/>
    </row>
    <row r="60" spans="1:68" ht="14.25" hidden="1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100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92.592592592592581</v>
      </c>
      <c r="Y65" s="569">
        <f>IFERROR(Y61/H61,"0")+IFERROR(Y62/H62,"0")+IFERROR(Y63/H63,"0")+IFERROR(Y64/H64,"0")</f>
        <v>94</v>
      </c>
      <c r="Z65" s="569">
        <f>IFERROR(IF(Z61="",0,Z61),"0")+IFERROR(IF(Z62="",0,Z62),"0")+IFERROR(IF(Z63="",0,Z63),"0")+IFERROR(IF(Z64="",0,Z64),"0")</f>
        <v>0.73663999999999996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325</v>
      </c>
      <c r="Y66" s="569">
        <f>IFERROR(SUM(Y61:Y64),"0")</f>
        <v>334.8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95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400</v>
      </c>
      <c r="Y89" s="56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87.037037037037038</v>
      </c>
      <c r="Y92" s="569">
        <f>IFERROR(Y89/H89,"0")+IFERROR(Y90/H90,"0")+IFERROR(Y91/H91,"0")</f>
        <v>88</v>
      </c>
      <c r="Z92" s="569">
        <f>IFERROR(IF(Z89="",0,Z89),"0")+IFERROR(IF(Z90="",0,Z90),"0")+IFERROR(IF(Z91="",0,Z91),"0")</f>
        <v>1.1722399999999999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625</v>
      </c>
      <c r="Y93" s="569">
        <f>IFERROR(SUM(Y89:Y91),"0")</f>
        <v>635.40000000000009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400</v>
      </c>
      <c r="Y95" s="568">
        <f t="shared" ref="Y95:Y100" si="16"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425.62962962962962</v>
      </c>
      <c r="BN95" s="64">
        <f t="shared" ref="BN95:BN100" si="18">IFERROR(Y95*I95/H95,"0")</f>
        <v>430.95</v>
      </c>
      <c r="BO95" s="64">
        <f t="shared" ref="BO95:BO100" si="19">IFERROR(1/J95*(X95/H95),"0")</f>
        <v>0.77160493827160492</v>
      </c>
      <c r="BP95" s="64">
        <f t="shared" ref="BP95:BP100" si="20">IFERROR(1/J95*(Y95/H95),"0")</f>
        <v>0.78125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216.04938271604937</v>
      </c>
      <c r="Y101" s="569">
        <f>IFERROR(Y95/H95,"0")+IFERROR(Y96/H96,"0")+IFERROR(Y97/H97,"0")+IFERROR(Y98/H98,"0")+IFERROR(Y99/H99,"0")+IFERROR(Y100/H100,"0")</f>
        <v>217</v>
      </c>
      <c r="Z101" s="569">
        <f>IFERROR(IF(Z95="",0,Z95),"0")+IFERROR(IF(Z96="",0,Z96),"0")+IFERROR(IF(Z97="",0,Z97),"0")+IFERROR(IF(Z98="",0,Z98),"0")+IFERROR(IF(Z99="",0,Z99),"0")+IFERROR(IF(Z100="",0,Z100),"0")</f>
        <v>2.0361700000000003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850</v>
      </c>
      <c r="Y102" s="569">
        <f>IFERROR(SUM(Y95:Y100),"0")</f>
        <v>855.90000000000009</v>
      </c>
      <c r="Z102" s="37"/>
      <c r="AA102" s="570"/>
      <c r="AB102" s="570"/>
      <c r="AC102" s="570"/>
    </row>
    <row r="103" spans="1:68" ht="16.5" hidden="1" customHeight="1" x14ac:dyDescent="0.25">
      <c r="A103" s="595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540</v>
      </c>
      <c r="Y107" s="568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138.51851851851853</v>
      </c>
      <c r="Y109" s="569">
        <f>IFERROR(Y105/H105,"0")+IFERROR(Y106/H106,"0")+IFERROR(Y107/H107,"0")+IFERROR(Y108/H108,"0")</f>
        <v>139</v>
      </c>
      <c r="Z109" s="569">
        <f>IFERROR(IF(Z105="",0,Z105),"0")+IFERROR(IF(Z106="",0,Z106),"0")+IFERROR(IF(Z107="",0,Z107),"0")+IFERROR(IF(Z108="",0,Z108),"0")</f>
        <v>1.44302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740</v>
      </c>
      <c r="Y110" s="569">
        <f>IFERROR(SUM(Y105:Y108),"0")</f>
        <v>745.2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550</v>
      </c>
      <c r="Y118" s="568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584.83333333333326</v>
      </c>
      <c r="BN118" s="64">
        <f>IFERROR(Y118*I118/H118,"0")</f>
        <v>585.68399999999986</v>
      </c>
      <c r="BO118" s="64">
        <f>IFERROR(1/J118*(X118/H118),"0")</f>
        <v>1.0609567901234569</v>
      </c>
      <c r="BP118" s="64">
        <f>IFERROR(1/J118*(Y118/H118),"0")</f>
        <v>1.0625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585</v>
      </c>
      <c r="Y120" s="568">
        <f>IFERROR(IF(X120="",0,CEILING((X120/$H120),1)*$H120),"")</f>
        <v>585.90000000000009</v>
      </c>
      <c r="Z120" s="36">
        <f>IFERROR(IF(Y120=0,"",ROUNDUP(Y120/H120,0)*0.00651),"")</f>
        <v>1.4126700000000001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639.6</v>
      </c>
      <c r="BN120" s="64">
        <f>IFERROR(Y120*I120/H120,"0")</f>
        <v>640.58400000000006</v>
      </c>
      <c r="BO120" s="64">
        <f>IFERROR(1/J120*(X120/H120),"0")</f>
        <v>1.1904761904761905</v>
      </c>
      <c r="BP120" s="64">
        <f>IFERROR(1/J120*(Y120/H120),"0")</f>
        <v>1.1923076923076925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309.5679012345679</v>
      </c>
      <c r="Y122" s="569">
        <f>IFERROR(Y118/H118,"0")+IFERROR(Y119/H119,"0")+IFERROR(Y120/H120,"0")+IFERROR(Y121/H121,"0")</f>
        <v>310</v>
      </c>
      <c r="Z122" s="569">
        <f>IFERROR(IF(Z118="",0,Z118),"0")+IFERROR(IF(Z119="",0,Z119),"0")+IFERROR(IF(Z120="",0,Z120),"0")+IFERROR(IF(Z121="",0,Z121),"0")</f>
        <v>2.8660600000000001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1180</v>
      </c>
      <c r="Y123" s="569">
        <f>IFERROR(SUM(Y118:Y121),"0")</f>
        <v>1181.7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33</v>
      </c>
      <c r="Y126" s="568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16.666666666666668</v>
      </c>
      <c r="Y127" s="569">
        <f>IFERROR(Y125/H125,"0")+IFERROR(Y126/H126,"0")</f>
        <v>17</v>
      </c>
      <c r="Z127" s="569">
        <f>IFERROR(IF(Z125="",0,Z125),"0")+IFERROR(IF(Z126="",0,Z126),"0")</f>
        <v>0.11067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33</v>
      </c>
      <c r="Y128" s="569">
        <f>IFERROR(SUM(Y125:Y126),"0")</f>
        <v>33.659999999999997</v>
      </c>
      <c r="Z128" s="37"/>
      <c r="AA128" s="570"/>
      <c r="AB128" s="570"/>
      <c r="AC128" s="570"/>
    </row>
    <row r="129" spans="1:68" ht="16.5" hidden="1" customHeight="1" x14ac:dyDescent="0.25">
      <c r="A129" s="595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35</v>
      </c>
      <c r="Y136" s="568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hidden="1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12.5</v>
      </c>
      <c r="Y138" s="569">
        <f>IFERROR(Y136/H136,"0")+IFERROR(Y137/H137,"0")</f>
        <v>13</v>
      </c>
      <c r="Z138" s="569">
        <f>IFERROR(IF(Z136="",0,Z136),"0")+IFERROR(IF(Z137="",0,Z137),"0")</f>
        <v>8.4629999999999997E-2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35</v>
      </c>
      <c r="Y139" s="569">
        <f>IFERROR(SUM(Y136:Y137),"0")</f>
        <v>36.4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89.100000000000009</v>
      </c>
      <c r="Y142" s="568">
        <f>IFERROR(IF(X142="",0,CEILING((X142/$H142),1)*$H142),"")</f>
        <v>89.76</v>
      </c>
      <c r="Z142" s="36">
        <f>IFERROR(IF(Y142=0,"",ROUNDUP(Y142/H142,0)*0.00651),"")</f>
        <v>0.22134000000000001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98.144999999999996</v>
      </c>
      <c r="BN142" s="64">
        <f>IFERROR(Y142*I142/H142,"0")</f>
        <v>98.872</v>
      </c>
      <c r="BO142" s="64">
        <f>IFERROR(1/J142*(X142/H142),"0")</f>
        <v>0.18543956043956045</v>
      </c>
      <c r="BP142" s="64">
        <f>IFERROR(1/J142*(Y142/H142),"0")</f>
        <v>0.18681318681318682</v>
      </c>
    </row>
    <row r="143" spans="1:68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33.75</v>
      </c>
      <c r="Y143" s="569">
        <f>IFERROR(Y141/H141,"0")+IFERROR(Y142/H142,"0")</f>
        <v>34</v>
      </c>
      <c r="Z143" s="569">
        <f>IFERROR(IF(Z141="",0,Z141),"0")+IFERROR(IF(Z142="",0,Z142),"0")</f>
        <v>0.22134000000000001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89.100000000000009</v>
      </c>
      <c r="Y144" s="569">
        <f>IFERROR(SUM(Y141:Y142),"0")</f>
        <v>89.76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259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150</v>
      </c>
      <c r="Y163" s="568">
        <f t="shared" ref="Y163:Y171" si="21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159.64285714285714</v>
      </c>
      <c r="BN163" s="64">
        <f t="shared" ref="BN163:BN171" si="23">IFERROR(Y163*I163/H163,"0")</f>
        <v>160.91999999999999</v>
      </c>
      <c r="BO163" s="64">
        <f t="shared" ref="BO163:BO171" si="24">IFERROR(1/J163*(X163/H163),"0")</f>
        <v>0.27056277056277056</v>
      </c>
      <c r="BP163" s="64">
        <f t="shared" ref="BP163:BP171" si="25">IFERROR(1/J163*(Y163/H163),"0")</f>
        <v>0.27272727272727271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50</v>
      </c>
      <c r="Y164" s="568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120</v>
      </c>
      <c r="Y165" s="568">
        <f t="shared" si="21"/>
        <v>121.80000000000001</v>
      </c>
      <c r="Z165" s="36">
        <f>IFERROR(IF(Y165=0,"",ROUNDUP(Y165/H165,0)*0.00902),"")</f>
        <v>0.26158000000000003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126</v>
      </c>
      <c r="BN165" s="64">
        <f t="shared" si="23"/>
        <v>127.89</v>
      </c>
      <c r="BO165" s="64">
        <f t="shared" si="24"/>
        <v>0.21645021645021645</v>
      </c>
      <c r="BP165" s="64">
        <f t="shared" si="25"/>
        <v>0.2196969696969697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105</v>
      </c>
      <c r="Y166" s="568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105</v>
      </c>
      <c r="Y167" s="568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210</v>
      </c>
      <c r="Y169" s="568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276.1904761904762</v>
      </c>
      <c r="Y172" s="569">
        <f>IFERROR(Y163/H163,"0")+IFERROR(Y164/H164,"0")+IFERROR(Y165/H165,"0")+IFERROR(Y166/H166,"0")+IFERROR(Y167/H167,"0")+IFERROR(Y168/H168,"0")+IFERROR(Y169/H169,"0")+IFERROR(Y170/H170,"0")+IFERROR(Y171/H171,"0")</f>
        <v>277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1.6985400000000002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740</v>
      </c>
      <c r="Y173" s="569">
        <f>IFERROR(SUM(Y163:Y171),"0")</f>
        <v>743.40000000000009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3.5</v>
      </c>
      <c r="Y175" s="568">
        <f>IFERROR(IF(X175="",0,CEILING((X175/$H175),1)*$H175),"")</f>
        <v>3.7800000000000002</v>
      </c>
      <c r="Z175" s="36">
        <f>IFERROR(IF(Y175=0,"",ROUNDUP(Y175/H175,0)*0.0059),"")</f>
        <v>1.77E-2</v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4.0277777777777777</v>
      </c>
      <c r="BN175" s="64">
        <f>IFERROR(Y175*I175/H175,"0")</f>
        <v>4.3499999999999996</v>
      </c>
      <c r="BO175" s="64">
        <f>IFERROR(1/J175*(X175/H175),"0")</f>
        <v>1.2860082304526748E-2</v>
      </c>
      <c r="BP175" s="64">
        <f>IFERROR(1/J175*(Y175/H175),"0")</f>
        <v>1.3888888888888888E-2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8.4</v>
      </c>
      <c r="Y177" s="568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15</v>
      </c>
      <c r="Y178" s="569">
        <f>IFERROR(Y175/H175,"0")+IFERROR(Y176/H176,"0")+IFERROR(Y177/H177,"0")</f>
        <v>16</v>
      </c>
      <c r="Z178" s="569">
        <f>IFERROR(IF(Z175="",0,Z175),"0")+IFERROR(IF(Z176="",0,Z176),"0")+IFERROR(IF(Z177="",0,Z177),"0")</f>
        <v>9.4399999999999998E-2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18.899999999999999</v>
      </c>
      <c r="Y179" s="569">
        <f>IFERROR(SUM(Y175:Y177),"0")</f>
        <v>20.16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5.6000000000000014</v>
      </c>
      <c r="Y181" s="568">
        <f>IFERROR(IF(X181="",0,CEILING((X181/$H181),1)*$H181),"")</f>
        <v>6.3</v>
      </c>
      <c r="Z181" s="36">
        <f>IFERROR(IF(Y181=0,"",ROUNDUP(Y181/H181,0)*0.0059),"")</f>
        <v>2.9499999999999998E-2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6.4444444444444455</v>
      </c>
      <c r="BN181" s="64">
        <f>IFERROR(Y181*I181/H181,"0")</f>
        <v>7.25</v>
      </c>
      <c r="BO181" s="64">
        <f>IFERROR(1/J181*(X181/H181),"0")</f>
        <v>2.0576131687242802E-2</v>
      </c>
      <c r="BP181" s="64">
        <f>IFERROR(1/J181*(Y181/H181),"0")</f>
        <v>2.3148148148148147E-2</v>
      </c>
    </row>
    <row r="182" spans="1:68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4.4444444444444455</v>
      </c>
      <c r="Y182" s="569">
        <f>IFERROR(Y181/H181,"0")</f>
        <v>5</v>
      </c>
      <c r="Z182" s="569">
        <f>IFERROR(IF(Z181="",0,Z181),"0")</f>
        <v>2.9499999999999998E-2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5.6000000000000014</v>
      </c>
      <c r="Y183" s="569">
        <f>IFERROR(SUM(Y181:Y181),"0")</f>
        <v>6.3</v>
      </c>
      <c r="Z183" s="37"/>
      <c r="AA183" s="570"/>
      <c r="AB183" s="570"/>
      <c r="AC183" s="570"/>
    </row>
    <row r="184" spans="1:68" ht="16.5" hidden="1" customHeight="1" x14ac:dyDescent="0.25">
      <c r="A184" s="595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250</v>
      </c>
      <c r="Y196" s="568">
        <f t="shared" ref="Y196:Y203" si="26">IFERROR(IF(X196="",0,CEILING((X196/$H196),1)*$H196),"")</f>
        <v>253.8</v>
      </c>
      <c r="Z196" s="36">
        <f>IFERROR(IF(Y196=0,"",ROUNDUP(Y196/H196,0)*0.00902),"")</f>
        <v>0.42393999999999998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259.72222222222223</v>
      </c>
      <c r="BN196" s="64">
        <f t="shared" ref="BN196:BN203" si="28">IFERROR(Y196*I196/H196,"0")</f>
        <v>263.67</v>
      </c>
      <c r="BO196" s="64">
        <f t="shared" ref="BO196:BO203" si="29">IFERROR(1/J196*(X196/H196),"0")</f>
        <v>0.35072951739618402</v>
      </c>
      <c r="BP196" s="64">
        <f t="shared" ref="BP196:BP203" si="30">IFERROR(1/J196*(Y196/H196),"0")</f>
        <v>0.35606060606060608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40</v>
      </c>
      <c r="Y197" s="568">
        <f t="shared" si="26"/>
        <v>43.2</v>
      </c>
      <c r="Z197" s="36">
        <f>IFERROR(IF(Y197=0,"",ROUNDUP(Y197/H197,0)*0.00902),"")</f>
        <v>7.2160000000000002E-2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41.555555555555557</v>
      </c>
      <c r="BN197" s="64">
        <f t="shared" si="28"/>
        <v>44.88</v>
      </c>
      <c r="BO197" s="64">
        <f t="shared" si="29"/>
        <v>5.6116722783389444E-2</v>
      </c>
      <c r="BP197" s="64">
        <f t="shared" si="30"/>
        <v>6.0606060606060608E-2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40</v>
      </c>
      <c r="Y198" s="568">
        <f t="shared" si="26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41.555555555555557</v>
      </c>
      <c r="BN198" s="64">
        <f t="shared" si="28"/>
        <v>44.88</v>
      </c>
      <c r="BO198" s="64">
        <f t="shared" si="29"/>
        <v>5.6116722783389444E-2</v>
      </c>
      <c r="BP198" s="64">
        <f t="shared" si="30"/>
        <v>6.0606060606060608E-2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75</v>
      </c>
      <c r="Y200" s="568">
        <f t="shared" si="2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80.416666666666671</v>
      </c>
      <c r="BN200" s="64">
        <f t="shared" si="28"/>
        <v>81.06</v>
      </c>
      <c r="BO200" s="64">
        <f t="shared" si="29"/>
        <v>0.17806267806267806</v>
      </c>
      <c r="BP200" s="64">
        <f t="shared" si="30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72</v>
      </c>
      <c r="Y202" s="568">
        <f t="shared" si="26"/>
        <v>72</v>
      </c>
      <c r="Z202" s="36">
        <f>IFERROR(IF(Y202=0,"",ROUNDUP(Y202/H202,0)*0.00502),"")</f>
        <v>0.20080000000000001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75.999999999999986</v>
      </c>
      <c r="BN202" s="64">
        <f t="shared" si="28"/>
        <v>75.999999999999986</v>
      </c>
      <c r="BO202" s="64">
        <f t="shared" si="29"/>
        <v>0.17094017094017094</v>
      </c>
      <c r="BP202" s="64">
        <f t="shared" si="30"/>
        <v>0.17094017094017094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45</v>
      </c>
      <c r="Y203" s="568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197.03703703703701</v>
      </c>
      <c r="Y204" s="569">
        <f>IFERROR(Y196/H196,"0")+IFERROR(Y197/H197,"0")+IFERROR(Y198/H198,"0")+IFERROR(Y199/H199,"0")+IFERROR(Y200/H200,"0")+IFERROR(Y201/H201,"0")+IFERROR(Y202/H202,"0")+IFERROR(Y203/H203,"0")</f>
        <v>200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1.296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608</v>
      </c>
      <c r="Y205" s="569">
        <f>IFERROR(SUM(Y196:Y203),"0")</f>
        <v>622.79999999999995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200</v>
      </c>
      <c r="Y209" s="568">
        <f t="shared" si="31"/>
        <v>200.1</v>
      </c>
      <c r="Z209" s="36">
        <f>IFERROR(IF(Y209=0,"",ROUNDUP(Y209/H209,0)*0.01898),"")</f>
        <v>0.43653999999999998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211.93103448275863</v>
      </c>
      <c r="BN209" s="64">
        <f t="shared" si="33"/>
        <v>212.03699999999998</v>
      </c>
      <c r="BO209" s="64">
        <f t="shared" si="34"/>
        <v>0.35919540229885061</v>
      </c>
      <c r="BP209" s="64">
        <f t="shared" si="35"/>
        <v>0.359375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280</v>
      </c>
      <c r="Y210" s="568">
        <f t="shared" si="31"/>
        <v>280.8</v>
      </c>
      <c r="Z210" s="36">
        <f t="shared" ref="Z210:Z215" si="36">IFERROR(IF(Y210=0,"",ROUNDUP(Y210/H210,0)*0.00651),"")</f>
        <v>0.76167000000000007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311.5</v>
      </c>
      <c r="BN210" s="64">
        <f t="shared" si="33"/>
        <v>312.39</v>
      </c>
      <c r="BO210" s="64">
        <f t="shared" si="34"/>
        <v>0.64102564102564108</v>
      </c>
      <c r="BP210" s="64">
        <f t="shared" si="35"/>
        <v>0.64285714285714302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360</v>
      </c>
      <c r="Y212" s="568">
        <f t="shared" si="31"/>
        <v>360</v>
      </c>
      <c r="Z212" s="36">
        <f t="shared" si="36"/>
        <v>0.97650000000000003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80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320</v>
      </c>
      <c r="Y215" s="568">
        <f t="shared" si="31"/>
        <v>321.59999999999997</v>
      </c>
      <c r="Z215" s="36">
        <f t="shared" si="36"/>
        <v>0.87234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456.32183908045977</v>
      </c>
      <c r="Y216" s="569">
        <f>IFERROR(Y207/H207,"0")+IFERROR(Y208/H208,"0")+IFERROR(Y209/H209,"0")+IFERROR(Y210/H210,"0")+IFERROR(Y211/H211,"0")+IFERROR(Y212/H212,"0")+IFERROR(Y213/H213,"0")+IFERROR(Y214/H214,"0")+IFERROR(Y215/H215,"0")</f>
        <v>458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3.2683900000000001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1240</v>
      </c>
      <c r="Y217" s="569">
        <f>IFERROR(SUM(Y207:Y215),"0")</f>
        <v>1244.0999999999999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32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36</v>
      </c>
      <c r="Y220" s="568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28.333333333333336</v>
      </c>
      <c r="Y221" s="569">
        <f>IFERROR(Y219/H219,"0")+IFERROR(Y220/H220,"0")</f>
        <v>29</v>
      </c>
      <c r="Z221" s="569">
        <f>IFERROR(IF(Z219="",0,Z219),"0")+IFERROR(IF(Z220="",0,Z220),"0")</f>
        <v>0.18879000000000001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68</v>
      </c>
      <c r="Y222" s="569">
        <f>IFERROR(SUM(Y219:Y220),"0")</f>
        <v>69.599999999999994</v>
      </c>
      <c r="Z222" s="37"/>
      <c r="AA222" s="570"/>
      <c r="AB222" s="570"/>
      <c r="AC222" s="570"/>
    </row>
    <row r="223" spans="1:68" ht="16.5" hidden="1" customHeight="1" x14ac:dyDescent="0.25">
      <c r="A223" s="595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2</v>
      </c>
      <c r="Y225" s="568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2.0750000000000002</v>
      </c>
      <c r="BN225" s="64">
        <f t="shared" ref="BN225:BN231" si="39">IFERROR(Y225*I225/H225,"0")</f>
        <v>12.035</v>
      </c>
      <c r="BO225" s="64">
        <f t="shared" ref="BO225:BO231" si="40">IFERROR(1/J225*(X225/H225),"0")</f>
        <v>2.6939655172413795E-3</v>
      </c>
      <c r="BP225" s="64">
        <f t="shared" ref="BP225:BP231" si="41">IFERROR(1/J225*(Y225/H225),"0")</f>
        <v>1.5625E-2</v>
      </c>
    </row>
    <row r="226" spans="1:68" ht="27" hidden="1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150</v>
      </c>
      <c r="Y227" s="568">
        <f t="shared" si="37"/>
        <v>150.79999999999998</v>
      </c>
      <c r="Z227" s="36">
        <f>IFERROR(IF(Y227=0,"",ROUNDUP(Y227/H227,0)*0.01898),"")</f>
        <v>0.24674000000000001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155.625</v>
      </c>
      <c r="BN227" s="64">
        <f t="shared" si="39"/>
        <v>156.45500000000001</v>
      </c>
      <c r="BO227" s="64">
        <f t="shared" si="40"/>
        <v>0.20204741379310345</v>
      </c>
      <c r="BP227" s="64">
        <f t="shared" si="41"/>
        <v>0.20312499999999997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28</v>
      </c>
      <c r="Y228" s="568">
        <f t="shared" si="37"/>
        <v>28</v>
      </c>
      <c r="Z228" s="36">
        <f>IFERROR(IF(Y228=0,"",ROUNDUP(Y228/H228,0)*0.00902),"")</f>
        <v>6.3140000000000002E-2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29.47</v>
      </c>
      <c r="BN228" s="64">
        <f t="shared" si="39"/>
        <v>29.47</v>
      </c>
      <c r="BO228" s="64">
        <f t="shared" si="40"/>
        <v>5.3030303030303032E-2</v>
      </c>
      <c r="BP228" s="64">
        <f t="shared" si="41"/>
        <v>5.3030303030303032E-2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36</v>
      </c>
      <c r="Y231" s="568">
        <f t="shared" si="37"/>
        <v>36</v>
      </c>
      <c r="Z231" s="36">
        <f>IFERROR(IF(Y231=0,"",ROUNDUP(Y231/H231,0)*0.00902),"")</f>
        <v>8.1180000000000002E-2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37.89</v>
      </c>
      <c r="BN231" s="64">
        <f t="shared" si="39"/>
        <v>37.89</v>
      </c>
      <c r="BO231" s="64">
        <f t="shared" si="40"/>
        <v>6.8181818181818177E-2</v>
      </c>
      <c r="BP231" s="64">
        <f t="shared" si="41"/>
        <v>6.8181818181818177E-2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29.103448275862071</v>
      </c>
      <c r="Y232" s="569">
        <f>IFERROR(Y225/H225,"0")+IFERROR(Y226/H226,"0")+IFERROR(Y227/H227,"0")+IFERROR(Y228/H228,"0")+IFERROR(Y229/H229,"0")+IFERROR(Y230/H230,"0")+IFERROR(Y231/H231,"0")</f>
        <v>30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0.41004000000000007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216</v>
      </c>
      <c r="Y233" s="569">
        <f>IFERROR(SUM(Y225:Y231),"0")</f>
        <v>226.39999999999998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55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6</v>
      </c>
      <c r="Y240" s="568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3.333333333333333</v>
      </c>
      <c r="Y241" s="569">
        <f>IFERROR(Y240/H240,"0")</f>
        <v>4</v>
      </c>
      <c r="Z241" s="569">
        <f>IFERROR(IF(Z240="",0,Z240),"0")</f>
        <v>2.3599999999999999E-2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6</v>
      </c>
      <c r="Y242" s="569">
        <f>IFERROR(SUM(Y240:Y240),"0")</f>
        <v>7.2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6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4.4000000000000004</v>
      </c>
      <c r="Y246" s="568">
        <f>IFERROR(IF(X246="",0,CEILING((X246/$H246),1)*$H246),"")</f>
        <v>4.5</v>
      </c>
      <c r="Z246" s="36">
        <f>IFERROR(IF(Y246=0,"",ROUNDUP(Y246/H246,0)*0.0059),"")</f>
        <v>2.9499999999999998E-2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5.3288888888888897</v>
      </c>
      <c r="BN246" s="64">
        <f>IFERROR(Y246*I246/H246,"0")</f>
        <v>5.45</v>
      </c>
      <c r="BO246" s="64">
        <f>IFERROR(1/J246*(X246/H246),"0")</f>
        <v>2.2633744855967079E-2</v>
      </c>
      <c r="BP246" s="64">
        <f>IFERROR(1/J246*(Y246/H246),"0")</f>
        <v>2.3148148148148147E-2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2.75</v>
      </c>
      <c r="Y247" s="568">
        <f>IFERROR(IF(X247="",0,CEILING((X247/$H247),1)*$H247),"")</f>
        <v>2.9699999999999998</v>
      </c>
      <c r="Z247" s="36">
        <f>IFERROR(IF(Y247=0,"",ROUNDUP(Y247/H247,0)*0.0059),"")</f>
        <v>1.77E-2</v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3.2777777777777777</v>
      </c>
      <c r="BN247" s="64">
        <f>IFERROR(Y247*I247/H247,"0")</f>
        <v>3.5399999999999996</v>
      </c>
      <c r="BO247" s="64">
        <f>IFERROR(1/J247*(X247/H247),"0")</f>
        <v>1.2860082304526748E-2</v>
      </c>
      <c r="BP247" s="64">
        <f>IFERROR(1/J247*(Y247/H247),"0")</f>
        <v>1.3888888888888886E-2</v>
      </c>
    </row>
    <row r="248" spans="1:68" ht="27" hidden="1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7.666666666666667</v>
      </c>
      <c r="Y249" s="569">
        <f>IFERROR(Y244/H244,"0")+IFERROR(Y245/H245,"0")+IFERROR(Y246/H246,"0")+IFERROR(Y247/H247,"0")+IFERROR(Y248/H248,"0")</f>
        <v>8</v>
      </c>
      <c r="Z249" s="569">
        <f>IFERROR(IF(Z244="",0,Z244),"0")+IFERROR(IF(Z245="",0,Z245),"0")+IFERROR(IF(Z246="",0,Z246),"0")+IFERROR(IF(Z247="",0,Z247),"0")+IFERROR(IF(Z248="",0,Z248),"0")</f>
        <v>4.7199999999999999E-2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7.15</v>
      </c>
      <c r="Y250" s="569">
        <f>IFERROR(SUM(Y244:Y248),"0")</f>
        <v>7.47</v>
      </c>
      <c r="Z250" s="37"/>
      <c r="AA250" s="570"/>
      <c r="AB250" s="570"/>
      <c r="AC250" s="570"/>
    </row>
    <row r="251" spans="1:68" ht="16.5" hidden="1" customHeight="1" x14ac:dyDescent="0.25">
      <c r="A251" s="595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260</v>
      </c>
      <c r="Y272" s="568">
        <f>IFERROR(IF(X272="",0,CEILING((X272/$H272),1)*$H272),"")</f>
        <v>261.59999999999997</v>
      </c>
      <c r="Z272" s="36">
        <f>IFERROR(IF(Y272=0,"",ROUNDUP(Y272/H272,0)*0.00651),"")</f>
        <v>0.70959000000000005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279.50000000000006</v>
      </c>
      <c r="BN272" s="64">
        <f>IFERROR(Y272*I272/H272,"0")</f>
        <v>281.21999999999997</v>
      </c>
      <c r="BO272" s="64">
        <f>IFERROR(1/J272*(X272/H272),"0")</f>
        <v>0.59523809523809534</v>
      </c>
      <c r="BP272" s="64">
        <f>IFERROR(1/J272*(Y272/H272),"0")</f>
        <v>0.59890109890109888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141.66666666666669</v>
      </c>
      <c r="Y273" s="569">
        <f>IFERROR(Y270/H270,"0")+IFERROR(Y271/H271,"0")+IFERROR(Y272/H272,"0")</f>
        <v>143</v>
      </c>
      <c r="Z273" s="569">
        <f>IFERROR(IF(Z270="",0,Z270),"0")+IFERROR(IF(Z271="",0,Z271),"0")+IFERROR(IF(Z272="",0,Z272),"0")</f>
        <v>0.93093000000000004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340</v>
      </c>
      <c r="Y274" s="569">
        <f>IFERROR(SUM(Y270:Y272),"0")</f>
        <v>343.19999999999993</v>
      </c>
      <c r="Z274" s="37"/>
      <c r="AA274" s="570"/>
      <c r="AB274" s="570"/>
      <c r="AC274" s="570"/>
    </row>
    <row r="275" spans="1:68" ht="16.5" hidden="1" customHeight="1" x14ac:dyDescent="0.25">
      <c r="A275" s="595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157.5</v>
      </c>
      <c r="Y304" s="568">
        <f t="shared" si="47"/>
        <v>157.5</v>
      </c>
      <c r="Z304" s="36">
        <f>IFERROR(IF(Y304=0,"",ROUNDUP(Y304/H304,0)*0.00502),"")</f>
        <v>0.3765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165</v>
      </c>
      <c r="BN304" s="64">
        <f t="shared" si="49"/>
        <v>165</v>
      </c>
      <c r="BO304" s="64">
        <f t="shared" si="50"/>
        <v>0.32051282051282054</v>
      </c>
      <c r="BP304" s="64">
        <f t="shared" si="51"/>
        <v>0.32051282051282054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86.666666666666671</v>
      </c>
      <c r="Y307" s="569">
        <f>IFERROR(Y300/H300,"0")+IFERROR(Y301/H301,"0")+IFERROR(Y302/H302,"0")+IFERROR(Y303/H303,"0")+IFERROR(Y304/H304,"0")+IFERROR(Y305/H305,"0")+IFERROR(Y306/H306,"0")</f>
        <v>87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0.45462000000000002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178.5</v>
      </c>
      <c r="Y308" s="569">
        <f>IFERROR(SUM(Y300:Y306),"0")</f>
        <v>179.1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450</v>
      </c>
      <c r="Y319" s="568">
        <f>IFERROR(IF(X319="",0,CEILING((X319/$H319),1)*$H319),"")</f>
        <v>452.4</v>
      </c>
      <c r="Z319" s="36">
        <f>IFERROR(IF(Y319=0,"",ROUNDUP(Y319/H319,0)*0.01898),"")</f>
        <v>1.10084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479.94230769230774</v>
      </c>
      <c r="BN319" s="64">
        <f>IFERROR(Y319*I319/H319,"0")</f>
        <v>482.50200000000001</v>
      </c>
      <c r="BO319" s="64">
        <f>IFERROR(1/J319*(X319/H319),"0")</f>
        <v>0.90144230769230771</v>
      </c>
      <c r="BP319" s="64">
        <f>IFERROR(1/J319*(Y319/H319),"0")</f>
        <v>0.90625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20</v>
      </c>
      <c r="Y320" s="568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60.073260073260073</v>
      </c>
      <c r="Y321" s="569">
        <f>IFERROR(Y318/H318,"0")+IFERROR(Y319/H319,"0")+IFERROR(Y320/H320,"0")</f>
        <v>61</v>
      </c>
      <c r="Z321" s="569">
        <f>IFERROR(IF(Z318="",0,Z318),"0")+IFERROR(IF(Z319="",0,Z319),"0")+IFERROR(IF(Z320="",0,Z320),"0")</f>
        <v>1.15778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470</v>
      </c>
      <c r="Y322" s="569">
        <f>IFERROR(SUM(Y318:Y320),"0")</f>
        <v>477.59999999999997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51.000000000000007</v>
      </c>
      <c r="Y326" s="568">
        <f>IFERROR(IF(X326="",0,CEILING((X326/$H326),1)*$H326),"")</f>
        <v>51</v>
      </c>
      <c r="Z326" s="36">
        <f>IFERROR(IF(Y326=0,"",ROUNDUP(Y326/H326,0)*0.00651),"")</f>
        <v>0.13020000000000001</v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59.100000000000009</v>
      </c>
      <c r="BN326" s="64">
        <f>IFERROR(Y326*I326/H326,"0")</f>
        <v>59.100000000000009</v>
      </c>
      <c r="BO326" s="64">
        <f>IFERROR(1/J326*(X326/H326),"0")</f>
        <v>0.10989010989010992</v>
      </c>
      <c r="BP326" s="64">
        <f>IFERROR(1/J326*(Y326/H326),"0")</f>
        <v>0.1098901098901099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170</v>
      </c>
      <c r="Y327" s="568">
        <f>IFERROR(IF(X327="",0,CEILING((X327/$H327),1)*$H327),"")</f>
        <v>170.85</v>
      </c>
      <c r="Z327" s="36">
        <f>IFERROR(IF(Y327=0,"",ROUNDUP(Y327/H327,0)*0.00651),"")</f>
        <v>0.43617</v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192</v>
      </c>
      <c r="BN327" s="64">
        <f>IFERROR(Y327*I327/H327,"0")</f>
        <v>192.95999999999998</v>
      </c>
      <c r="BO327" s="64">
        <f>IFERROR(1/J327*(X327/H327),"0")</f>
        <v>0.36630036630036633</v>
      </c>
      <c r="BP327" s="64">
        <f>IFERROR(1/J327*(Y327/H327),"0")</f>
        <v>0.36813186813186816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86.666666666666671</v>
      </c>
      <c r="Y328" s="569">
        <f>IFERROR(Y324/H324,"0")+IFERROR(Y325/H325,"0")+IFERROR(Y326/H326,"0")+IFERROR(Y327/H327,"0")</f>
        <v>87</v>
      </c>
      <c r="Z328" s="569">
        <f>IFERROR(IF(Z324="",0,Z324),"0")+IFERROR(IF(Z325="",0,Z325),"0")+IFERROR(IF(Z326="",0,Z326),"0")+IFERROR(IF(Z327="",0,Z327),"0")</f>
        <v>0.56637000000000004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221</v>
      </c>
      <c r="Y329" s="569">
        <f>IFERROR(SUM(Y324:Y327),"0")</f>
        <v>221.85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454.99999999999989</v>
      </c>
      <c r="Y339" s="568">
        <f>IFERROR(IF(X339="",0,CEILING((X339/$H339),1)*$H339),"")</f>
        <v>455.70000000000005</v>
      </c>
      <c r="Z339" s="36">
        <f>IFERROR(IF(Y339=0,"",ROUNDUP(Y339/H339,0)*0.00651),"")</f>
        <v>1.4126700000000001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509.5999999999998</v>
      </c>
      <c r="BN339" s="64">
        <f>IFERROR(Y339*I339/H339,"0")</f>
        <v>510.38399999999996</v>
      </c>
      <c r="BO339" s="64">
        <f>IFERROR(1/J339*(X339/H339),"0")</f>
        <v>1.1904761904761902</v>
      </c>
      <c r="BP339" s="64">
        <f>IFERROR(1/J339*(Y339/H339),"0")</f>
        <v>1.1923076923076923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420</v>
      </c>
      <c r="Y340" s="568">
        <f>IFERROR(IF(X340="",0,CEILING((X340/$H340),1)*$H340),"")</f>
        <v>420</v>
      </c>
      <c r="Z340" s="36">
        <f>IFERROR(IF(Y340=0,"",ROUNDUP(Y340/H340,0)*0.00651),"")</f>
        <v>1.302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467.99999999999994</v>
      </c>
      <c r="BN340" s="64">
        <f>IFERROR(Y340*I340/H340,"0")</f>
        <v>467.99999999999994</v>
      </c>
      <c r="BO340" s="64">
        <f>IFERROR(1/J340*(X340/H340),"0")</f>
        <v>1.098901098901099</v>
      </c>
      <c r="BP340" s="64">
        <f>IFERROR(1/J340*(Y340/H340),"0")</f>
        <v>1.098901098901099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416.66666666666663</v>
      </c>
      <c r="Y341" s="569">
        <f>IFERROR(Y338/H338,"0")+IFERROR(Y339/H339,"0")+IFERROR(Y340/H340,"0")</f>
        <v>417</v>
      </c>
      <c r="Z341" s="569">
        <f>IFERROR(IF(Z338="",0,Z338),"0")+IFERROR(IF(Z339="",0,Z339),"0")+IFERROR(IF(Z340="",0,Z340),"0")</f>
        <v>2.7146699999999999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874.99999999999989</v>
      </c>
      <c r="Y342" s="569">
        <f>IFERROR(SUM(Y338:Y340),"0")</f>
        <v>875.7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1000</v>
      </c>
      <c r="Y347" s="568">
        <f t="shared" si="52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1032</v>
      </c>
      <c r="BN347" s="64">
        <f t="shared" si="54"/>
        <v>1037.1600000000001</v>
      </c>
      <c r="BO347" s="64">
        <f t="shared" si="55"/>
        <v>1.3888888888888888</v>
      </c>
      <c r="BP347" s="64">
        <f t="shared" si="56"/>
        <v>1.3958333333333333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360</v>
      </c>
      <c r="Y348" s="568">
        <f t="shared" si="52"/>
        <v>360</v>
      </c>
      <c r="Z348" s="36">
        <f>IFERROR(IF(Y348=0,"",ROUNDUP(Y348/H348,0)*0.02175),"")</f>
        <v>0.52200000000000002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371.52000000000004</v>
      </c>
      <c r="BN348" s="64">
        <f t="shared" si="54"/>
        <v>371.52000000000004</v>
      </c>
      <c r="BO348" s="64">
        <f t="shared" si="55"/>
        <v>0.5</v>
      </c>
      <c r="BP348" s="64">
        <f t="shared" si="56"/>
        <v>0.5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1300</v>
      </c>
      <c r="Y349" s="568">
        <f t="shared" si="52"/>
        <v>1305</v>
      </c>
      <c r="Z349" s="36">
        <f>IFERROR(IF(Y349=0,"",ROUNDUP(Y349/H349,0)*0.02175),"")</f>
        <v>1.8922499999999998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1341.6</v>
      </c>
      <c r="BN349" s="64">
        <f t="shared" si="54"/>
        <v>1346.76</v>
      </c>
      <c r="BO349" s="64">
        <f t="shared" si="55"/>
        <v>1.8055555555555556</v>
      </c>
      <c r="BP349" s="64">
        <f t="shared" si="56"/>
        <v>1.8125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20</v>
      </c>
      <c r="Y352" s="568">
        <f t="shared" si="52"/>
        <v>20</v>
      </c>
      <c r="Z352" s="36">
        <f>IFERROR(IF(Y352=0,"",ROUNDUP(Y352/H352,0)*0.00902),"")</f>
        <v>3.6080000000000001E-2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20.84</v>
      </c>
      <c r="BN352" s="64">
        <f t="shared" si="54"/>
        <v>20.84</v>
      </c>
      <c r="BO352" s="64">
        <f t="shared" si="55"/>
        <v>3.0303030303030304E-2</v>
      </c>
      <c r="BP352" s="64">
        <f t="shared" si="56"/>
        <v>3.0303030303030304E-2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281.33333333333337</v>
      </c>
      <c r="Y353" s="569">
        <f>IFERROR(Y346/H346,"0")+IFERROR(Y347/H347,"0")+IFERROR(Y348/H348,"0")+IFERROR(Y349/H349,"0")+IFERROR(Y350/H350,"0")+IFERROR(Y351/H351,"0")+IFERROR(Y352/H352,"0")</f>
        <v>282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6.0825800000000001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4180</v>
      </c>
      <c r="Y354" s="569">
        <f>IFERROR(SUM(Y346:Y352),"0")</f>
        <v>4190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1000</v>
      </c>
      <c r="Y356" s="568">
        <f>IFERROR(IF(X356="",0,CEILING((X356/$H356),1)*$H356),"")</f>
        <v>1005</v>
      </c>
      <c r="Z356" s="36">
        <f>IFERROR(IF(Y356=0,"",ROUNDUP(Y356/H356,0)*0.02175),"")</f>
        <v>1.4572499999999999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1032</v>
      </c>
      <c r="BN356" s="64">
        <f>IFERROR(Y356*I356/H356,"0")</f>
        <v>1037.1600000000001</v>
      </c>
      <c r="BO356" s="64">
        <f>IFERROR(1/J356*(X356/H356),"0")</f>
        <v>1.3888888888888888</v>
      </c>
      <c r="BP356" s="64">
        <f>IFERROR(1/J356*(Y356/H356),"0")</f>
        <v>1.3958333333333333</v>
      </c>
    </row>
    <row r="357" spans="1:68" ht="16.5" hidden="1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66.666666666666671</v>
      </c>
      <c r="Y358" s="569">
        <f>IFERROR(Y356/H356,"0")+IFERROR(Y357/H357,"0")</f>
        <v>67</v>
      </c>
      <c r="Z358" s="569">
        <f>IFERROR(IF(Z356="",0,Z356),"0")+IFERROR(IF(Z357="",0,Z357),"0")</f>
        <v>1.4572499999999999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1000</v>
      </c>
      <c r="Y359" s="569">
        <f>IFERROR(SUM(Y356:Y357),"0")</f>
        <v>1005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30</v>
      </c>
      <c r="Y373" s="568">
        <f>IFERROR(IF(X373="",0,CEILING((X373/$H373),1)*$H373),"")</f>
        <v>36</v>
      </c>
      <c r="Z373" s="36">
        <f>IFERROR(IF(Y373=0,"",ROUNDUP(Y373/H373,0)*0.01898),"")</f>
        <v>5.6940000000000004E-2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31.087500000000002</v>
      </c>
      <c r="BN373" s="64">
        <f>IFERROR(Y373*I373/H373,"0")</f>
        <v>37.305</v>
      </c>
      <c r="BO373" s="64">
        <f>IFERROR(1/J373*(X373/H373),"0")</f>
        <v>3.90625E-2</v>
      </c>
      <c r="BP373" s="64">
        <f>IFERROR(1/J373*(Y373/H373),"0")</f>
        <v>4.6875E-2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2.5</v>
      </c>
      <c r="Y375" s="569">
        <f>IFERROR(Y371/H371,"0")+IFERROR(Y372/H372,"0")+IFERROR(Y373/H373,"0")+IFERROR(Y374/H374,"0")</f>
        <v>3</v>
      </c>
      <c r="Z375" s="569">
        <f>IFERROR(IF(Z371="",0,Z371),"0")+IFERROR(IF(Z372="",0,Z372),"0")+IFERROR(IF(Z373="",0,Z373),"0")+IFERROR(IF(Z374="",0,Z374),"0")</f>
        <v>5.6940000000000004E-2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30</v>
      </c>
      <c r="Y376" s="569">
        <f>IFERROR(SUM(Y371:Y374),"0")</f>
        <v>36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30</v>
      </c>
      <c r="Y382" s="568">
        <f>IFERROR(IF(X382="",0,CEILING((X382/$H382),1)*$H382),"")</f>
        <v>36</v>
      </c>
      <c r="Z382" s="36">
        <f>IFERROR(IF(Y382=0,"",ROUNDUP(Y382/H382,0)*0.01898),"")</f>
        <v>7.5920000000000001E-2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31.73</v>
      </c>
      <c r="BN382" s="64">
        <f>IFERROR(Y382*I382/H382,"0")</f>
        <v>38.076000000000001</v>
      </c>
      <c r="BO382" s="64">
        <f>IFERROR(1/J382*(X382/H382),"0")</f>
        <v>5.2083333333333336E-2</v>
      </c>
      <c r="BP382" s="64">
        <f>IFERROR(1/J382*(Y382/H382),"0")</f>
        <v>6.25E-2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3.3333333333333335</v>
      </c>
      <c r="Y384" s="569">
        <f>IFERROR(Y382/H382,"0")+IFERROR(Y383/H383,"0")</f>
        <v>4</v>
      </c>
      <c r="Z384" s="569">
        <f>IFERROR(IF(Z382="",0,Z382),"0")+IFERROR(IF(Z383="",0,Z383),"0")</f>
        <v>7.5920000000000001E-2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30</v>
      </c>
      <c r="Y385" s="569">
        <f>IFERROR(SUM(Y382:Y383),"0")</f>
        <v>36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70</v>
      </c>
      <c r="Y398" s="568">
        <f t="shared" si="57"/>
        <v>71.400000000000006</v>
      </c>
      <c r="Z398" s="36">
        <f t="shared" si="62"/>
        <v>0.17068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74.333333333333329</v>
      </c>
      <c r="BN398" s="64">
        <f t="shared" si="59"/>
        <v>75.820000000000007</v>
      </c>
      <c r="BO398" s="64">
        <f t="shared" si="60"/>
        <v>0.14245014245014245</v>
      </c>
      <c r="BP398" s="64">
        <f t="shared" si="61"/>
        <v>0.14529914529914531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10.5</v>
      </c>
      <c r="Y399" s="568">
        <f t="shared" si="57"/>
        <v>10.5</v>
      </c>
      <c r="Z399" s="36">
        <f t="shared" si="62"/>
        <v>2.5100000000000001E-2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11.149999999999999</v>
      </c>
      <c r="BN399" s="64">
        <f t="shared" si="59"/>
        <v>11.149999999999999</v>
      </c>
      <c r="BO399" s="64">
        <f t="shared" si="60"/>
        <v>2.1367521367521368E-2</v>
      </c>
      <c r="BP399" s="64">
        <f t="shared" si="61"/>
        <v>2.1367521367521368E-2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87.5</v>
      </c>
      <c r="Y401" s="568">
        <f t="shared" si="57"/>
        <v>88.2</v>
      </c>
      <c r="Z401" s="36">
        <f t="shared" si="62"/>
        <v>0.21084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92.916666666666657</v>
      </c>
      <c r="BN401" s="64">
        <f t="shared" si="59"/>
        <v>93.66</v>
      </c>
      <c r="BO401" s="64">
        <f t="shared" si="60"/>
        <v>0.17806267806267806</v>
      </c>
      <c r="BP401" s="64">
        <f t="shared" si="61"/>
        <v>0.17948717948717952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80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81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0.40661999999999998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168</v>
      </c>
      <c r="Y404" s="569">
        <f>IFERROR(SUM(Y393:Y402),"0")</f>
        <v>170.10000000000002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60</v>
      </c>
      <c r="Y424" s="568">
        <f>IFERROR(IF(X424="",0,CEILING((X424/$H424),1)*$H424),"")</f>
        <v>60</v>
      </c>
      <c r="Z424" s="36">
        <f>IFERROR(IF(Y424=0,"",ROUNDUP(Y424/H424,0)*0.00651),"")</f>
        <v>0.32550000000000001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105</v>
      </c>
      <c r="BN424" s="64">
        <f>IFERROR(Y424*I424/H424,"0")</f>
        <v>105</v>
      </c>
      <c r="BO424" s="64">
        <f>IFERROR(1/J424*(X424/H424),"0")</f>
        <v>0.27472527472527475</v>
      </c>
      <c r="BP424" s="64">
        <f>IFERROR(1/J424*(Y424/H424),"0")</f>
        <v>0.27472527472527475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50</v>
      </c>
      <c r="Y425" s="569">
        <f>IFERROR(Y424/H424,"0")</f>
        <v>50</v>
      </c>
      <c r="Z425" s="569">
        <f>IFERROR(IF(Z424="",0,Z424),"0")</f>
        <v>0.32550000000000001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60</v>
      </c>
      <c r="Y426" s="569">
        <f>IFERROR(SUM(Y424:Y424),"0")</f>
        <v>60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100</v>
      </c>
      <c r="Y437" s="568">
        <f t="shared" si="63"/>
        <v>100.32000000000001</v>
      </c>
      <c r="Z437" s="36">
        <f t="shared" si="64"/>
        <v>0.22724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106.81818181818181</v>
      </c>
      <c r="BN437" s="64">
        <f t="shared" si="66"/>
        <v>107.16</v>
      </c>
      <c r="BO437" s="64">
        <f t="shared" si="67"/>
        <v>0.18210955710955709</v>
      </c>
      <c r="BP437" s="64">
        <f t="shared" si="68"/>
        <v>0.18269230769230771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100</v>
      </c>
      <c r="Y440" s="568">
        <f t="shared" si="63"/>
        <v>100.32000000000001</v>
      </c>
      <c r="Z440" s="36">
        <f t="shared" si="64"/>
        <v>0.22724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106.81818181818181</v>
      </c>
      <c r="BN440" s="64">
        <f t="shared" si="66"/>
        <v>107.16</v>
      </c>
      <c r="BO440" s="64">
        <f t="shared" si="67"/>
        <v>0.18210955710955709</v>
      </c>
      <c r="BP440" s="64">
        <f t="shared" si="68"/>
        <v>0.18269230769230771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60</v>
      </c>
      <c r="Y443" s="568">
        <f t="shared" si="63"/>
        <v>61.2</v>
      </c>
      <c r="Z443" s="36">
        <f>IFERROR(IF(Y443=0,"",ROUNDUP(Y443/H443,0)*0.00902),"")</f>
        <v>0.15334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63.5</v>
      </c>
      <c r="BN443" s="64">
        <f t="shared" si="66"/>
        <v>64.77000000000001</v>
      </c>
      <c r="BO443" s="64">
        <f t="shared" si="67"/>
        <v>0.12626262626262627</v>
      </c>
      <c r="BP443" s="64">
        <f t="shared" si="68"/>
        <v>0.12878787878787878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120</v>
      </c>
      <c r="Y448" s="568">
        <f t="shared" si="63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127</v>
      </c>
      <c r="BN448" s="64">
        <f t="shared" si="66"/>
        <v>129.54000000000002</v>
      </c>
      <c r="BO448" s="64">
        <f t="shared" si="67"/>
        <v>0.25252525252525254</v>
      </c>
      <c r="BP448" s="64">
        <f t="shared" si="68"/>
        <v>0.25757575757575757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106.81818181818181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108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1.14174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480</v>
      </c>
      <c r="Y451" s="569">
        <f>IFERROR(SUM(Y435:Y449),"0")</f>
        <v>484.56000000000006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100</v>
      </c>
      <c r="Y453" s="568">
        <f>IFERROR(IF(X453="",0,CEILING((X453/$H453),1)*$H453),"")</f>
        <v>100.32000000000001</v>
      </c>
      <c r="Z453" s="36">
        <f>IFERROR(IF(Y453=0,"",ROUNDUP(Y453/H453,0)*0.01196),"")</f>
        <v>0.22724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106.81818181818181</v>
      </c>
      <c r="BN453" s="64">
        <f>IFERROR(Y453*I453/H453,"0")</f>
        <v>107.16</v>
      </c>
      <c r="BO453" s="64">
        <f>IFERROR(1/J453*(X453/H453),"0")</f>
        <v>0.18210955710955709</v>
      </c>
      <c r="BP453" s="64">
        <f>IFERROR(1/J453*(Y453/H453),"0")</f>
        <v>0.18269230769230771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18.939393939393938</v>
      </c>
      <c r="Y456" s="569">
        <f>IFERROR(Y453/H453,"0")+IFERROR(Y454/H454,"0")+IFERROR(Y455/H455,"0")</f>
        <v>19</v>
      </c>
      <c r="Z456" s="569">
        <f>IFERROR(IF(Z453="",0,Z453),"0")+IFERROR(IF(Z454="",0,Z454),"0")+IFERROR(IF(Z455="",0,Z455),"0")</f>
        <v>0.22724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100</v>
      </c>
      <c r="Y457" s="569">
        <f>IFERROR(SUM(Y453:Y455),"0")</f>
        <v>100.32000000000001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40</v>
      </c>
      <c r="Y459" s="568">
        <f t="shared" ref="Y459:Y465" si="69">IFERROR(IF(X459="",0,CEILING((X459/$H459),1)*$H459),"")</f>
        <v>42.24</v>
      </c>
      <c r="Z459" s="36">
        <f>IFERROR(IF(Y459=0,"",ROUNDUP(Y459/H459,0)*0.01196),"")</f>
        <v>9.5680000000000001E-2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42.727272727272727</v>
      </c>
      <c r="BN459" s="64">
        <f t="shared" ref="BN459:BN465" si="71">IFERROR(Y459*I459/H459,"0")</f>
        <v>45.12</v>
      </c>
      <c r="BO459" s="64">
        <f t="shared" ref="BO459:BO465" si="72">IFERROR(1/J459*(X459/H459),"0")</f>
        <v>7.2843822843822847E-2</v>
      </c>
      <c r="BP459" s="64">
        <f t="shared" ref="BP459:BP465" si="73">IFERROR(1/J459*(Y459/H459),"0")</f>
        <v>7.6923076923076927E-2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40</v>
      </c>
      <c r="Y460" s="568">
        <f t="shared" si="69"/>
        <v>42.24</v>
      </c>
      <c r="Z460" s="36">
        <f>IFERROR(IF(Y460=0,"",ROUNDUP(Y460/H460,0)*0.01196),"")</f>
        <v>9.5680000000000001E-2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42.727272727272727</v>
      </c>
      <c r="BN460" s="64">
        <f t="shared" si="71"/>
        <v>45.12</v>
      </c>
      <c r="BO460" s="64">
        <f t="shared" si="72"/>
        <v>7.2843822843822847E-2</v>
      </c>
      <c r="BP460" s="64">
        <f t="shared" si="73"/>
        <v>7.6923076923076927E-2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60</v>
      </c>
      <c r="Y463" s="568">
        <f t="shared" si="69"/>
        <v>62.4</v>
      </c>
      <c r="Z463" s="36">
        <f>IFERROR(IF(Y463=0,"",ROUNDUP(Y463/H463,0)*0.00902),"")</f>
        <v>0.11726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86.625</v>
      </c>
      <c r="BN463" s="64">
        <f t="shared" si="71"/>
        <v>90.089999999999989</v>
      </c>
      <c r="BO463" s="64">
        <f t="shared" si="72"/>
        <v>9.4696969696969696E-2</v>
      </c>
      <c r="BP463" s="64">
        <f t="shared" si="73"/>
        <v>9.8484848484848481E-2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18</v>
      </c>
      <c r="Y464" s="568">
        <f t="shared" si="69"/>
        <v>19.2</v>
      </c>
      <c r="Z464" s="36">
        <f>IFERROR(IF(Y464=0,"",ROUNDUP(Y464/H464,0)*0.00902),"")</f>
        <v>3.6080000000000001E-2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25.087500000000002</v>
      </c>
      <c r="BN464" s="64">
        <f t="shared" si="71"/>
        <v>26.76</v>
      </c>
      <c r="BO464" s="64">
        <f t="shared" si="72"/>
        <v>2.8409090909090912E-2</v>
      </c>
      <c r="BP464" s="64">
        <f t="shared" si="73"/>
        <v>3.0303030303030304E-2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60</v>
      </c>
      <c r="Y465" s="568">
        <f t="shared" si="69"/>
        <v>62.4</v>
      </c>
      <c r="Z465" s="36">
        <f>IFERROR(IF(Y465=0,"",ROUNDUP(Y465/H465,0)*0.00902),"")</f>
        <v>0.11726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83.625000000000014</v>
      </c>
      <c r="BN465" s="64">
        <f t="shared" si="71"/>
        <v>86.970000000000013</v>
      </c>
      <c r="BO465" s="64">
        <f t="shared" si="72"/>
        <v>9.4696969696969696E-2</v>
      </c>
      <c r="BP465" s="64">
        <f t="shared" si="73"/>
        <v>9.8484848484848481E-2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53.371212121212118</v>
      </c>
      <c r="Y466" s="569">
        <f>IFERROR(Y459/H459,"0")+IFERROR(Y460/H460,"0")+IFERROR(Y461/H461,"0")+IFERROR(Y462/H462,"0")+IFERROR(Y463/H463,"0")+IFERROR(Y464/H464,"0")+IFERROR(Y465/H465,"0")</f>
        <v>56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0.58156000000000008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268</v>
      </c>
      <c r="Y467" s="569">
        <f>IFERROR(SUM(Y459:Y465),"0")</f>
        <v>281.27999999999997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500</v>
      </c>
      <c r="Y496" s="568">
        <f>IFERROR(IF(X496="",0,CEILING((X496/$H496),1)*$H496),"")</f>
        <v>504</v>
      </c>
      <c r="Z496" s="36">
        <f>IFERROR(IF(Y496=0,"",ROUNDUP(Y496/H496,0)*0.01898),"")</f>
        <v>1.06288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528.83333333333337</v>
      </c>
      <c r="BN496" s="64">
        <f>IFERROR(Y496*I496/H496,"0")</f>
        <v>533.06399999999996</v>
      </c>
      <c r="BO496" s="64">
        <f>IFERROR(1/J496*(X496/H496),"0")</f>
        <v>0.86805555555555558</v>
      </c>
      <c r="BP496" s="64">
        <f>IFERROR(1/J496*(Y496/H496),"0")</f>
        <v>0.875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55.555555555555557</v>
      </c>
      <c r="Y498" s="569">
        <f>IFERROR(Y496/H496,"0")+IFERROR(Y497/H497,"0")</f>
        <v>56</v>
      </c>
      <c r="Z498" s="569">
        <f>IFERROR(IF(Z496="",0,Z496),"0")+IFERROR(IF(Z497="",0,Z497),"0")</f>
        <v>1.06288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500</v>
      </c>
      <c r="Y499" s="569">
        <f>IFERROR(SUM(Y496:Y497),"0")</f>
        <v>504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17627.75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17783.860000000004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18752.710825062553</v>
      </c>
      <c r="Y511" s="569">
        <f>IFERROR(SUM(BN22:BN507),"0")</f>
        <v>18919.619000000006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19552.710825062553</v>
      </c>
      <c r="Y513" s="569">
        <f>GrossWeightTotalR+PalletQtyTotalR*25</f>
        <v>19719.619000000006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3793.1238418882085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3821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36.900500000000001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259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565.20000000000005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1478.4</v>
      </c>
      <c r="E520" s="46">
        <f>IFERROR(Y89*1,"0")+IFERROR(Y90*1,"0")+IFERROR(Y91*1,"0")+IFERROR(Y95*1,"0")+IFERROR(Y96*1,"0")+IFERROR(Y97*1,"0")+IFERROR(Y98*1,"0")+IFERROR(Y99*1,"0")+IFERROR(Y100*1,"0")</f>
        <v>1491.3000000000002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1960.5600000000002</v>
      </c>
      <c r="G520" s="46">
        <f>IFERROR(Y131*1,"0")+IFERROR(Y132*1,"0")+IFERROR(Y136*1,"0")+IFERROR(Y137*1,"0")+IFERROR(Y141*1,"0")+IFERROR(Y142*1,"0")</f>
        <v>167.76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769.86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1936.4999999999998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241.06999999999996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343.19999999999993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878.55000000000007</v>
      </c>
      <c r="S520" s="46">
        <f>IFERROR(Y338*1,"0")+IFERROR(Y339*1,"0")+IFERROR(Y340*1,"0")</f>
        <v>875.7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5393</v>
      </c>
      <c r="U520" s="46">
        <f>IFERROR(Y371*1,"0")+IFERROR(Y372*1,"0")+IFERROR(Y373*1,"0")+IFERROR(Y374*1,"0")+IFERROR(Y378*1,"0")+IFERROR(Y382*1,"0")+IFERROR(Y383*1,"0")+IFERROR(Y387*1,"0")</f>
        <v>72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170.10000000000002</v>
      </c>
      <c r="W520" s="46">
        <f>IFERROR(Y412*1,"0")+IFERROR(Y416*1,"0")+IFERROR(Y417*1,"0")+IFERROR(Y418*1,"0")+IFERROR(Y419*1,"0")</f>
        <v>10.5</v>
      </c>
      <c r="X520" s="46">
        <f>IFERROR(Y424*1,"0")</f>
        <v>60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866.16000000000008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504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0,00"/>
        <filter val="1 180,00"/>
        <filter val="1 240,00"/>
        <filter val="1 300,00"/>
        <filter val="1 500,00"/>
        <filter val="10,50"/>
        <filter val="100,00"/>
        <filter val="105,00"/>
        <filter val="106,82"/>
        <filter val="108,52"/>
        <filter val="12,50"/>
        <filter val="120,00"/>
        <filter val="138,52"/>
        <filter val="141,67"/>
        <filter val="15,00"/>
        <filter val="150,00"/>
        <filter val="157,50"/>
        <filter val="16,67"/>
        <filter val="168,00"/>
        <filter val="17 627,75"/>
        <filter val="170,00"/>
        <filter val="178,50"/>
        <filter val="18 752,71"/>
        <filter val="18,00"/>
        <filter val="18,90"/>
        <filter val="18,94"/>
        <filter val="19 552,71"/>
        <filter val="197,04"/>
        <filter val="2,00"/>
        <filter val="2,50"/>
        <filter val="2,75"/>
        <filter val="20,00"/>
        <filter val="200,00"/>
        <filter val="207,78"/>
        <filter val="21,00"/>
        <filter val="210,00"/>
        <filter val="216,00"/>
        <filter val="216,05"/>
        <filter val="221,00"/>
        <filter val="225,00"/>
        <filter val="250,00"/>
        <filter val="260,00"/>
        <filter val="268,00"/>
        <filter val="276,19"/>
        <filter val="28,00"/>
        <filter val="28,33"/>
        <filter val="280,00"/>
        <filter val="281,33"/>
        <filter val="29,10"/>
        <filter val="3 793,12"/>
        <filter val="3,33"/>
        <filter val="3,50"/>
        <filter val="3,85"/>
        <filter val="30,00"/>
        <filter val="300,00"/>
        <filter val="309,57"/>
        <filter val="32"/>
        <filter val="32,00"/>
        <filter val="320,00"/>
        <filter val="325,00"/>
        <filter val="33,00"/>
        <filter val="33,75"/>
        <filter val="340,00"/>
        <filter val="35,00"/>
        <filter val="36,00"/>
        <filter val="360,00"/>
        <filter val="4 180,00"/>
        <filter val="4,40"/>
        <filter val="4,44"/>
        <filter val="40,00"/>
        <filter val="400,00"/>
        <filter val="416,67"/>
        <filter val="420,00"/>
        <filter val="45,00"/>
        <filter val="450,00"/>
        <filter val="455,00"/>
        <filter val="456,32"/>
        <filter val="470,00"/>
        <filter val="480,00"/>
        <filter val="5,00"/>
        <filter val="5,60"/>
        <filter val="50,00"/>
        <filter val="500,00"/>
        <filter val="51,00"/>
        <filter val="53,37"/>
        <filter val="540,00"/>
        <filter val="55,56"/>
        <filter val="550,00"/>
        <filter val="560,00"/>
        <filter val="585,00"/>
        <filter val="6,00"/>
        <filter val="60,00"/>
        <filter val="60,07"/>
        <filter val="608,00"/>
        <filter val="625,00"/>
        <filter val="66,67"/>
        <filter val="68,00"/>
        <filter val="7,00"/>
        <filter val="7,15"/>
        <filter val="7,67"/>
        <filter val="70,00"/>
        <filter val="72,00"/>
        <filter val="740,00"/>
        <filter val="75,00"/>
        <filter val="8,40"/>
        <filter val="80,00"/>
        <filter val="810,00"/>
        <filter val="850,00"/>
        <filter val="86,67"/>
        <filter val="87,04"/>
        <filter val="87,50"/>
        <filter val="875,00"/>
        <filter val="89,10"/>
        <filter val="92,59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