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7,25\24,07,25 ПОКОМ КИ филиалы\"/>
    </mc:Choice>
  </mc:AlternateContent>
  <xr:revisionPtr revIDLastSave="0" documentId="13_ncr:1_{9DE77163-A7E3-485C-9A87-845551421B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5" i="1" l="1"/>
  <c r="S68" i="1"/>
  <c r="S65" i="1"/>
  <c r="S36" i="1"/>
  <c r="S23" i="1"/>
  <c r="S9" i="1"/>
  <c r="S13" i="1"/>
  <c r="S15" i="1"/>
  <c r="S16" i="1"/>
  <c r="S19" i="1"/>
  <c r="S21" i="1"/>
  <c r="S29" i="1"/>
  <c r="S30" i="1"/>
  <c r="S32" i="1"/>
  <c r="S33" i="1"/>
  <c r="S38" i="1"/>
  <c r="AI38" i="1" s="1"/>
  <c r="S48" i="1"/>
  <c r="S50" i="1"/>
  <c r="AI50" i="1" s="1"/>
  <c r="S52" i="1"/>
  <c r="S63" i="1"/>
  <c r="S71" i="1"/>
  <c r="S72" i="1"/>
  <c r="AI72" i="1" s="1"/>
  <c r="S73" i="1"/>
  <c r="S78" i="1"/>
  <c r="AI78" i="1" s="1"/>
  <c r="S79" i="1"/>
  <c r="S80" i="1"/>
  <c r="AI80" i="1" s="1"/>
  <c r="S81" i="1"/>
  <c r="S82" i="1"/>
  <c r="AI82" i="1" s="1"/>
  <c r="S83" i="1"/>
  <c r="S85" i="1"/>
  <c r="S91" i="1"/>
  <c r="S93" i="1"/>
  <c r="AI93" i="1" s="1"/>
  <c r="S94" i="1"/>
  <c r="AI16" i="1"/>
  <c r="AI30" i="1"/>
  <c r="AI32" i="1"/>
  <c r="AI48" i="1"/>
  <c r="AI52" i="1"/>
  <c r="AI94" i="1"/>
  <c r="AI91" i="1" l="1"/>
  <c r="AI85" i="1"/>
  <c r="AI83" i="1"/>
  <c r="AI81" i="1"/>
  <c r="AI79" i="1"/>
  <c r="AI77" i="1"/>
  <c r="AI73" i="1"/>
  <c r="AI71" i="1"/>
  <c r="AI63" i="1"/>
  <c r="AI33" i="1"/>
  <c r="AI29" i="1"/>
  <c r="AI25" i="1"/>
  <c r="AI23" i="1"/>
  <c r="AI21" i="1"/>
  <c r="AI19" i="1"/>
  <c r="AI15" i="1"/>
  <c r="AI13" i="1"/>
  <c r="AI9" i="1"/>
  <c r="Q63" i="1"/>
  <c r="V63" i="1" s="1"/>
  <c r="Q71" i="1"/>
  <c r="V71" i="1" s="1"/>
  <c r="Q7" i="1"/>
  <c r="Q8" i="1"/>
  <c r="Q9" i="1"/>
  <c r="V9" i="1" s="1"/>
  <c r="Q10" i="1"/>
  <c r="R10" i="1" s="1"/>
  <c r="S10" i="1" s="1"/>
  <c r="Q11" i="1"/>
  <c r="R11" i="1" s="1"/>
  <c r="S11" i="1" s="1"/>
  <c r="V11" i="1" s="1"/>
  <c r="Q12" i="1"/>
  <c r="R12" i="1" s="1"/>
  <c r="S12" i="1" s="1"/>
  <c r="Q13" i="1"/>
  <c r="V13" i="1" s="1"/>
  <c r="Q14" i="1"/>
  <c r="R14" i="1" s="1"/>
  <c r="S14" i="1" s="1"/>
  <c r="Q15" i="1"/>
  <c r="V15" i="1" s="1"/>
  <c r="Q16" i="1"/>
  <c r="V16" i="1" s="1"/>
  <c r="Q17" i="1"/>
  <c r="R17" i="1" s="1"/>
  <c r="Q18" i="1"/>
  <c r="R18" i="1" s="1"/>
  <c r="Q19" i="1"/>
  <c r="V19" i="1" s="1"/>
  <c r="Q20" i="1"/>
  <c r="R20" i="1" s="1"/>
  <c r="S20" i="1" s="1"/>
  <c r="Q21" i="1"/>
  <c r="V21" i="1" s="1"/>
  <c r="Q22" i="1"/>
  <c r="R22" i="1" s="1"/>
  <c r="Q23" i="1"/>
  <c r="R23" i="1" s="1"/>
  <c r="V23" i="1" s="1"/>
  <c r="Q24" i="1"/>
  <c r="R24" i="1" s="1"/>
  <c r="S24" i="1" s="1"/>
  <c r="Q25" i="1"/>
  <c r="R25" i="1" s="1"/>
  <c r="V25" i="1" s="1"/>
  <c r="Q26" i="1"/>
  <c r="Q27" i="1"/>
  <c r="Q28" i="1"/>
  <c r="R28" i="1" s="1"/>
  <c r="Q29" i="1"/>
  <c r="V29" i="1" s="1"/>
  <c r="Q30" i="1"/>
  <c r="V30" i="1" s="1"/>
  <c r="Q31" i="1"/>
  <c r="Q32" i="1"/>
  <c r="V32" i="1" s="1"/>
  <c r="Q33" i="1"/>
  <c r="V33" i="1" s="1"/>
  <c r="Q34" i="1"/>
  <c r="Q35" i="1"/>
  <c r="Q36" i="1"/>
  <c r="R36" i="1" s="1"/>
  <c r="Q37" i="1"/>
  <c r="Q38" i="1"/>
  <c r="V38" i="1" s="1"/>
  <c r="Q39" i="1"/>
  <c r="Q40" i="1"/>
  <c r="R40" i="1" s="1"/>
  <c r="S40" i="1" s="1"/>
  <c r="Q41" i="1"/>
  <c r="Q42" i="1"/>
  <c r="R42" i="1" s="1"/>
  <c r="S42" i="1" s="1"/>
  <c r="Q43" i="1"/>
  <c r="Q44" i="1"/>
  <c r="R44" i="1" s="1"/>
  <c r="S44" i="1" s="1"/>
  <c r="Q45" i="1"/>
  <c r="Q46" i="1"/>
  <c r="R46" i="1" s="1"/>
  <c r="S46" i="1" s="1"/>
  <c r="Q47" i="1"/>
  <c r="Q48" i="1"/>
  <c r="V48" i="1" s="1"/>
  <c r="Q49" i="1"/>
  <c r="Q50" i="1"/>
  <c r="V50" i="1" s="1"/>
  <c r="Q51" i="1"/>
  <c r="Q52" i="1"/>
  <c r="V52" i="1" s="1"/>
  <c r="Q53" i="1"/>
  <c r="Q54" i="1"/>
  <c r="R54" i="1" s="1"/>
  <c r="S54" i="1" s="1"/>
  <c r="Q55" i="1"/>
  <c r="Q56" i="1"/>
  <c r="R56" i="1" s="1"/>
  <c r="S56" i="1" s="1"/>
  <c r="Q57" i="1"/>
  <c r="Q58" i="1"/>
  <c r="R58" i="1" s="1"/>
  <c r="S58" i="1" s="1"/>
  <c r="Q59" i="1"/>
  <c r="Q60" i="1"/>
  <c r="R60" i="1" s="1"/>
  <c r="S60" i="1" s="1"/>
  <c r="Q61" i="1"/>
  <c r="Q62" i="1"/>
  <c r="R62" i="1" s="1"/>
  <c r="S62" i="1" s="1"/>
  <c r="Q64" i="1"/>
  <c r="R64" i="1" s="1"/>
  <c r="S64" i="1" s="1"/>
  <c r="Q65" i="1"/>
  <c r="Q66" i="1"/>
  <c r="R66" i="1" s="1"/>
  <c r="S66" i="1" s="1"/>
  <c r="Q67" i="1"/>
  <c r="Q68" i="1"/>
  <c r="R68" i="1" s="1"/>
  <c r="Q69" i="1"/>
  <c r="Q70" i="1"/>
  <c r="R70" i="1" s="1"/>
  <c r="S70" i="1" s="1"/>
  <c r="Q72" i="1"/>
  <c r="V72" i="1" s="1"/>
  <c r="Q73" i="1"/>
  <c r="V73" i="1" s="1"/>
  <c r="Q74" i="1"/>
  <c r="R74" i="1" s="1"/>
  <c r="Q75" i="1"/>
  <c r="Q76" i="1"/>
  <c r="R76" i="1" s="1"/>
  <c r="Q77" i="1"/>
  <c r="R77" i="1" s="1"/>
  <c r="V77" i="1" s="1"/>
  <c r="Q78" i="1"/>
  <c r="V78" i="1" s="1"/>
  <c r="Q79" i="1"/>
  <c r="V79" i="1" s="1"/>
  <c r="Q80" i="1"/>
  <c r="V80" i="1" s="1"/>
  <c r="Q81" i="1"/>
  <c r="V81" i="1" s="1"/>
  <c r="Q82" i="1"/>
  <c r="V82" i="1" s="1"/>
  <c r="Q83" i="1"/>
  <c r="V83" i="1" s="1"/>
  <c r="Q84" i="1"/>
  <c r="Q85" i="1"/>
  <c r="V85" i="1" s="1"/>
  <c r="Q86" i="1"/>
  <c r="R86" i="1" s="1"/>
  <c r="Q87" i="1"/>
  <c r="Q88" i="1"/>
  <c r="R88" i="1" s="1"/>
  <c r="S88" i="1" s="1"/>
  <c r="Q89" i="1"/>
  <c r="Q90" i="1"/>
  <c r="R90" i="1" s="1"/>
  <c r="S90" i="1" s="1"/>
  <c r="Q91" i="1"/>
  <c r="V91" i="1" s="1"/>
  <c r="Q92" i="1"/>
  <c r="Q93" i="1"/>
  <c r="V93" i="1" s="1"/>
  <c r="Q94" i="1"/>
  <c r="V94" i="1" s="1"/>
  <c r="Q6" i="1"/>
  <c r="R6" i="1" s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S17" i="1" l="1"/>
  <c r="V17" i="1" s="1"/>
  <c r="V86" i="1"/>
  <c r="AI11" i="1"/>
  <c r="AI90" i="1"/>
  <c r="V90" i="1"/>
  <c r="V88" i="1"/>
  <c r="AI88" i="1"/>
  <c r="AI86" i="1"/>
  <c r="V76" i="1"/>
  <c r="AI76" i="1"/>
  <c r="AI74" i="1"/>
  <c r="V74" i="1"/>
  <c r="AI62" i="1"/>
  <c r="V62" i="1"/>
  <c r="V60" i="1"/>
  <c r="AI60" i="1"/>
  <c r="AI58" i="1"/>
  <c r="V58" i="1"/>
  <c r="V56" i="1"/>
  <c r="AI56" i="1"/>
  <c r="AI54" i="1"/>
  <c r="V54" i="1"/>
  <c r="AI46" i="1"/>
  <c r="V46" i="1"/>
  <c r="V44" i="1"/>
  <c r="AI44" i="1"/>
  <c r="AI42" i="1"/>
  <c r="V42" i="1"/>
  <c r="V40" i="1"/>
  <c r="AI40" i="1"/>
  <c r="V36" i="1"/>
  <c r="AI36" i="1"/>
  <c r="V28" i="1"/>
  <c r="AI28" i="1"/>
  <c r="V24" i="1"/>
  <c r="AI24" i="1"/>
  <c r="AI22" i="1"/>
  <c r="V22" i="1"/>
  <c r="V20" i="1"/>
  <c r="AI20" i="1"/>
  <c r="AI18" i="1"/>
  <c r="V18" i="1"/>
  <c r="AI14" i="1"/>
  <c r="V14" i="1"/>
  <c r="V12" i="1"/>
  <c r="AI12" i="1"/>
  <c r="AI10" i="1"/>
  <c r="V10" i="1"/>
  <c r="AI6" i="1"/>
  <c r="V6" i="1"/>
  <c r="AI70" i="1"/>
  <c r="V70" i="1"/>
  <c r="V68" i="1"/>
  <c r="AI68" i="1"/>
  <c r="AI66" i="1"/>
  <c r="V66" i="1"/>
  <c r="V64" i="1"/>
  <c r="AI64" i="1"/>
  <c r="W6" i="1"/>
  <c r="R89" i="1"/>
  <c r="S89" i="1" s="1"/>
  <c r="R87" i="1"/>
  <c r="S87" i="1" s="1"/>
  <c r="R75" i="1"/>
  <c r="S75" i="1" s="1"/>
  <c r="R69" i="1"/>
  <c r="S69" i="1" s="1"/>
  <c r="R67" i="1"/>
  <c r="S67" i="1" s="1"/>
  <c r="R65" i="1"/>
  <c r="R61" i="1"/>
  <c r="S61" i="1" s="1"/>
  <c r="R59" i="1"/>
  <c r="S59" i="1" s="1"/>
  <c r="R57" i="1"/>
  <c r="S57" i="1" s="1"/>
  <c r="R55" i="1"/>
  <c r="S55" i="1" s="1"/>
  <c r="R53" i="1"/>
  <c r="S53" i="1" s="1"/>
  <c r="R51" i="1"/>
  <c r="S51" i="1" s="1"/>
  <c r="R47" i="1"/>
  <c r="S47" i="1" s="1"/>
  <c r="R45" i="1"/>
  <c r="S45" i="1" s="1"/>
  <c r="R43" i="1"/>
  <c r="S43" i="1" s="1"/>
  <c r="R41" i="1"/>
  <c r="S41" i="1" s="1"/>
  <c r="R39" i="1"/>
  <c r="S39" i="1" s="1"/>
  <c r="R27" i="1"/>
  <c r="S27" i="1" s="1"/>
  <c r="R31" i="1"/>
  <c r="S31" i="1" s="1"/>
  <c r="R37" i="1"/>
  <c r="S37" i="1" s="1"/>
  <c r="R7" i="1"/>
  <c r="S7" i="1" s="1"/>
  <c r="R35" i="1"/>
  <c r="S35" i="1" s="1"/>
  <c r="R49" i="1"/>
  <c r="S49" i="1" s="1"/>
  <c r="R8" i="1"/>
  <c r="S8" i="1" s="1"/>
  <c r="R26" i="1"/>
  <c r="S26" i="1" s="1"/>
  <c r="R34" i="1"/>
  <c r="S34" i="1" s="1"/>
  <c r="R84" i="1"/>
  <c r="S84" i="1" s="1"/>
  <c r="R92" i="1"/>
  <c r="S92" i="1" s="1"/>
  <c r="W93" i="1"/>
  <c r="W89" i="1"/>
  <c r="W85" i="1"/>
  <c r="W81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25" i="1"/>
  <c r="W21" i="1"/>
  <c r="W17" i="1"/>
  <c r="W13" i="1"/>
  <c r="W9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W27" i="1"/>
  <c r="W23" i="1"/>
  <c r="W19" i="1"/>
  <c r="W15" i="1"/>
  <c r="W11" i="1"/>
  <c r="W7" i="1"/>
  <c r="W94" i="1"/>
  <c r="W92" i="1"/>
  <c r="W90" i="1"/>
  <c r="W88" i="1"/>
  <c r="W86" i="1"/>
  <c r="W84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Q5" i="1"/>
  <c r="L5" i="1"/>
  <c r="AI17" i="1" l="1"/>
  <c r="V84" i="1"/>
  <c r="AI84" i="1"/>
  <c r="AI26" i="1"/>
  <c r="V26" i="1"/>
  <c r="V49" i="1"/>
  <c r="AI49" i="1"/>
  <c r="AI7" i="1"/>
  <c r="V7" i="1"/>
  <c r="S5" i="1"/>
  <c r="V31" i="1"/>
  <c r="AI31" i="1"/>
  <c r="V39" i="1"/>
  <c r="AI39" i="1"/>
  <c r="V43" i="1"/>
  <c r="AI43" i="1"/>
  <c r="V47" i="1"/>
  <c r="AI47" i="1"/>
  <c r="V53" i="1"/>
  <c r="AI53" i="1"/>
  <c r="V57" i="1"/>
  <c r="AI57" i="1"/>
  <c r="V61" i="1"/>
  <c r="AI61" i="1"/>
  <c r="V67" i="1"/>
  <c r="AI67" i="1"/>
  <c r="V75" i="1"/>
  <c r="AI75" i="1"/>
  <c r="V89" i="1"/>
  <c r="AI89" i="1"/>
  <c r="V92" i="1"/>
  <c r="AI92" i="1"/>
  <c r="AI34" i="1"/>
  <c r="V34" i="1"/>
  <c r="V8" i="1"/>
  <c r="AI8" i="1"/>
  <c r="V35" i="1"/>
  <c r="AI35" i="1"/>
  <c r="V37" i="1"/>
  <c r="AI37" i="1"/>
  <c r="V27" i="1"/>
  <c r="AI27" i="1"/>
  <c r="V41" i="1"/>
  <c r="AI41" i="1"/>
  <c r="V45" i="1"/>
  <c r="AI45" i="1"/>
  <c r="V51" i="1"/>
  <c r="AI51" i="1"/>
  <c r="V55" i="1"/>
  <c r="AI55" i="1"/>
  <c r="V59" i="1"/>
  <c r="AI59" i="1"/>
  <c r="V65" i="1"/>
  <c r="AI65" i="1"/>
  <c r="V69" i="1"/>
  <c r="AI69" i="1"/>
  <c r="V87" i="1"/>
  <c r="AI87" i="1"/>
  <c r="R5" i="1"/>
  <c r="AI5" i="1" l="1"/>
</calcChain>
</file>

<file path=xl/sharedStrings.xml><?xml version="1.0" encoding="utf-8"?>
<sst xmlns="http://schemas.openxmlformats.org/spreadsheetml/2006/main" count="381" uniqueCount="163">
  <si>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</si>
  <si>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</si>
  <si>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</si>
  <si>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</si>
  <si>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</si>
  <si>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</si>
  <si>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</si>
  <si>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</si>
  <si>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</si>
  <si>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</si>
  <si>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</si>
  <si>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</si>
  <si>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</si>
  <si>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</si>
  <si>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</si>
  <si>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</si>
  <si>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</si>
  <si>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</si>
  <si>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</si>
  <si>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</si>
  <si>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</si>
  <si>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</si>
  <si>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</si>
  <si>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</si>
  <si>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26,07,(1)</t>
  </si>
  <si>
    <t>26,07,(2)</t>
  </si>
  <si>
    <t>24,07,</t>
  </si>
  <si>
    <t>23,07,</t>
  </si>
  <si>
    <t>17,07,</t>
  </si>
  <si>
    <t>16,07,</t>
  </si>
  <si>
    <t>10,07,</t>
  </si>
  <si>
    <t>09,07,</t>
  </si>
  <si>
    <t>03,07,</t>
  </si>
  <si>
    <t>02,07,</t>
  </si>
  <si>
    <t>26,06,</t>
  </si>
  <si>
    <t>25,06,</t>
  </si>
  <si>
    <t>19,06,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</si>
  <si>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</si>
  <si>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</si>
  <si>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</si>
  <si>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</si>
  <si>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</si>
  <si>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</si>
  <si>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</si>
  <si>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</si>
  <si>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</si>
  <si>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</si>
  <si>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</si>
  <si>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</si>
  <si>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</si>
  <si>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</si>
  <si>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</si>
  <si>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</si>
  <si>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</si>
  <si>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</si>
  <si>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</si>
  <si>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</t>
  </si>
  <si>
    <t xml:space="preserve"> 201  Ветчина Нежная ТМ Особый рецепт, (2,5кг), ПОКОМ</t>
  </si>
  <si>
    <t>ТМА июль_август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</si>
  <si>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</si>
  <si>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</si>
  <si>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 / 16,06,25 филиал обнулил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</si>
  <si>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</si>
  <si>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</si>
  <si>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</si>
  <si>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</si>
  <si>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</si>
  <si>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</si>
  <si>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</si>
  <si>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</si>
  <si>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</si>
  <si>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</si>
  <si>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</si>
  <si>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>24,07,25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</si>
  <si>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</si>
  <si>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</si>
  <si>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</si>
  <si>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</si>
  <si>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</si>
  <si>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</si>
  <si>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</si>
  <si>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</si>
  <si>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</si>
  <si>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</si>
  <si>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</si>
  <si>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</si>
  <si>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</si>
  <si>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</si>
  <si>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</si>
  <si>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</si>
  <si>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</si>
  <si>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</si>
  <si>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</si>
  <si>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</si>
  <si>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</si>
  <si>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</si>
  <si>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</si>
  <si>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</si>
  <si>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</si>
  <si>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</si>
  <si>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</si>
  <si>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</si>
  <si>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</si>
  <si>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</si>
  <si>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</si>
  <si>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</si>
  <si>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</si>
  <si>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</si>
  <si>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</si>
  <si>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</si>
  <si>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</si>
  <si>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</si>
  <si>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</si>
  <si>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</si>
  <si>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</si>
  <si>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</si>
  <si>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</si>
  <si>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</si>
  <si>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</si>
  <si>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</si>
  <si>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</si>
  <si>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</si>
  <si>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</si>
  <si>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</si>
  <si>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</si>
  <si>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</si>
  <si>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</si>
  <si>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02,07,25 филиал обнулил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</si>
  <si>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</si>
  <si>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</si>
  <si>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</si>
  <si>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</si>
  <si>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</si>
  <si>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</si>
  <si>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</si>
  <si>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</si>
  <si>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</si>
  <si>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</si>
  <si>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</si>
  <si>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</si>
  <si>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</si>
  <si>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</si>
  <si>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</si>
  <si>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</si>
  <si>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</si>
  <si>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</si>
  <si>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</si>
  <si>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</si>
  <si>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</si>
  <si>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</si>
  <si>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конец ТМА, большие остатки</t>
  </si>
  <si>
    <t>большие остатки</t>
  </si>
  <si>
    <t>конец ТМА(сети), большие остатки</t>
  </si>
  <si>
    <t>слабая реализация</t>
  </si>
  <si>
    <t>ТМА июль / СПАР / 25,07,25 филиал обнулил</t>
  </si>
  <si>
    <t>ТМА июль / 25,07,25 филиал обнулил</t>
  </si>
  <si>
    <t>ТМА август / 25,07,25 филиал обнулил</t>
  </si>
  <si>
    <t>сети / ТМА июль / 25,07,25 филиал обнулил</t>
  </si>
  <si>
    <t>ТК ВОЯЖ / 25,07,25 филиал обнулил</t>
  </si>
  <si>
    <t>ТК Вояж / 25,07,25 филиал обнулил</t>
  </si>
  <si>
    <t>ТМА июль_август / 25,07,25 филиал обнулил</t>
  </si>
  <si>
    <t>заказ</t>
  </si>
  <si>
    <t>28,07,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</si>
</sst>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  <xf numFmtId="165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2" sqref="U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35.57031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25">
        <v>0.63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161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162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41443.547000000006</v>
      </c>
      <c r="F5" s="4">
        <f>SUM(F6:F500)</f>
        <v>43079.911</v>
      </c>
      <c r="G5" s="8"/>
      <c r="H5" s="1"/>
      <c r="I5" s="1"/>
      <c r="J5" s="1"/>
      <c r="K5" s="4">
        <f t="shared" ref="K5:T5" si="0">SUM(K6:K500)</f>
        <v>43351.813000000002</v>
      </c>
      <c r="L5" s="4">
        <f t="shared" si="0"/>
        <v>-1908.2659999999996</v>
      </c>
      <c r="M5" s="4">
        <f t="shared" si="0"/>
        <v>0</v>
      </c>
      <c r="N5" s="4">
        <f t="shared" si="0"/>
        <v>0</v>
      </c>
      <c r="O5" s="4">
        <f t="shared" si="0"/>
        <v>13665.740828000002</v>
      </c>
      <c r="P5" s="4">
        <f t="shared" si="0"/>
        <v>11000</v>
      </c>
      <c r="Q5" s="4">
        <f t="shared" si="0"/>
        <v>8288.7094000000016</v>
      </c>
      <c r="R5" s="4">
        <f t="shared" si="0"/>
        <v>22281.711463999996</v>
      </c>
      <c r="S5" s="4">
        <f t="shared" si="0"/>
        <v>19894.110955999997</v>
      </c>
      <c r="T5" s="4">
        <f t="shared" si="0"/>
        <v>3200</v>
      </c>
      <c r="U5" s="1"/>
      <c r="V5" s="1"/>
      <c r="W5" s="1"/>
      <c r="X5" s="4">
        <f t="shared" ref="X5:AG5" si="1">SUM(X6:X500)</f>
        <v>8319.1991999999973</v>
      </c>
      <c r="Y5" s="4">
        <f t="shared" si="1"/>
        <v>7743.9945999999982</v>
      </c>
      <c r="Z5" s="4">
        <f t="shared" si="1"/>
        <v>7509.2635999999993</v>
      </c>
      <c r="AA5" s="4">
        <f t="shared" si="1"/>
        <v>7420.3056000000015</v>
      </c>
      <c r="AB5" s="4">
        <f t="shared" si="1"/>
        <v>7425.6914000000015</v>
      </c>
      <c r="AC5" s="4">
        <f t="shared" si="1"/>
        <v>7453.1395999999977</v>
      </c>
      <c r="AD5" s="4">
        <f t="shared" si="1"/>
        <v>7837.2547999999979</v>
      </c>
      <c r="AE5" s="4">
        <f t="shared" si="1"/>
        <v>8479.4910000000018</v>
      </c>
      <c r="AF5" s="4">
        <f t="shared" si="1"/>
        <v>8396.8173999999999</v>
      </c>
      <c r="AG5" s="4">
        <f t="shared" si="1"/>
        <v>8733.0122000000047</v>
      </c>
      <c r="AH5" s="1"/>
      <c r="AI5" s="4">
        <f>SUM(AI6:AI500)</f>
        <v>16004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1" t="s">
        <v>37</v>
      </c>
      <c r="B6" s="21" t="s">
        <v>38</v>
      </c>
      <c r="C6" s="21">
        <v>1319.6279999999999</v>
      </c>
      <c r="D6" s="21">
        <v>3693.018</v>
      </c>
      <c r="E6" s="21">
        <v>2034.0239999999999</v>
      </c>
      <c r="F6" s="21">
        <v>2677.5540000000001</v>
      </c>
      <c r="G6" s="22">
        <v>1</v>
      </c>
      <c r="H6" s="21">
        <v>50</v>
      </c>
      <c r="I6" s="21" t="s">
        <v>39</v>
      </c>
      <c r="J6" s="21"/>
      <c r="K6" s="21">
        <v>1997.2</v>
      </c>
      <c r="L6" s="21">
        <f t="shared" ref="L6:L37" si="2">E6-K6</f>
        <v>36.823999999999842</v>
      </c>
      <c r="M6" s="21"/>
      <c r="N6" s="21"/>
      <c r="O6" s="21">
        <v>0</v>
      </c>
      <c r="P6" s="21"/>
      <c r="Q6" s="21">
        <f>E6/5</f>
        <v>406.8048</v>
      </c>
      <c r="R6" s="23">
        <f>8*Q6-P6-O6-F6</f>
        <v>576.88439999999991</v>
      </c>
      <c r="S6" s="5">
        <v>0</v>
      </c>
      <c r="T6" s="23">
        <v>0</v>
      </c>
      <c r="U6" s="21" t="s">
        <v>150</v>
      </c>
      <c r="V6" s="1">
        <f>(F6+O6+P6+S6)/Q6</f>
        <v>6.5819134877464576</v>
      </c>
      <c r="W6" s="21">
        <f>(F6+O6+P6)/Q6</f>
        <v>6.5819134877464576</v>
      </c>
      <c r="X6" s="21">
        <v>425.34440000000012</v>
      </c>
      <c r="Y6" s="21">
        <v>439.17140000000001</v>
      </c>
      <c r="Z6" s="21">
        <v>413.43020000000001</v>
      </c>
      <c r="AA6" s="21">
        <v>341.67959999999999</v>
      </c>
      <c r="AB6" s="21">
        <v>332.1816</v>
      </c>
      <c r="AC6" s="21">
        <v>285.56760000000003</v>
      </c>
      <c r="AD6" s="21">
        <v>264.09379999999999</v>
      </c>
      <c r="AE6" s="21">
        <v>218.34880000000001</v>
      </c>
      <c r="AF6" s="21">
        <v>205.60720000000001</v>
      </c>
      <c r="AG6" s="21">
        <v>206.1566</v>
      </c>
      <c r="AH6" s="21" t="s">
        <v>154</v>
      </c>
      <c r="AI6" s="1">
        <f>ROUND(G6*S6,0)</f>
        <v>0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-14.773999999999999</v>
      </c>
      <c r="D7" s="1">
        <v>907.80100000000004</v>
      </c>
      <c r="E7" s="1">
        <v>326.93299999999999</v>
      </c>
      <c r="F7" s="1">
        <v>456.83699999999999</v>
      </c>
      <c r="G7" s="8">
        <v>1</v>
      </c>
      <c r="H7" s="1">
        <v>45</v>
      </c>
      <c r="I7" s="1" t="s">
        <v>39</v>
      </c>
      <c r="J7" s="1"/>
      <c r="K7" s="1">
        <v>373.71600000000001</v>
      </c>
      <c r="L7" s="1">
        <f t="shared" si="2"/>
        <v>-46.783000000000015</v>
      </c>
      <c r="M7" s="1"/>
      <c r="N7" s="1"/>
      <c r="O7" s="1">
        <v>141.454172</v>
      </c>
      <c r="P7" s="1"/>
      <c r="Q7" s="1">
        <f t="shared" ref="Q7:Q70" si="3">E7/5</f>
        <v>65.386600000000001</v>
      </c>
      <c r="R7" s="5">
        <f t="shared" ref="R7:R8" si="4">11*Q7-P7-O7-F7</f>
        <v>120.96142800000007</v>
      </c>
      <c r="S7" s="5">
        <f>R7+$S$1*Q7</f>
        <v>162.15498600000006</v>
      </c>
      <c r="T7" s="5"/>
      <c r="U7" s="1"/>
      <c r="V7" s="1">
        <f>(F7+O7+P7+S7)/Q7</f>
        <v>11.629999999999999</v>
      </c>
      <c r="W7" s="1">
        <f t="shared" ref="W7:W70" si="5">(F7+O7+P7)/Q7</f>
        <v>9.1500578405973076</v>
      </c>
      <c r="X7" s="1">
        <v>69.132199999999997</v>
      </c>
      <c r="Y7" s="1">
        <v>72.563599999999994</v>
      </c>
      <c r="Z7" s="1">
        <v>72.74260000000001</v>
      </c>
      <c r="AA7" s="1">
        <v>72.045600000000007</v>
      </c>
      <c r="AB7" s="1">
        <v>63.960400000000007</v>
      </c>
      <c r="AC7" s="1">
        <v>56.307000000000002</v>
      </c>
      <c r="AD7" s="1">
        <v>69.638999999999996</v>
      </c>
      <c r="AE7" s="1">
        <v>80.647400000000005</v>
      </c>
      <c r="AF7" s="1">
        <v>82.742800000000003</v>
      </c>
      <c r="AG7" s="1">
        <v>92.404600000000002</v>
      </c>
      <c r="AH7" s="1"/>
      <c r="AI7" s="1">
        <f>ROUND(G7*S7,0)</f>
        <v>162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38</v>
      </c>
      <c r="C8" s="1">
        <v>37.076000000000001</v>
      </c>
      <c r="D8" s="1">
        <v>1017.865</v>
      </c>
      <c r="E8" s="1">
        <v>395.88200000000001</v>
      </c>
      <c r="F8" s="1">
        <v>530.02</v>
      </c>
      <c r="G8" s="8">
        <v>1</v>
      </c>
      <c r="H8" s="1">
        <v>45</v>
      </c>
      <c r="I8" s="1" t="s">
        <v>39</v>
      </c>
      <c r="J8" s="1"/>
      <c r="K8" s="1">
        <v>432.286</v>
      </c>
      <c r="L8" s="1">
        <f t="shared" si="2"/>
        <v>-36.403999999999996</v>
      </c>
      <c r="M8" s="1"/>
      <c r="N8" s="1"/>
      <c r="O8" s="1">
        <v>96.692184000000026</v>
      </c>
      <c r="P8" s="1">
        <v>100</v>
      </c>
      <c r="Q8" s="1">
        <f t="shared" si="3"/>
        <v>79.176400000000001</v>
      </c>
      <c r="R8" s="5">
        <f t="shared" si="4"/>
        <v>144.22821599999997</v>
      </c>
      <c r="S8" s="5">
        <f>R8+$S$1*Q8</f>
        <v>194.10934799999998</v>
      </c>
      <c r="T8" s="5"/>
      <c r="U8" s="1"/>
      <c r="V8" s="1">
        <f t="shared" ref="V8:V71" si="6">(F8+O8+P8+S8)/Q8</f>
        <v>11.629999999999999</v>
      </c>
      <c r="W8" s="1">
        <f t="shared" si="5"/>
        <v>9.1783938648385117</v>
      </c>
      <c r="X8" s="1">
        <v>84.198400000000007</v>
      </c>
      <c r="Y8" s="1">
        <v>83.241799999999998</v>
      </c>
      <c r="Z8" s="1">
        <v>77.17240000000001</v>
      </c>
      <c r="AA8" s="1">
        <v>76.83</v>
      </c>
      <c r="AB8" s="1">
        <v>74.159599999999998</v>
      </c>
      <c r="AC8" s="1">
        <v>67.935400000000001</v>
      </c>
      <c r="AD8" s="1">
        <v>76.679200000000009</v>
      </c>
      <c r="AE8" s="1">
        <v>102.2822</v>
      </c>
      <c r="AF8" s="1">
        <v>104.0412</v>
      </c>
      <c r="AG8" s="1">
        <v>114.45399999999999</v>
      </c>
      <c r="AH8" s="1"/>
      <c r="AI8" s="1">
        <f t="shared" ref="AI8:AI71" si="7">ROUND(G8*S8,0)</f>
        <v>194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0" t="s">
        <v>42</v>
      </c>
      <c r="B9" s="10" t="s">
        <v>43</v>
      </c>
      <c r="C9" s="10"/>
      <c r="D9" s="10">
        <v>3</v>
      </c>
      <c r="E9" s="10">
        <v>1</v>
      </c>
      <c r="F9" s="10"/>
      <c r="G9" s="11">
        <v>0</v>
      </c>
      <c r="H9" s="10" t="e">
        <v>#N/A</v>
      </c>
      <c r="I9" s="10" t="s">
        <v>44</v>
      </c>
      <c r="J9" s="10"/>
      <c r="K9" s="10">
        <v>3</v>
      </c>
      <c r="L9" s="10">
        <f t="shared" si="2"/>
        <v>-2</v>
      </c>
      <c r="M9" s="10"/>
      <c r="N9" s="10"/>
      <c r="O9" s="10">
        <v>0</v>
      </c>
      <c r="P9" s="10"/>
      <c r="Q9" s="10">
        <f t="shared" si="3"/>
        <v>0.2</v>
      </c>
      <c r="R9" s="12"/>
      <c r="S9" s="5">
        <f t="shared" ref="S9:S71" si="8">R9</f>
        <v>0</v>
      </c>
      <c r="T9" s="12"/>
      <c r="U9" s="10"/>
      <c r="V9" s="1">
        <f t="shared" si="6"/>
        <v>0</v>
      </c>
      <c r="W9" s="10">
        <f t="shared" si="5"/>
        <v>0</v>
      </c>
      <c r="X9" s="10">
        <v>0.2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/>
      <c r="AI9" s="1">
        <f t="shared" si="7"/>
        <v>0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>
        <v>39</v>
      </c>
      <c r="D10" s="1">
        <v>1036</v>
      </c>
      <c r="E10" s="1">
        <v>460</v>
      </c>
      <c r="F10" s="1">
        <v>532</v>
      </c>
      <c r="G10" s="8">
        <v>0.45</v>
      </c>
      <c r="H10" s="1">
        <v>45</v>
      </c>
      <c r="I10" s="1" t="s">
        <v>39</v>
      </c>
      <c r="J10" s="1"/>
      <c r="K10" s="1">
        <v>494</v>
      </c>
      <c r="L10" s="1">
        <f t="shared" si="2"/>
        <v>-34</v>
      </c>
      <c r="M10" s="1"/>
      <c r="N10" s="1"/>
      <c r="O10" s="1">
        <v>168.77199999999999</v>
      </c>
      <c r="P10" s="1">
        <v>100</v>
      </c>
      <c r="Q10" s="1">
        <f t="shared" si="3"/>
        <v>92</v>
      </c>
      <c r="R10" s="5">
        <f t="shared" ref="R10:R14" si="9">11*Q10-P10-O10-F10</f>
        <v>211.22800000000007</v>
      </c>
      <c r="S10" s="5">
        <f>R10+$S$1*Q10</f>
        <v>269.18800000000005</v>
      </c>
      <c r="T10" s="5"/>
      <c r="U10" s="1"/>
      <c r="V10" s="1">
        <f t="shared" si="6"/>
        <v>11.63</v>
      </c>
      <c r="W10" s="1">
        <f t="shared" si="5"/>
        <v>8.7040434782608695</v>
      </c>
      <c r="X10" s="1">
        <v>92.2</v>
      </c>
      <c r="Y10" s="1">
        <v>93.8</v>
      </c>
      <c r="Z10" s="1">
        <v>91.8</v>
      </c>
      <c r="AA10" s="1">
        <v>99.8</v>
      </c>
      <c r="AB10" s="1">
        <v>100.2</v>
      </c>
      <c r="AC10" s="1">
        <v>85.4</v>
      </c>
      <c r="AD10" s="1">
        <v>94.6</v>
      </c>
      <c r="AE10" s="1">
        <v>107.8</v>
      </c>
      <c r="AF10" s="1">
        <v>98.8</v>
      </c>
      <c r="AG10" s="1">
        <v>88.694000000000003</v>
      </c>
      <c r="AH10" s="1"/>
      <c r="AI10" s="1">
        <f t="shared" si="7"/>
        <v>121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21" t="s">
        <v>46</v>
      </c>
      <c r="B11" s="21" t="s">
        <v>43</v>
      </c>
      <c r="C11" s="21">
        <v>530</v>
      </c>
      <c r="D11" s="21">
        <v>2082</v>
      </c>
      <c r="E11" s="21">
        <v>1159</v>
      </c>
      <c r="F11" s="21">
        <v>1300</v>
      </c>
      <c r="G11" s="22">
        <v>0.45</v>
      </c>
      <c r="H11" s="21">
        <v>45</v>
      </c>
      <c r="I11" s="21" t="s">
        <v>39</v>
      </c>
      <c r="J11" s="21"/>
      <c r="K11" s="21">
        <v>1164</v>
      </c>
      <c r="L11" s="21">
        <f t="shared" si="2"/>
        <v>-5</v>
      </c>
      <c r="M11" s="21"/>
      <c r="N11" s="21"/>
      <c r="O11" s="21">
        <v>168.33199999999991</v>
      </c>
      <c r="P11" s="21">
        <v>100</v>
      </c>
      <c r="Q11" s="21">
        <f t="shared" si="3"/>
        <v>231.8</v>
      </c>
      <c r="R11" s="23">
        <f>8*Q11-P11-O11-F11</f>
        <v>286.06800000000021</v>
      </c>
      <c r="S11" s="5">
        <f t="shared" si="8"/>
        <v>286.06800000000021</v>
      </c>
      <c r="T11" s="23"/>
      <c r="U11" s="21"/>
      <c r="V11" s="1">
        <f t="shared" si="6"/>
        <v>8</v>
      </c>
      <c r="W11" s="21">
        <f t="shared" si="5"/>
        <v>6.7658843830888689</v>
      </c>
      <c r="X11" s="21">
        <v>238.2</v>
      </c>
      <c r="Y11" s="21">
        <v>222.8</v>
      </c>
      <c r="Z11" s="21">
        <v>224</v>
      </c>
      <c r="AA11" s="21">
        <v>252.6</v>
      </c>
      <c r="AB11" s="21">
        <v>258.2</v>
      </c>
      <c r="AC11" s="21">
        <v>217.2</v>
      </c>
      <c r="AD11" s="21">
        <v>215.6</v>
      </c>
      <c r="AE11" s="21">
        <v>190.4</v>
      </c>
      <c r="AF11" s="21">
        <v>194.2</v>
      </c>
      <c r="AG11" s="21">
        <v>174</v>
      </c>
      <c r="AH11" s="21" t="s">
        <v>47</v>
      </c>
      <c r="AI11" s="1">
        <f t="shared" si="7"/>
        <v>129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43</v>
      </c>
      <c r="C12" s="1"/>
      <c r="D12" s="1">
        <v>183</v>
      </c>
      <c r="E12" s="1">
        <v>64</v>
      </c>
      <c r="F12" s="1">
        <v>112</v>
      </c>
      <c r="G12" s="8">
        <v>0.17</v>
      </c>
      <c r="H12" s="1">
        <v>180</v>
      </c>
      <c r="I12" s="1" t="s">
        <v>39</v>
      </c>
      <c r="J12" s="1"/>
      <c r="K12" s="1">
        <v>67</v>
      </c>
      <c r="L12" s="1">
        <f t="shared" si="2"/>
        <v>-3</v>
      </c>
      <c r="M12" s="1"/>
      <c r="N12" s="1"/>
      <c r="O12" s="1">
        <v>0</v>
      </c>
      <c r="P12" s="1"/>
      <c r="Q12" s="1">
        <f t="shared" si="3"/>
        <v>12.8</v>
      </c>
      <c r="R12" s="5">
        <f t="shared" si="9"/>
        <v>28.800000000000011</v>
      </c>
      <c r="S12" s="5">
        <f t="shared" si="8"/>
        <v>28.800000000000011</v>
      </c>
      <c r="T12" s="5"/>
      <c r="U12" s="1"/>
      <c r="V12" s="1">
        <f t="shared" si="6"/>
        <v>11</v>
      </c>
      <c r="W12" s="1">
        <f t="shared" si="5"/>
        <v>8.75</v>
      </c>
      <c r="X12" s="1">
        <v>10.4</v>
      </c>
      <c r="Y12" s="1">
        <v>14.2</v>
      </c>
      <c r="Z12" s="1">
        <v>14.4</v>
      </c>
      <c r="AA12" s="1">
        <v>13.4</v>
      </c>
      <c r="AB12" s="1">
        <v>13</v>
      </c>
      <c r="AC12" s="1">
        <v>11.6</v>
      </c>
      <c r="AD12" s="1">
        <v>13.2</v>
      </c>
      <c r="AE12" s="1">
        <v>12.6</v>
      </c>
      <c r="AF12" s="1">
        <v>12.8</v>
      </c>
      <c r="AG12" s="1">
        <v>20</v>
      </c>
      <c r="AH12" s="1" t="s">
        <v>49</v>
      </c>
      <c r="AI12" s="1">
        <f t="shared" si="7"/>
        <v>5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43</v>
      </c>
      <c r="C13" s="1">
        <v>41</v>
      </c>
      <c r="D13" s="1">
        <v>96</v>
      </c>
      <c r="E13" s="1">
        <v>64</v>
      </c>
      <c r="F13" s="1">
        <v>68</v>
      </c>
      <c r="G13" s="8">
        <v>0.3</v>
      </c>
      <c r="H13" s="1">
        <v>40</v>
      </c>
      <c r="I13" s="1" t="s">
        <v>39</v>
      </c>
      <c r="J13" s="1"/>
      <c r="K13" s="1">
        <v>81</v>
      </c>
      <c r="L13" s="1">
        <f t="shared" si="2"/>
        <v>-17</v>
      </c>
      <c r="M13" s="1"/>
      <c r="N13" s="1"/>
      <c r="O13" s="1">
        <v>70</v>
      </c>
      <c r="P13" s="1"/>
      <c r="Q13" s="1">
        <f t="shared" si="3"/>
        <v>12.8</v>
      </c>
      <c r="R13" s="5">
        <v>6</v>
      </c>
      <c r="S13" s="5">
        <f t="shared" si="8"/>
        <v>6</v>
      </c>
      <c r="T13" s="5"/>
      <c r="U13" s="1"/>
      <c r="V13" s="1">
        <f t="shared" si="6"/>
        <v>11.25</v>
      </c>
      <c r="W13" s="1">
        <f t="shared" si="5"/>
        <v>10.78125</v>
      </c>
      <c r="X13" s="1">
        <v>14.4</v>
      </c>
      <c r="Y13" s="1">
        <v>12</v>
      </c>
      <c r="Z13" s="1">
        <v>13.4</v>
      </c>
      <c r="AA13" s="1">
        <v>14</v>
      </c>
      <c r="AB13" s="1">
        <v>12.2</v>
      </c>
      <c r="AC13" s="1">
        <v>13.6</v>
      </c>
      <c r="AD13" s="1">
        <v>13.6</v>
      </c>
      <c r="AE13" s="1">
        <v>12</v>
      </c>
      <c r="AF13" s="1">
        <v>12.8</v>
      </c>
      <c r="AG13" s="1">
        <v>14.6</v>
      </c>
      <c r="AH13" s="1"/>
      <c r="AI13" s="1">
        <f t="shared" si="7"/>
        <v>2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43</v>
      </c>
      <c r="C14" s="1">
        <v>278</v>
      </c>
      <c r="D14" s="1">
        <v>255</v>
      </c>
      <c r="E14" s="1">
        <v>170</v>
      </c>
      <c r="F14" s="1">
        <v>344</v>
      </c>
      <c r="G14" s="8">
        <v>0.17</v>
      </c>
      <c r="H14" s="1">
        <v>180</v>
      </c>
      <c r="I14" s="1" t="s">
        <v>39</v>
      </c>
      <c r="J14" s="1"/>
      <c r="K14" s="1">
        <v>174</v>
      </c>
      <c r="L14" s="1">
        <f t="shared" si="2"/>
        <v>-4</v>
      </c>
      <c r="M14" s="1"/>
      <c r="N14" s="1"/>
      <c r="O14" s="1">
        <v>4.695999999999998</v>
      </c>
      <c r="P14" s="1"/>
      <c r="Q14" s="1">
        <f t="shared" si="3"/>
        <v>34</v>
      </c>
      <c r="R14" s="5">
        <f t="shared" si="9"/>
        <v>25.303999999999974</v>
      </c>
      <c r="S14" s="5">
        <f t="shared" si="8"/>
        <v>25.303999999999974</v>
      </c>
      <c r="T14" s="5"/>
      <c r="U14" s="1"/>
      <c r="V14" s="1">
        <f t="shared" si="6"/>
        <v>11</v>
      </c>
      <c r="W14" s="1">
        <f t="shared" si="5"/>
        <v>10.255764705882354</v>
      </c>
      <c r="X14" s="1">
        <v>39.6</v>
      </c>
      <c r="Y14" s="1">
        <v>42.6</v>
      </c>
      <c r="Z14" s="1">
        <v>36.200000000000003</v>
      </c>
      <c r="AA14" s="1">
        <v>43.6</v>
      </c>
      <c r="AB14" s="1">
        <v>44.2</v>
      </c>
      <c r="AC14" s="1">
        <v>43.6</v>
      </c>
      <c r="AD14" s="1">
        <v>46</v>
      </c>
      <c r="AE14" s="1">
        <v>39.200000000000003</v>
      </c>
      <c r="AF14" s="1">
        <v>47.4</v>
      </c>
      <c r="AG14" s="1">
        <v>50</v>
      </c>
      <c r="AH14" s="1"/>
      <c r="AI14" s="1">
        <f t="shared" si="7"/>
        <v>4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52</v>
      </c>
      <c r="B15" s="14" t="s">
        <v>43</v>
      </c>
      <c r="C15" s="14"/>
      <c r="D15" s="14"/>
      <c r="E15" s="14"/>
      <c r="F15" s="14"/>
      <c r="G15" s="15">
        <v>0</v>
      </c>
      <c r="H15" s="14">
        <v>50</v>
      </c>
      <c r="I15" s="14" t="s">
        <v>39</v>
      </c>
      <c r="J15" s="14"/>
      <c r="K15" s="14"/>
      <c r="L15" s="14">
        <f t="shared" si="2"/>
        <v>0</v>
      </c>
      <c r="M15" s="14"/>
      <c r="N15" s="14"/>
      <c r="O15" s="14">
        <v>0</v>
      </c>
      <c r="P15" s="14"/>
      <c r="Q15" s="14">
        <f t="shared" si="3"/>
        <v>0</v>
      </c>
      <c r="R15" s="16"/>
      <c r="S15" s="5">
        <f t="shared" si="8"/>
        <v>0</v>
      </c>
      <c r="T15" s="16"/>
      <c r="U15" s="14"/>
      <c r="V15" s="1" t="e">
        <f t="shared" si="6"/>
        <v>#DIV/0!</v>
      </c>
      <c r="W15" s="14" t="e">
        <f t="shared" si="5"/>
        <v>#DIV/0!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 t="s">
        <v>53</v>
      </c>
      <c r="AI15" s="1">
        <f t="shared" si="7"/>
        <v>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43</v>
      </c>
      <c r="C16" s="1">
        <v>9</v>
      </c>
      <c r="D16" s="1">
        <v>6</v>
      </c>
      <c r="E16" s="1">
        <v>9</v>
      </c>
      <c r="F16" s="1">
        <v>3</v>
      </c>
      <c r="G16" s="8">
        <v>0.35</v>
      </c>
      <c r="H16" s="1">
        <v>50</v>
      </c>
      <c r="I16" s="1" t="s">
        <v>39</v>
      </c>
      <c r="J16" s="1"/>
      <c r="K16" s="1">
        <v>9</v>
      </c>
      <c r="L16" s="1">
        <f t="shared" si="2"/>
        <v>0</v>
      </c>
      <c r="M16" s="1"/>
      <c r="N16" s="1"/>
      <c r="O16" s="1">
        <v>10.199999999999999</v>
      </c>
      <c r="P16" s="1"/>
      <c r="Q16" s="1">
        <f t="shared" si="3"/>
        <v>1.8</v>
      </c>
      <c r="R16" s="5">
        <v>8</v>
      </c>
      <c r="S16" s="5">
        <f t="shared" si="8"/>
        <v>8</v>
      </c>
      <c r="T16" s="5"/>
      <c r="U16" s="1"/>
      <c r="V16" s="1">
        <f t="shared" si="6"/>
        <v>11.777777777777777</v>
      </c>
      <c r="W16" s="1">
        <f t="shared" si="5"/>
        <v>7.333333333333333</v>
      </c>
      <c r="X16" s="1">
        <v>1.8</v>
      </c>
      <c r="Y16" s="1">
        <v>1.4</v>
      </c>
      <c r="Z16" s="1">
        <v>1.6</v>
      </c>
      <c r="AA16" s="1">
        <v>1.4</v>
      </c>
      <c r="AB16" s="1">
        <v>1.2</v>
      </c>
      <c r="AC16" s="1">
        <v>0.4</v>
      </c>
      <c r="AD16" s="1">
        <v>1.2</v>
      </c>
      <c r="AE16" s="1">
        <v>2.2000000000000002</v>
      </c>
      <c r="AF16" s="1">
        <v>1.4</v>
      </c>
      <c r="AG16" s="1">
        <v>1.2</v>
      </c>
      <c r="AH16" s="1"/>
      <c r="AI16" s="1">
        <f t="shared" si="7"/>
        <v>3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8" t="s">
        <v>55</v>
      </c>
      <c r="B17" s="18" t="s">
        <v>38</v>
      </c>
      <c r="C17" s="18">
        <v>160.68199999999999</v>
      </c>
      <c r="D17" s="18">
        <v>1306.4559999999999</v>
      </c>
      <c r="E17" s="18">
        <v>443.14299999999997</v>
      </c>
      <c r="F17" s="18">
        <v>538.22799999999995</v>
      </c>
      <c r="G17" s="19">
        <v>1</v>
      </c>
      <c r="H17" s="18">
        <v>55</v>
      </c>
      <c r="I17" s="18" t="s">
        <v>39</v>
      </c>
      <c r="J17" s="18"/>
      <c r="K17" s="18">
        <v>428.84699999999998</v>
      </c>
      <c r="L17" s="18">
        <f t="shared" si="2"/>
        <v>14.295999999999992</v>
      </c>
      <c r="M17" s="18"/>
      <c r="N17" s="18"/>
      <c r="O17" s="18">
        <v>150.23042000000001</v>
      </c>
      <c r="P17" s="18">
        <v>150</v>
      </c>
      <c r="Q17" s="18">
        <f t="shared" si="3"/>
        <v>88.628599999999992</v>
      </c>
      <c r="R17" s="20">
        <f>12*Q17-P17-O17-F17</f>
        <v>225.08477999999991</v>
      </c>
      <c r="S17" s="5">
        <f>R17+$S$1*Q17</f>
        <v>280.92079799999988</v>
      </c>
      <c r="T17" s="20"/>
      <c r="U17" s="18"/>
      <c r="V17" s="1">
        <f t="shared" si="6"/>
        <v>12.629999999999999</v>
      </c>
      <c r="W17" s="18">
        <f t="shared" si="5"/>
        <v>9.4603595227725581</v>
      </c>
      <c r="X17" s="18">
        <v>90.066999999999993</v>
      </c>
      <c r="Y17" s="18">
        <v>91.001800000000003</v>
      </c>
      <c r="Z17" s="18">
        <v>81.5792</v>
      </c>
      <c r="AA17" s="18">
        <v>71.530600000000007</v>
      </c>
      <c r="AB17" s="18">
        <v>76.925399999999996</v>
      </c>
      <c r="AC17" s="18">
        <v>105.2116</v>
      </c>
      <c r="AD17" s="18">
        <v>115.2756</v>
      </c>
      <c r="AE17" s="18">
        <v>160.62739999999999</v>
      </c>
      <c r="AF17" s="18">
        <v>154.89699999999999</v>
      </c>
      <c r="AG17" s="18">
        <v>161.9786</v>
      </c>
      <c r="AH17" s="18" t="s">
        <v>56</v>
      </c>
      <c r="AI17" s="1">
        <f t="shared" si="7"/>
        <v>281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8" t="s">
        <v>57</v>
      </c>
      <c r="B18" s="18" t="s">
        <v>38</v>
      </c>
      <c r="C18" s="18">
        <v>3150.453</v>
      </c>
      <c r="D18" s="18">
        <v>2014.529</v>
      </c>
      <c r="E18" s="18">
        <v>2304.9050000000002</v>
      </c>
      <c r="F18" s="18">
        <v>2340.1370000000002</v>
      </c>
      <c r="G18" s="19">
        <v>1</v>
      </c>
      <c r="H18" s="18">
        <v>50</v>
      </c>
      <c r="I18" s="18" t="s">
        <v>39</v>
      </c>
      <c r="J18" s="18"/>
      <c r="K18" s="18">
        <v>2425.4749999999999</v>
      </c>
      <c r="L18" s="18">
        <f t="shared" si="2"/>
        <v>-120.56999999999971</v>
      </c>
      <c r="M18" s="18"/>
      <c r="N18" s="18"/>
      <c r="O18" s="18">
        <v>500</v>
      </c>
      <c r="P18" s="18">
        <v>1000</v>
      </c>
      <c r="Q18" s="18">
        <f t="shared" si="3"/>
        <v>460.98100000000005</v>
      </c>
      <c r="R18" s="20">
        <f>12*Q18-P18-O18-F18</f>
        <v>1691.6350000000007</v>
      </c>
      <c r="S18" s="5">
        <v>1300</v>
      </c>
      <c r="T18" s="20">
        <v>1000</v>
      </c>
      <c r="U18" s="18" t="s">
        <v>151</v>
      </c>
      <c r="V18" s="1">
        <f t="shared" si="6"/>
        <v>11.150431362680891</v>
      </c>
      <c r="W18" s="18">
        <f t="shared" si="5"/>
        <v>8.3303585180300264</v>
      </c>
      <c r="X18" s="18">
        <v>475.84</v>
      </c>
      <c r="Y18" s="18">
        <v>441.50819999999999</v>
      </c>
      <c r="Z18" s="18">
        <v>421.17540000000002</v>
      </c>
      <c r="AA18" s="18">
        <v>424.50819999999999</v>
      </c>
      <c r="AB18" s="18">
        <v>438.31679999999989</v>
      </c>
      <c r="AC18" s="18">
        <v>413.57659999999998</v>
      </c>
      <c r="AD18" s="18">
        <v>377.2808</v>
      </c>
      <c r="AE18" s="18">
        <v>364.78699999999998</v>
      </c>
      <c r="AF18" s="18">
        <v>403.51</v>
      </c>
      <c r="AG18" s="18">
        <v>380.74360000000001</v>
      </c>
      <c r="AH18" s="18" t="s">
        <v>58</v>
      </c>
      <c r="AI18" s="1">
        <f t="shared" si="7"/>
        <v>1300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59</v>
      </c>
      <c r="B19" s="1" t="s">
        <v>38</v>
      </c>
      <c r="C19" s="1">
        <v>138.01599999999999</v>
      </c>
      <c r="D19" s="1">
        <v>324.48599999999999</v>
      </c>
      <c r="E19" s="1">
        <v>178.16</v>
      </c>
      <c r="F19" s="1">
        <v>238.21100000000001</v>
      </c>
      <c r="G19" s="8">
        <v>1</v>
      </c>
      <c r="H19" s="1">
        <v>60</v>
      </c>
      <c r="I19" s="1" t="s">
        <v>39</v>
      </c>
      <c r="J19" s="1"/>
      <c r="K19" s="1">
        <v>190.39400000000001</v>
      </c>
      <c r="L19" s="1">
        <f t="shared" si="2"/>
        <v>-12.234000000000009</v>
      </c>
      <c r="M19" s="1"/>
      <c r="N19" s="1"/>
      <c r="O19" s="1">
        <v>154.66143600000001</v>
      </c>
      <c r="P19" s="1"/>
      <c r="Q19" s="1">
        <f t="shared" si="3"/>
        <v>35.631999999999998</v>
      </c>
      <c r="R19" s="5"/>
      <c r="S19" s="5">
        <f t="shared" si="8"/>
        <v>0</v>
      </c>
      <c r="T19" s="5"/>
      <c r="U19" s="1"/>
      <c r="V19" s="1">
        <f t="shared" si="6"/>
        <v>11.025831724292772</v>
      </c>
      <c r="W19" s="1">
        <f t="shared" si="5"/>
        <v>11.025831724292772</v>
      </c>
      <c r="X19" s="1">
        <v>43.188600000000001</v>
      </c>
      <c r="Y19" s="1">
        <v>35.645200000000003</v>
      </c>
      <c r="Z19" s="1">
        <v>28.784199999999998</v>
      </c>
      <c r="AA19" s="1">
        <v>24.1326</v>
      </c>
      <c r="AB19" s="1">
        <v>26.4222</v>
      </c>
      <c r="AC19" s="1">
        <v>36.233999999999988</v>
      </c>
      <c r="AD19" s="1">
        <v>40.1188</v>
      </c>
      <c r="AE19" s="1">
        <v>34.530200000000001</v>
      </c>
      <c r="AF19" s="1">
        <v>27.507999999999999</v>
      </c>
      <c r="AG19" s="1">
        <v>25.872399999999999</v>
      </c>
      <c r="AH19" s="1"/>
      <c r="AI19" s="1">
        <f t="shared" si="7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8" t="s">
        <v>60</v>
      </c>
      <c r="B20" s="18" t="s">
        <v>38</v>
      </c>
      <c r="C20" s="18">
        <v>878.48500000000001</v>
      </c>
      <c r="D20" s="18">
        <v>817.79</v>
      </c>
      <c r="E20" s="18">
        <v>919.29200000000003</v>
      </c>
      <c r="F20" s="18">
        <v>668.77300000000002</v>
      </c>
      <c r="G20" s="19">
        <v>1</v>
      </c>
      <c r="H20" s="18">
        <v>60</v>
      </c>
      <c r="I20" s="18" t="s">
        <v>39</v>
      </c>
      <c r="J20" s="18"/>
      <c r="K20" s="18">
        <v>933.3</v>
      </c>
      <c r="L20" s="18">
        <f t="shared" si="2"/>
        <v>-14.007999999999925</v>
      </c>
      <c r="M20" s="18"/>
      <c r="N20" s="18"/>
      <c r="O20" s="18">
        <v>200</v>
      </c>
      <c r="P20" s="18">
        <v>400</v>
      </c>
      <c r="Q20" s="18">
        <f t="shared" si="3"/>
        <v>183.85840000000002</v>
      </c>
      <c r="R20" s="20">
        <f>12*Q20-P20-O20-F20</f>
        <v>937.52779999999996</v>
      </c>
      <c r="S20" s="5">
        <f>R20+$S$1*Q20</f>
        <v>1053.358592</v>
      </c>
      <c r="T20" s="20"/>
      <c r="U20" s="18"/>
      <c r="V20" s="1">
        <f t="shared" si="6"/>
        <v>12.629999999999999</v>
      </c>
      <c r="W20" s="18">
        <f t="shared" si="5"/>
        <v>6.9008160627961521</v>
      </c>
      <c r="X20" s="18">
        <v>175.65020000000001</v>
      </c>
      <c r="Y20" s="18">
        <v>144.51679999999999</v>
      </c>
      <c r="Z20" s="18">
        <v>137.75380000000001</v>
      </c>
      <c r="AA20" s="18">
        <v>149.047</v>
      </c>
      <c r="AB20" s="18">
        <v>145.4948</v>
      </c>
      <c r="AC20" s="18">
        <v>190.52279999999999</v>
      </c>
      <c r="AD20" s="18">
        <v>257.93779999999998</v>
      </c>
      <c r="AE20" s="18">
        <v>317.52940000000001</v>
      </c>
      <c r="AF20" s="18">
        <v>281.6918</v>
      </c>
      <c r="AG20" s="18">
        <v>346.29860000000002</v>
      </c>
      <c r="AH20" s="18" t="s">
        <v>61</v>
      </c>
      <c r="AI20" s="1">
        <f t="shared" si="7"/>
        <v>1053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38</v>
      </c>
      <c r="C21" s="1">
        <v>48.826000000000001</v>
      </c>
      <c r="D21" s="1">
        <v>284.00200000000001</v>
      </c>
      <c r="E21" s="1">
        <v>139.791</v>
      </c>
      <c r="F21" s="1">
        <v>182.672</v>
      </c>
      <c r="G21" s="8">
        <v>1</v>
      </c>
      <c r="H21" s="1">
        <v>60</v>
      </c>
      <c r="I21" s="1" t="s">
        <v>39</v>
      </c>
      <c r="J21" s="1"/>
      <c r="K21" s="1">
        <v>132.87</v>
      </c>
      <c r="L21" s="1">
        <f t="shared" si="2"/>
        <v>6.9209999999999923</v>
      </c>
      <c r="M21" s="1"/>
      <c r="N21" s="1"/>
      <c r="O21" s="1">
        <v>130.756168</v>
      </c>
      <c r="P21" s="1"/>
      <c r="Q21" s="1">
        <f t="shared" si="3"/>
        <v>27.958199999999998</v>
      </c>
      <c r="R21" s="5"/>
      <c r="S21" s="5">
        <f t="shared" si="8"/>
        <v>0</v>
      </c>
      <c r="T21" s="5"/>
      <c r="U21" s="1"/>
      <c r="V21" s="1">
        <f t="shared" si="6"/>
        <v>11.210598965598646</v>
      </c>
      <c r="W21" s="1">
        <f t="shared" si="5"/>
        <v>11.210598965598646</v>
      </c>
      <c r="X21" s="1">
        <v>34.876800000000003</v>
      </c>
      <c r="Y21" s="1">
        <v>27.606400000000001</v>
      </c>
      <c r="Z21" s="1">
        <v>20.514800000000001</v>
      </c>
      <c r="AA21" s="1">
        <v>20.9696</v>
      </c>
      <c r="AB21" s="1">
        <v>25.542400000000001</v>
      </c>
      <c r="AC21" s="1">
        <v>24.552399999999999</v>
      </c>
      <c r="AD21" s="1">
        <v>25.103000000000002</v>
      </c>
      <c r="AE21" s="1">
        <v>31.438600000000001</v>
      </c>
      <c r="AF21" s="1">
        <v>34.209800000000001</v>
      </c>
      <c r="AG21" s="1">
        <v>30.755800000000001</v>
      </c>
      <c r="AH21" s="1"/>
      <c r="AI21" s="1">
        <f t="shared" si="7"/>
        <v>0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8" t="s">
        <v>63</v>
      </c>
      <c r="B22" s="18" t="s">
        <v>38</v>
      </c>
      <c r="C22" s="18">
        <v>1590.1410000000001</v>
      </c>
      <c r="D22" s="18">
        <v>1880.481</v>
      </c>
      <c r="E22" s="18">
        <v>1663.521</v>
      </c>
      <c r="F22" s="18">
        <v>1600.0730000000001</v>
      </c>
      <c r="G22" s="19">
        <v>1</v>
      </c>
      <c r="H22" s="18">
        <v>60</v>
      </c>
      <c r="I22" s="18" t="s">
        <v>39</v>
      </c>
      <c r="J22" s="18"/>
      <c r="K22" s="18">
        <v>1613.2</v>
      </c>
      <c r="L22" s="18">
        <f t="shared" si="2"/>
        <v>50.320999999999913</v>
      </c>
      <c r="M22" s="18"/>
      <c r="N22" s="18"/>
      <c r="O22" s="18">
        <v>300</v>
      </c>
      <c r="P22" s="18">
        <v>700</v>
      </c>
      <c r="Q22" s="18">
        <f t="shared" si="3"/>
        <v>332.70420000000001</v>
      </c>
      <c r="R22" s="20">
        <f>12*Q22-P22-O22-F22</f>
        <v>1392.3774000000001</v>
      </c>
      <c r="S22" s="5">
        <v>900</v>
      </c>
      <c r="T22" s="20">
        <v>500</v>
      </c>
      <c r="U22" s="18" t="s">
        <v>151</v>
      </c>
      <c r="V22" s="1">
        <f t="shared" si="6"/>
        <v>10.520074588778861</v>
      </c>
      <c r="W22" s="18">
        <f t="shared" si="5"/>
        <v>7.8149689724385816</v>
      </c>
      <c r="X22" s="18">
        <v>334.67959999999999</v>
      </c>
      <c r="Y22" s="18">
        <v>303.09699999999998</v>
      </c>
      <c r="Z22" s="18">
        <v>296.03019999999998</v>
      </c>
      <c r="AA22" s="18">
        <v>283.2774</v>
      </c>
      <c r="AB22" s="18">
        <v>283.74220000000003</v>
      </c>
      <c r="AC22" s="18">
        <v>253.77359999999999</v>
      </c>
      <c r="AD22" s="18">
        <v>255.26779999999999</v>
      </c>
      <c r="AE22" s="18">
        <v>296.66359999999997</v>
      </c>
      <c r="AF22" s="18">
        <v>298.75</v>
      </c>
      <c r="AG22" s="18">
        <v>316.31580000000002</v>
      </c>
      <c r="AH22" s="18" t="s">
        <v>58</v>
      </c>
      <c r="AI22" s="1">
        <f t="shared" si="7"/>
        <v>900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1" t="s">
        <v>64</v>
      </c>
      <c r="B23" s="21" t="s">
        <v>38</v>
      </c>
      <c r="C23" s="21">
        <v>813.98</v>
      </c>
      <c r="D23" s="21">
        <v>325.43599999999998</v>
      </c>
      <c r="E23" s="21">
        <v>581.44100000000003</v>
      </c>
      <c r="F23" s="21">
        <v>491.536</v>
      </c>
      <c r="G23" s="22">
        <v>1</v>
      </c>
      <c r="H23" s="21">
        <v>60</v>
      </c>
      <c r="I23" s="21" t="s">
        <v>39</v>
      </c>
      <c r="J23" s="21"/>
      <c r="K23" s="21">
        <v>560.74699999999996</v>
      </c>
      <c r="L23" s="21">
        <f t="shared" si="2"/>
        <v>20.694000000000074</v>
      </c>
      <c r="M23" s="21"/>
      <c r="N23" s="21"/>
      <c r="O23" s="21">
        <v>136.19495599999999</v>
      </c>
      <c r="P23" s="21">
        <v>100</v>
      </c>
      <c r="Q23" s="21">
        <f t="shared" si="3"/>
        <v>116.2882</v>
      </c>
      <c r="R23" s="23">
        <f>8*Q23-P23-O23-F23</f>
        <v>202.57464400000009</v>
      </c>
      <c r="S23" s="5">
        <f>T23</f>
        <v>0</v>
      </c>
      <c r="T23" s="23">
        <v>0</v>
      </c>
      <c r="U23" s="21" t="s">
        <v>150</v>
      </c>
      <c r="V23" s="1">
        <f t="shared" si="6"/>
        <v>6.2579948438448607</v>
      </c>
      <c r="W23" s="21">
        <f t="shared" si="5"/>
        <v>6.2579948438448607</v>
      </c>
      <c r="X23" s="21">
        <v>109.4606</v>
      </c>
      <c r="Y23" s="21">
        <v>97.521000000000001</v>
      </c>
      <c r="Z23" s="21">
        <v>97.651399999999995</v>
      </c>
      <c r="AA23" s="21">
        <v>96.418399999999991</v>
      </c>
      <c r="AB23" s="21">
        <v>97.198999999999998</v>
      </c>
      <c r="AC23" s="21">
        <v>96.644199999999998</v>
      </c>
      <c r="AD23" s="21">
        <v>88.795000000000002</v>
      </c>
      <c r="AE23" s="21">
        <v>52.015200000000007</v>
      </c>
      <c r="AF23" s="21">
        <v>52.025599999999997</v>
      </c>
      <c r="AG23" s="21">
        <v>60.183999999999997</v>
      </c>
      <c r="AH23" s="21" t="s">
        <v>155</v>
      </c>
      <c r="AI23" s="1">
        <f t="shared" si="7"/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8" t="s">
        <v>65</v>
      </c>
      <c r="B24" s="18" t="s">
        <v>38</v>
      </c>
      <c r="C24" s="18">
        <v>305.745</v>
      </c>
      <c r="D24" s="18">
        <v>232.82400000000001</v>
      </c>
      <c r="E24" s="18">
        <v>291.16800000000001</v>
      </c>
      <c r="F24" s="18">
        <v>194.58099999999999</v>
      </c>
      <c r="G24" s="19">
        <v>1</v>
      </c>
      <c r="H24" s="18">
        <v>60</v>
      </c>
      <c r="I24" s="18" t="s">
        <v>39</v>
      </c>
      <c r="J24" s="18"/>
      <c r="K24" s="18">
        <v>277.63</v>
      </c>
      <c r="L24" s="18">
        <f t="shared" si="2"/>
        <v>13.538000000000011</v>
      </c>
      <c r="M24" s="18"/>
      <c r="N24" s="18"/>
      <c r="O24" s="18">
        <v>200.73180400000001</v>
      </c>
      <c r="P24" s="18">
        <v>200</v>
      </c>
      <c r="Q24" s="18">
        <f t="shared" si="3"/>
        <v>58.233600000000003</v>
      </c>
      <c r="R24" s="20">
        <f t="shared" ref="R24:R25" si="10">12*Q24-P24-O24-F24</f>
        <v>103.49039600000006</v>
      </c>
      <c r="S24" s="5">
        <f>R24+$S$1*Q24</f>
        <v>140.17756400000007</v>
      </c>
      <c r="T24" s="20"/>
      <c r="U24" s="18"/>
      <c r="V24" s="1">
        <f t="shared" si="6"/>
        <v>12.63</v>
      </c>
      <c r="W24" s="18">
        <f t="shared" si="5"/>
        <v>10.222840490713265</v>
      </c>
      <c r="X24" s="18">
        <v>61.545399999999987</v>
      </c>
      <c r="Y24" s="18">
        <v>43.439599999999999</v>
      </c>
      <c r="Z24" s="18">
        <v>34.970599999999997</v>
      </c>
      <c r="AA24" s="18">
        <v>43.956200000000003</v>
      </c>
      <c r="AB24" s="18">
        <v>47.874400000000001</v>
      </c>
      <c r="AC24" s="18">
        <v>77.718400000000003</v>
      </c>
      <c r="AD24" s="18">
        <v>86.347999999999999</v>
      </c>
      <c r="AE24" s="18">
        <v>113.111</v>
      </c>
      <c r="AF24" s="18">
        <v>112.94159999999999</v>
      </c>
      <c r="AG24" s="18">
        <v>120.37220000000001</v>
      </c>
      <c r="AH24" s="18" t="s">
        <v>56</v>
      </c>
      <c r="AI24" s="1">
        <f t="shared" si="7"/>
        <v>140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8" t="s">
        <v>66</v>
      </c>
      <c r="B25" s="18" t="s">
        <v>38</v>
      </c>
      <c r="C25" s="18">
        <v>571.89200000000005</v>
      </c>
      <c r="D25" s="18">
        <v>764.50699999999995</v>
      </c>
      <c r="E25" s="18">
        <v>621.13099999999997</v>
      </c>
      <c r="F25" s="18">
        <v>595.25400000000002</v>
      </c>
      <c r="G25" s="19">
        <v>1</v>
      </c>
      <c r="H25" s="18">
        <v>60</v>
      </c>
      <c r="I25" s="18" t="s">
        <v>39</v>
      </c>
      <c r="J25" s="18"/>
      <c r="K25" s="18">
        <v>599.47699999999998</v>
      </c>
      <c r="L25" s="18">
        <f t="shared" si="2"/>
        <v>21.653999999999996</v>
      </c>
      <c r="M25" s="18"/>
      <c r="N25" s="18"/>
      <c r="O25" s="18">
        <v>200</v>
      </c>
      <c r="P25" s="18">
        <v>200</v>
      </c>
      <c r="Q25" s="18">
        <f t="shared" si="3"/>
        <v>124.22619999999999</v>
      </c>
      <c r="R25" s="20">
        <f t="shared" si="10"/>
        <v>495.46039999999982</v>
      </c>
      <c r="S25" s="5">
        <f>T25</f>
        <v>200</v>
      </c>
      <c r="T25" s="20">
        <v>200</v>
      </c>
      <c r="U25" s="18" t="s">
        <v>151</v>
      </c>
      <c r="V25" s="1">
        <f t="shared" si="6"/>
        <v>9.6215935124796541</v>
      </c>
      <c r="W25" s="18">
        <f t="shared" si="5"/>
        <v>8.0116271768757326</v>
      </c>
      <c r="X25" s="18">
        <v>122.66459999999999</v>
      </c>
      <c r="Y25" s="18">
        <v>114.6974</v>
      </c>
      <c r="Z25" s="18">
        <v>110.6358</v>
      </c>
      <c r="AA25" s="18">
        <v>112.8672</v>
      </c>
      <c r="AB25" s="18">
        <v>115.6032</v>
      </c>
      <c r="AC25" s="18">
        <v>98.150599999999997</v>
      </c>
      <c r="AD25" s="18">
        <v>91.14500000000001</v>
      </c>
      <c r="AE25" s="18">
        <v>66.673199999999994</v>
      </c>
      <c r="AF25" s="18">
        <v>69.229200000000006</v>
      </c>
      <c r="AG25" s="18">
        <v>68.995199999999997</v>
      </c>
      <c r="AH25" s="18" t="s">
        <v>58</v>
      </c>
      <c r="AI25" s="1">
        <f t="shared" si="7"/>
        <v>200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38</v>
      </c>
      <c r="C26" s="1">
        <v>155.91200000000001</v>
      </c>
      <c r="D26" s="1">
        <v>795.33199999999999</v>
      </c>
      <c r="E26" s="1">
        <v>277.09899999999999</v>
      </c>
      <c r="F26" s="1">
        <v>266.11399999999998</v>
      </c>
      <c r="G26" s="8">
        <v>1</v>
      </c>
      <c r="H26" s="1">
        <v>30</v>
      </c>
      <c r="I26" s="1" t="s">
        <v>39</v>
      </c>
      <c r="J26" s="1"/>
      <c r="K26" s="1">
        <v>291.33600000000001</v>
      </c>
      <c r="L26" s="1">
        <f t="shared" si="2"/>
        <v>-14.237000000000023</v>
      </c>
      <c r="M26" s="1"/>
      <c r="N26" s="1"/>
      <c r="O26" s="1">
        <v>193.22283999999999</v>
      </c>
      <c r="P26" s="1"/>
      <c r="Q26" s="1">
        <f t="shared" si="3"/>
        <v>55.419799999999995</v>
      </c>
      <c r="R26" s="5">
        <f t="shared" ref="R26:R31" si="11">11*Q26-P26-O26-F26</f>
        <v>150.28095999999999</v>
      </c>
      <c r="S26" s="5">
        <f>R26+$S$1*Q26</f>
        <v>185.19543399999998</v>
      </c>
      <c r="T26" s="5"/>
      <c r="U26" s="1"/>
      <c r="V26" s="1">
        <f t="shared" si="6"/>
        <v>11.629999999999999</v>
      </c>
      <c r="W26" s="1">
        <f t="shared" si="5"/>
        <v>8.2883164500774082</v>
      </c>
      <c r="X26" s="1">
        <v>53.334000000000003</v>
      </c>
      <c r="Y26" s="1">
        <v>49.814599999999999</v>
      </c>
      <c r="Z26" s="1">
        <v>51.289200000000008</v>
      </c>
      <c r="AA26" s="1">
        <v>53.477600000000002</v>
      </c>
      <c r="AB26" s="1">
        <v>52.096400000000003</v>
      </c>
      <c r="AC26" s="1">
        <v>56.688800000000001</v>
      </c>
      <c r="AD26" s="1">
        <v>59.389800000000001</v>
      </c>
      <c r="AE26" s="1">
        <v>63.550199999999997</v>
      </c>
      <c r="AF26" s="1">
        <v>64.212199999999996</v>
      </c>
      <c r="AG26" s="1">
        <v>66.113799999999998</v>
      </c>
      <c r="AH26" s="1"/>
      <c r="AI26" s="1">
        <f t="shared" si="7"/>
        <v>185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38</v>
      </c>
      <c r="C27" s="1">
        <v>148.41999999999999</v>
      </c>
      <c r="D27" s="1">
        <v>206.864</v>
      </c>
      <c r="E27" s="1">
        <v>222.04</v>
      </c>
      <c r="F27" s="1">
        <v>56.71</v>
      </c>
      <c r="G27" s="8">
        <v>1</v>
      </c>
      <c r="H27" s="1">
        <v>30</v>
      </c>
      <c r="I27" s="1" t="s">
        <v>39</v>
      </c>
      <c r="J27" s="1"/>
      <c r="K27" s="1">
        <v>228.44800000000001</v>
      </c>
      <c r="L27" s="1">
        <f t="shared" si="2"/>
        <v>-6.4080000000000155</v>
      </c>
      <c r="M27" s="1"/>
      <c r="N27" s="1"/>
      <c r="O27" s="1">
        <v>195.531972</v>
      </c>
      <c r="P27" s="1"/>
      <c r="Q27" s="1">
        <f t="shared" si="3"/>
        <v>44.408000000000001</v>
      </c>
      <c r="R27" s="5">
        <f t="shared" si="11"/>
        <v>236.246028</v>
      </c>
      <c r="S27" s="5">
        <f t="shared" si="8"/>
        <v>236.246028</v>
      </c>
      <c r="T27" s="5"/>
      <c r="U27" s="1"/>
      <c r="V27" s="1">
        <f t="shared" si="6"/>
        <v>11</v>
      </c>
      <c r="W27" s="1">
        <f t="shared" si="5"/>
        <v>5.6801020536840205</v>
      </c>
      <c r="X27" s="1">
        <v>39.502200000000002</v>
      </c>
      <c r="Y27" s="1">
        <v>37.071800000000003</v>
      </c>
      <c r="Z27" s="1">
        <v>39.048000000000002</v>
      </c>
      <c r="AA27" s="1">
        <v>43.488999999999997</v>
      </c>
      <c r="AB27" s="1">
        <v>43.077599999999997</v>
      </c>
      <c r="AC27" s="1">
        <v>45.154000000000003</v>
      </c>
      <c r="AD27" s="1">
        <v>46.960999999999999</v>
      </c>
      <c r="AE27" s="1">
        <v>58.130999999999993</v>
      </c>
      <c r="AF27" s="1">
        <v>53.2746</v>
      </c>
      <c r="AG27" s="1">
        <v>50.820399999999999</v>
      </c>
      <c r="AH27" s="1"/>
      <c r="AI27" s="1">
        <f t="shared" si="7"/>
        <v>236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8" t="s">
        <v>69</v>
      </c>
      <c r="B28" s="18" t="s">
        <v>38</v>
      </c>
      <c r="C28" s="18">
        <v>97.578000000000003</v>
      </c>
      <c r="D28" s="18">
        <v>877.52599999999995</v>
      </c>
      <c r="E28" s="18">
        <v>461.68200000000002</v>
      </c>
      <c r="F28" s="18">
        <v>405.125</v>
      </c>
      <c r="G28" s="19">
        <v>1</v>
      </c>
      <c r="H28" s="18">
        <v>30</v>
      </c>
      <c r="I28" s="18" t="s">
        <v>39</v>
      </c>
      <c r="J28" s="18"/>
      <c r="K28" s="18">
        <v>498.6</v>
      </c>
      <c r="L28" s="18">
        <f t="shared" si="2"/>
        <v>-36.918000000000006</v>
      </c>
      <c r="M28" s="18"/>
      <c r="N28" s="18"/>
      <c r="O28" s="18">
        <v>200</v>
      </c>
      <c r="P28" s="18">
        <v>200</v>
      </c>
      <c r="Q28" s="18">
        <f t="shared" si="3"/>
        <v>92.336399999999998</v>
      </c>
      <c r="R28" s="20">
        <f>12*Q28-P28-O28-F28</f>
        <v>302.91179999999986</v>
      </c>
      <c r="S28" s="5">
        <v>150</v>
      </c>
      <c r="T28" s="20">
        <v>0</v>
      </c>
      <c r="U28" s="18" t="s">
        <v>151</v>
      </c>
      <c r="V28" s="1">
        <f t="shared" si="6"/>
        <v>10.343970525166673</v>
      </c>
      <c r="W28" s="18">
        <f t="shared" si="5"/>
        <v>8.7194757430439136</v>
      </c>
      <c r="X28" s="18">
        <v>93.342799999999997</v>
      </c>
      <c r="Y28" s="18">
        <v>83.33959999999999</v>
      </c>
      <c r="Z28" s="18">
        <v>90.965400000000002</v>
      </c>
      <c r="AA28" s="18">
        <v>95.712800000000001</v>
      </c>
      <c r="AB28" s="18">
        <v>91.939400000000006</v>
      </c>
      <c r="AC28" s="18">
        <v>86.789599999999993</v>
      </c>
      <c r="AD28" s="18">
        <v>89.793800000000005</v>
      </c>
      <c r="AE28" s="18">
        <v>95.405000000000001</v>
      </c>
      <c r="AF28" s="18">
        <v>90.954599999999999</v>
      </c>
      <c r="AG28" s="18">
        <v>98.084599999999995</v>
      </c>
      <c r="AH28" s="18" t="s">
        <v>156</v>
      </c>
      <c r="AI28" s="1">
        <f t="shared" si="7"/>
        <v>150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2.52</v>
      </c>
      <c r="D29" s="1">
        <v>97.897000000000006</v>
      </c>
      <c r="E29" s="1">
        <v>31.126000000000001</v>
      </c>
      <c r="F29" s="1">
        <v>34.664999999999999</v>
      </c>
      <c r="G29" s="8">
        <v>1</v>
      </c>
      <c r="H29" s="1">
        <v>45</v>
      </c>
      <c r="I29" s="1" t="s">
        <v>39</v>
      </c>
      <c r="J29" s="1"/>
      <c r="K29" s="1">
        <v>55.454999999999998</v>
      </c>
      <c r="L29" s="1">
        <f t="shared" si="2"/>
        <v>-24.328999999999997</v>
      </c>
      <c r="M29" s="1"/>
      <c r="N29" s="1"/>
      <c r="O29" s="1">
        <v>43.139999999999993</v>
      </c>
      <c r="P29" s="1"/>
      <c r="Q29" s="1">
        <f t="shared" si="3"/>
        <v>6.2252000000000001</v>
      </c>
      <c r="R29" s="5"/>
      <c r="S29" s="5">
        <f t="shared" si="8"/>
        <v>0</v>
      </c>
      <c r="T29" s="5"/>
      <c r="U29" s="1"/>
      <c r="V29" s="1">
        <f t="shared" si="6"/>
        <v>12.4983936259076</v>
      </c>
      <c r="W29" s="1">
        <f t="shared" si="5"/>
        <v>12.4983936259076</v>
      </c>
      <c r="X29" s="1">
        <v>8.8593999999999991</v>
      </c>
      <c r="Y29" s="1">
        <v>7.5011999999999999</v>
      </c>
      <c r="Z29" s="1">
        <v>6.3422000000000001</v>
      </c>
      <c r="AA29" s="1">
        <v>10.8622</v>
      </c>
      <c r="AB29" s="1">
        <v>10.716799999999999</v>
      </c>
      <c r="AC29" s="1">
        <v>7.9739999999999993</v>
      </c>
      <c r="AD29" s="1">
        <v>6.9029999999999996</v>
      </c>
      <c r="AE29" s="1">
        <v>10.6982</v>
      </c>
      <c r="AF29" s="1">
        <v>11.8316</v>
      </c>
      <c r="AG29" s="1">
        <v>4.1486000000000001</v>
      </c>
      <c r="AH29" s="1"/>
      <c r="AI29" s="1">
        <f t="shared" si="7"/>
        <v>0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72</v>
      </c>
      <c r="B30" s="1" t="s">
        <v>38</v>
      </c>
      <c r="C30" s="1">
        <v>37.667999999999999</v>
      </c>
      <c r="D30" s="1">
        <v>51.645000000000003</v>
      </c>
      <c r="E30" s="1">
        <v>13.603999999999999</v>
      </c>
      <c r="F30" s="1">
        <v>54.43</v>
      </c>
      <c r="G30" s="8">
        <v>1</v>
      </c>
      <c r="H30" s="1">
        <v>40</v>
      </c>
      <c r="I30" s="1" t="s">
        <v>39</v>
      </c>
      <c r="J30" s="1"/>
      <c r="K30" s="1">
        <v>13</v>
      </c>
      <c r="L30" s="1">
        <f t="shared" si="2"/>
        <v>0.6039999999999992</v>
      </c>
      <c r="M30" s="1"/>
      <c r="N30" s="1"/>
      <c r="O30" s="1">
        <v>0</v>
      </c>
      <c r="P30" s="1"/>
      <c r="Q30" s="1">
        <f t="shared" si="3"/>
        <v>2.7207999999999997</v>
      </c>
      <c r="R30" s="5"/>
      <c r="S30" s="5">
        <f t="shared" si="8"/>
        <v>0</v>
      </c>
      <c r="T30" s="5"/>
      <c r="U30" s="1"/>
      <c r="V30" s="1">
        <f t="shared" si="6"/>
        <v>20.005145545427819</v>
      </c>
      <c r="W30" s="1">
        <f t="shared" si="5"/>
        <v>20.005145545427819</v>
      </c>
      <c r="X30" s="1">
        <v>6.2030000000000003</v>
      </c>
      <c r="Y30" s="1">
        <v>5.8612000000000002</v>
      </c>
      <c r="Z30" s="1">
        <v>2.9607999999999999</v>
      </c>
      <c r="AA30" s="1">
        <v>4.6849999999999996</v>
      </c>
      <c r="AB30" s="1">
        <v>4.4029999999999996</v>
      </c>
      <c r="AC30" s="1">
        <v>4.359</v>
      </c>
      <c r="AD30" s="1">
        <v>7.6543999999999999</v>
      </c>
      <c r="AE30" s="1">
        <v>9.4968000000000004</v>
      </c>
      <c r="AF30" s="1">
        <v>6.4725999999999999</v>
      </c>
      <c r="AG30" s="1">
        <v>3.4922</v>
      </c>
      <c r="AH30" s="1" t="s">
        <v>73</v>
      </c>
      <c r="AI30" s="1">
        <f t="shared" si="7"/>
        <v>0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74</v>
      </c>
      <c r="B31" s="1" t="s">
        <v>38</v>
      </c>
      <c r="C31" s="1">
        <v>46.889000000000003</v>
      </c>
      <c r="D31" s="1">
        <v>293.99200000000002</v>
      </c>
      <c r="E31" s="1">
        <v>167.16499999999999</v>
      </c>
      <c r="F31" s="1">
        <v>122.855</v>
      </c>
      <c r="G31" s="8">
        <v>1</v>
      </c>
      <c r="H31" s="1">
        <v>30</v>
      </c>
      <c r="I31" s="1" t="s">
        <v>39</v>
      </c>
      <c r="J31" s="1"/>
      <c r="K31" s="1">
        <v>176.7</v>
      </c>
      <c r="L31" s="1">
        <f t="shared" si="2"/>
        <v>-9.5349999999999966</v>
      </c>
      <c r="M31" s="1"/>
      <c r="N31" s="1"/>
      <c r="O31" s="1">
        <v>150.493876</v>
      </c>
      <c r="P31" s="1"/>
      <c r="Q31" s="1">
        <f t="shared" si="3"/>
        <v>33.433</v>
      </c>
      <c r="R31" s="5">
        <f t="shared" si="11"/>
        <v>94.414123999999973</v>
      </c>
      <c r="S31" s="5">
        <f t="shared" si="8"/>
        <v>94.414123999999973</v>
      </c>
      <c r="T31" s="5"/>
      <c r="U31" s="1"/>
      <c r="V31" s="1">
        <f t="shared" si="6"/>
        <v>11</v>
      </c>
      <c r="W31" s="1">
        <f t="shared" si="5"/>
        <v>8.1760199802590261</v>
      </c>
      <c r="X31" s="1">
        <v>32.732600000000012</v>
      </c>
      <c r="Y31" s="1">
        <v>34.469200000000001</v>
      </c>
      <c r="Z31" s="1">
        <v>32.289200000000001</v>
      </c>
      <c r="AA31" s="1">
        <v>37.208199999999998</v>
      </c>
      <c r="AB31" s="1">
        <v>39.826999999999998</v>
      </c>
      <c r="AC31" s="1">
        <v>35.546599999999998</v>
      </c>
      <c r="AD31" s="1">
        <v>34.319800000000001</v>
      </c>
      <c r="AE31" s="1">
        <v>43.354999999999997</v>
      </c>
      <c r="AF31" s="1">
        <v>44.046399999999998</v>
      </c>
      <c r="AG31" s="1">
        <v>47.080800000000004</v>
      </c>
      <c r="AH31" s="1"/>
      <c r="AI31" s="1">
        <f t="shared" si="7"/>
        <v>94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4" t="s">
        <v>75</v>
      </c>
      <c r="B32" s="14" t="s">
        <v>38</v>
      </c>
      <c r="C32" s="14"/>
      <c r="D32" s="14"/>
      <c r="E32" s="14"/>
      <c r="F32" s="14"/>
      <c r="G32" s="15">
        <v>0</v>
      </c>
      <c r="H32" s="14">
        <v>50</v>
      </c>
      <c r="I32" s="14" t="s">
        <v>39</v>
      </c>
      <c r="J32" s="14"/>
      <c r="K32" s="14"/>
      <c r="L32" s="14">
        <f t="shared" si="2"/>
        <v>0</v>
      </c>
      <c r="M32" s="14"/>
      <c r="N32" s="14"/>
      <c r="O32" s="14">
        <v>0</v>
      </c>
      <c r="P32" s="14"/>
      <c r="Q32" s="14">
        <f t="shared" si="3"/>
        <v>0</v>
      </c>
      <c r="R32" s="16"/>
      <c r="S32" s="5">
        <f t="shared" si="8"/>
        <v>0</v>
      </c>
      <c r="T32" s="16"/>
      <c r="U32" s="14"/>
      <c r="V32" s="1" t="e">
        <f t="shared" si="6"/>
        <v>#DIV/0!</v>
      </c>
      <c r="W32" s="14" t="e">
        <f t="shared" si="5"/>
        <v>#DIV/0!</v>
      </c>
      <c r="X32" s="14">
        <v>0</v>
      </c>
      <c r="Y32" s="14">
        <v>0</v>
      </c>
      <c r="Z32" s="14">
        <v>0</v>
      </c>
      <c r="AA32" s="14">
        <v>-0.36199999999999999</v>
      </c>
      <c r="AB32" s="14">
        <v>-0.36199999999999999</v>
      </c>
      <c r="AC32" s="14">
        <v>0</v>
      </c>
      <c r="AD32" s="14">
        <v>0</v>
      </c>
      <c r="AE32" s="14">
        <v>0</v>
      </c>
      <c r="AF32" s="14">
        <v>0</v>
      </c>
      <c r="AG32" s="14">
        <v>0.36299999999999999</v>
      </c>
      <c r="AH32" s="14" t="s">
        <v>53</v>
      </c>
      <c r="AI32" s="1">
        <f t="shared" si="7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4" t="s">
        <v>76</v>
      </c>
      <c r="B33" s="14" t="s">
        <v>38</v>
      </c>
      <c r="C33" s="14"/>
      <c r="D33" s="14"/>
      <c r="E33" s="14">
        <v>-0.90700000000000003</v>
      </c>
      <c r="F33" s="14"/>
      <c r="G33" s="15">
        <v>0</v>
      </c>
      <c r="H33" s="14">
        <v>50</v>
      </c>
      <c r="I33" s="14" t="s">
        <v>39</v>
      </c>
      <c r="J33" s="14"/>
      <c r="K33" s="14"/>
      <c r="L33" s="14">
        <f t="shared" si="2"/>
        <v>-0.90700000000000003</v>
      </c>
      <c r="M33" s="14"/>
      <c r="N33" s="14"/>
      <c r="O33" s="14">
        <v>0</v>
      </c>
      <c r="P33" s="14"/>
      <c r="Q33" s="14">
        <f t="shared" si="3"/>
        <v>-0.18140000000000001</v>
      </c>
      <c r="R33" s="16"/>
      <c r="S33" s="5">
        <f t="shared" si="8"/>
        <v>0</v>
      </c>
      <c r="T33" s="16"/>
      <c r="U33" s="14"/>
      <c r="V33" s="1">
        <f t="shared" si="6"/>
        <v>0</v>
      </c>
      <c r="W33" s="14">
        <f t="shared" si="5"/>
        <v>0</v>
      </c>
      <c r="X33" s="14">
        <v>-0.55959999999999999</v>
      </c>
      <c r="Y33" s="14">
        <v>-1.3026</v>
      </c>
      <c r="Z33" s="14">
        <v>-0.74299999999999999</v>
      </c>
      <c r="AA33" s="14">
        <v>0.9032</v>
      </c>
      <c r="AB33" s="14">
        <v>1.2672000000000001</v>
      </c>
      <c r="AC33" s="14">
        <v>0.54</v>
      </c>
      <c r="AD33" s="14">
        <v>0.18179999999999999</v>
      </c>
      <c r="AE33" s="14">
        <v>0.18679999999999999</v>
      </c>
      <c r="AF33" s="14">
        <v>0.18679999999999999</v>
      </c>
      <c r="AG33" s="14">
        <v>0.93119999999999992</v>
      </c>
      <c r="AH33" s="14" t="s">
        <v>53</v>
      </c>
      <c r="AI33" s="1">
        <f t="shared" si="7"/>
        <v>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77</v>
      </c>
      <c r="B34" s="1" t="s">
        <v>43</v>
      </c>
      <c r="C34" s="1">
        <v>1504</v>
      </c>
      <c r="D34" s="1">
        <v>1407</v>
      </c>
      <c r="E34" s="1">
        <v>1295</v>
      </c>
      <c r="F34" s="1">
        <v>1375</v>
      </c>
      <c r="G34" s="8">
        <v>0.4</v>
      </c>
      <c r="H34" s="1">
        <v>45</v>
      </c>
      <c r="I34" s="1" t="s">
        <v>39</v>
      </c>
      <c r="J34" s="1"/>
      <c r="K34" s="1">
        <v>1363</v>
      </c>
      <c r="L34" s="1">
        <f t="shared" si="2"/>
        <v>-68</v>
      </c>
      <c r="M34" s="1"/>
      <c r="N34" s="1"/>
      <c r="O34" s="1">
        <v>494.94000000000011</v>
      </c>
      <c r="P34" s="1">
        <v>500</v>
      </c>
      <c r="Q34" s="1">
        <f t="shared" si="3"/>
        <v>259</v>
      </c>
      <c r="R34" s="5">
        <f t="shared" ref="R34:R47" si="12">11*Q34-P34-O34-F34</f>
        <v>479.05999999999995</v>
      </c>
      <c r="S34" s="5">
        <f t="shared" ref="S34:S35" si="13">R34+$S$1*Q34</f>
        <v>642.2299999999999</v>
      </c>
      <c r="T34" s="5"/>
      <c r="U34" s="1"/>
      <c r="V34" s="1">
        <f t="shared" si="6"/>
        <v>11.63</v>
      </c>
      <c r="W34" s="1">
        <f t="shared" si="5"/>
        <v>9.1503474903474906</v>
      </c>
      <c r="X34" s="1">
        <v>269</v>
      </c>
      <c r="Y34" s="1">
        <v>244.2</v>
      </c>
      <c r="Z34" s="1">
        <v>235.4</v>
      </c>
      <c r="AA34" s="1">
        <v>239</v>
      </c>
      <c r="AB34" s="1">
        <v>246.8</v>
      </c>
      <c r="AC34" s="1">
        <v>328.2</v>
      </c>
      <c r="AD34" s="1">
        <v>364</v>
      </c>
      <c r="AE34" s="1">
        <v>443.4</v>
      </c>
      <c r="AF34" s="1">
        <v>433.6</v>
      </c>
      <c r="AG34" s="1">
        <v>411</v>
      </c>
      <c r="AH34" s="1" t="s">
        <v>78</v>
      </c>
      <c r="AI34" s="1">
        <f t="shared" si="7"/>
        <v>257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79</v>
      </c>
      <c r="B35" s="1" t="s">
        <v>43</v>
      </c>
      <c r="C35" s="1">
        <v>278</v>
      </c>
      <c r="D35" s="1">
        <v>1536</v>
      </c>
      <c r="E35" s="1">
        <v>733</v>
      </c>
      <c r="F35" s="1">
        <v>980</v>
      </c>
      <c r="G35" s="8">
        <v>0.45</v>
      </c>
      <c r="H35" s="1">
        <v>50</v>
      </c>
      <c r="I35" s="1" t="s">
        <v>39</v>
      </c>
      <c r="J35" s="1"/>
      <c r="K35" s="1">
        <v>791</v>
      </c>
      <c r="L35" s="1">
        <f t="shared" si="2"/>
        <v>-58</v>
      </c>
      <c r="M35" s="1"/>
      <c r="N35" s="1"/>
      <c r="O35" s="1">
        <v>228.816</v>
      </c>
      <c r="P35" s="1">
        <v>200</v>
      </c>
      <c r="Q35" s="1">
        <f t="shared" si="3"/>
        <v>146.6</v>
      </c>
      <c r="R35" s="5">
        <f t="shared" si="12"/>
        <v>203.78399999999988</v>
      </c>
      <c r="S35" s="5">
        <f t="shared" si="13"/>
        <v>296.14199999999988</v>
      </c>
      <c r="T35" s="5"/>
      <c r="U35" s="1"/>
      <c r="V35" s="1">
        <f t="shared" si="6"/>
        <v>11.629999999999999</v>
      </c>
      <c r="W35" s="1">
        <f t="shared" si="5"/>
        <v>9.6099317871759897</v>
      </c>
      <c r="X35" s="1">
        <v>151.6</v>
      </c>
      <c r="Y35" s="1">
        <v>150.4</v>
      </c>
      <c r="Z35" s="1">
        <v>131.4</v>
      </c>
      <c r="AA35" s="1">
        <v>110.4</v>
      </c>
      <c r="AB35" s="1">
        <v>94.4</v>
      </c>
      <c r="AC35" s="1">
        <v>95.6</v>
      </c>
      <c r="AD35" s="1">
        <v>94.2</v>
      </c>
      <c r="AE35" s="1">
        <v>87.4</v>
      </c>
      <c r="AF35" s="1">
        <v>83.4</v>
      </c>
      <c r="AG35" s="1">
        <v>82.4</v>
      </c>
      <c r="AH35" s="1" t="s">
        <v>80</v>
      </c>
      <c r="AI35" s="1">
        <f t="shared" si="7"/>
        <v>133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1" t="s">
        <v>81</v>
      </c>
      <c r="B36" s="21" t="s">
        <v>43</v>
      </c>
      <c r="C36" s="21">
        <v>3130</v>
      </c>
      <c r="D36" s="21">
        <v>2502</v>
      </c>
      <c r="E36" s="21">
        <v>2460</v>
      </c>
      <c r="F36" s="21">
        <v>2721</v>
      </c>
      <c r="G36" s="22">
        <v>0.4</v>
      </c>
      <c r="H36" s="21">
        <v>45</v>
      </c>
      <c r="I36" s="21" t="s">
        <v>39</v>
      </c>
      <c r="J36" s="21"/>
      <c r="K36" s="21">
        <v>2560</v>
      </c>
      <c r="L36" s="21">
        <f t="shared" si="2"/>
        <v>-100</v>
      </c>
      <c r="M36" s="21"/>
      <c r="N36" s="21"/>
      <c r="O36" s="21">
        <v>403.28399999999988</v>
      </c>
      <c r="P36" s="21">
        <v>300</v>
      </c>
      <c r="Q36" s="21">
        <f t="shared" si="3"/>
        <v>492</v>
      </c>
      <c r="R36" s="23">
        <f>8*Q36-P36-O36-F36</f>
        <v>511.71600000000035</v>
      </c>
      <c r="S36" s="5">
        <f>T36</f>
        <v>0</v>
      </c>
      <c r="T36" s="23">
        <v>0</v>
      </c>
      <c r="U36" s="21" t="s">
        <v>150</v>
      </c>
      <c r="V36" s="1">
        <f t="shared" si="6"/>
        <v>6.9599268292682916</v>
      </c>
      <c r="W36" s="21">
        <f t="shared" si="5"/>
        <v>6.9599268292682916</v>
      </c>
      <c r="X36" s="21">
        <v>513.4</v>
      </c>
      <c r="Y36" s="21">
        <v>483.6</v>
      </c>
      <c r="Z36" s="21">
        <v>478.4</v>
      </c>
      <c r="AA36" s="21">
        <v>453.6</v>
      </c>
      <c r="AB36" s="21">
        <v>442.8</v>
      </c>
      <c r="AC36" s="21">
        <v>467.8</v>
      </c>
      <c r="AD36" s="21">
        <v>462.6</v>
      </c>
      <c r="AE36" s="21">
        <v>394.4</v>
      </c>
      <c r="AF36" s="21">
        <v>385.2</v>
      </c>
      <c r="AG36" s="21">
        <v>373</v>
      </c>
      <c r="AH36" s="21" t="s">
        <v>157</v>
      </c>
      <c r="AI36" s="1">
        <f t="shared" si="7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82</v>
      </c>
      <c r="B37" s="1" t="s">
        <v>38</v>
      </c>
      <c r="C37" s="1">
        <v>383.62099999999998</v>
      </c>
      <c r="D37" s="1">
        <v>853.58199999999999</v>
      </c>
      <c r="E37" s="1">
        <v>429.86200000000002</v>
      </c>
      <c r="F37" s="1">
        <v>665.51900000000001</v>
      </c>
      <c r="G37" s="8">
        <v>1</v>
      </c>
      <c r="H37" s="1">
        <v>45</v>
      </c>
      <c r="I37" s="1" t="s">
        <v>39</v>
      </c>
      <c r="J37" s="1"/>
      <c r="K37" s="1">
        <v>460.53300000000002</v>
      </c>
      <c r="L37" s="1">
        <f t="shared" si="2"/>
        <v>-30.670999999999992</v>
      </c>
      <c r="M37" s="1"/>
      <c r="N37" s="1"/>
      <c r="O37" s="1">
        <v>159.13193200000001</v>
      </c>
      <c r="P37" s="1"/>
      <c r="Q37" s="1">
        <f t="shared" si="3"/>
        <v>85.972400000000007</v>
      </c>
      <c r="R37" s="5">
        <f t="shared" si="12"/>
        <v>121.04546800000003</v>
      </c>
      <c r="S37" s="5">
        <f>R37+$S$1*Q37</f>
        <v>175.20808000000002</v>
      </c>
      <c r="T37" s="5"/>
      <c r="U37" s="1"/>
      <c r="V37" s="1">
        <f t="shared" si="6"/>
        <v>11.629999999999999</v>
      </c>
      <c r="W37" s="1">
        <f t="shared" si="5"/>
        <v>9.5920427020764798</v>
      </c>
      <c r="X37" s="1">
        <v>93.508200000000002</v>
      </c>
      <c r="Y37" s="1">
        <v>100.30500000000001</v>
      </c>
      <c r="Z37" s="1">
        <v>87.785600000000002</v>
      </c>
      <c r="AA37" s="1">
        <v>83.2376</v>
      </c>
      <c r="AB37" s="1">
        <v>85.6922</v>
      </c>
      <c r="AC37" s="1">
        <v>91.986999999999995</v>
      </c>
      <c r="AD37" s="1">
        <v>117.4408</v>
      </c>
      <c r="AE37" s="1">
        <v>135.43719999999999</v>
      </c>
      <c r="AF37" s="1">
        <v>127.892</v>
      </c>
      <c r="AG37" s="1">
        <v>137.29040000000001</v>
      </c>
      <c r="AH37" s="1"/>
      <c r="AI37" s="1">
        <f t="shared" si="7"/>
        <v>175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83</v>
      </c>
      <c r="B38" s="1" t="s">
        <v>43</v>
      </c>
      <c r="C38" s="1"/>
      <c r="D38" s="1"/>
      <c r="E38" s="1">
        <v>-4</v>
      </c>
      <c r="F38" s="1"/>
      <c r="G38" s="8">
        <v>0.45</v>
      </c>
      <c r="H38" s="1">
        <v>45</v>
      </c>
      <c r="I38" s="1" t="s">
        <v>39</v>
      </c>
      <c r="J38" s="1"/>
      <c r="K38" s="1"/>
      <c r="L38" s="1">
        <f t="shared" ref="L38:L69" si="14">E38-K38</f>
        <v>-4</v>
      </c>
      <c r="M38" s="1"/>
      <c r="N38" s="1"/>
      <c r="O38" s="13"/>
      <c r="P38" s="1"/>
      <c r="Q38" s="1">
        <f t="shared" si="3"/>
        <v>-0.8</v>
      </c>
      <c r="R38" s="17">
        <v>10</v>
      </c>
      <c r="S38" s="5">
        <f t="shared" si="8"/>
        <v>10</v>
      </c>
      <c r="T38" s="5"/>
      <c r="U38" s="1"/>
      <c r="V38" s="1">
        <f t="shared" si="6"/>
        <v>-12.5</v>
      </c>
      <c r="W38" s="1">
        <f t="shared" si="5"/>
        <v>0</v>
      </c>
      <c r="X38" s="1">
        <v>-0.6</v>
      </c>
      <c r="Y38" s="1">
        <v>-0.6</v>
      </c>
      <c r="Z38" s="1">
        <v>-0.8</v>
      </c>
      <c r="AA38" s="1">
        <v>-1.2</v>
      </c>
      <c r="AB38" s="1">
        <v>-1</v>
      </c>
      <c r="AC38" s="1">
        <v>-1</v>
      </c>
      <c r="AD38" s="1">
        <v>-1.6</v>
      </c>
      <c r="AE38" s="1">
        <v>-0.6</v>
      </c>
      <c r="AF38" s="1">
        <v>33.200000000000003</v>
      </c>
      <c r="AG38" s="1">
        <v>113.4</v>
      </c>
      <c r="AH38" s="13" t="s">
        <v>84</v>
      </c>
      <c r="AI38" s="1">
        <f t="shared" si="7"/>
        <v>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85</v>
      </c>
      <c r="B39" s="1" t="s">
        <v>43</v>
      </c>
      <c r="C39" s="1">
        <v>315</v>
      </c>
      <c r="D39" s="1">
        <v>812</v>
      </c>
      <c r="E39" s="1">
        <v>446</v>
      </c>
      <c r="F39" s="1">
        <v>607</v>
      </c>
      <c r="G39" s="8">
        <v>0.35</v>
      </c>
      <c r="H39" s="1">
        <v>40</v>
      </c>
      <c r="I39" s="1" t="s">
        <v>39</v>
      </c>
      <c r="J39" s="1"/>
      <c r="K39" s="1">
        <v>471</v>
      </c>
      <c r="L39" s="1">
        <f t="shared" si="14"/>
        <v>-25</v>
      </c>
      <c r="M39" s="1"/>
      <c r="N39" s="1"/>
      <c r="O39" s="1">
        <v>127.804</v>
      </c>
      <c r="P39" s="1"/>
      <c r="Q39" s="1">
        <f t="shared" si="3"/>
        <v>89.2</v>
      </c>
      <c r="R39" s="5">
        <f t="shared" si="12"/>
        <v>246.39600000000007</v>
      </c>
      <c r="S39" s="5">
        <f>R39+$S$1*Q39</f>
        <v>302.5920000000001</v>
      </c>
      <c r="T39" s="5"/>
      <c r="U39" s="1"/>
      <c r="V39" s="1">
        <f t="shared" si="6"/>
        <v>11.630000000000003</v>
      </c>
      <c r="W39" s="1">
        <f t="shared" si="5"/>
        <v>8.2377130044843039</v>
      </c>
      <c r="X39" s="1">
        <v>85.4</v>
      </c>
      <c r="Y39" s="1">
        <v>97.2</v>
      </c>
      <c r="Z39" s="1">
        <v>90.6</v>
      </c>
      <c r="AA39" s="1">
        <v>88.8</v>
      </c>
      <c r="AB39" s="1">
        <v>90.4</v>
      </c>
      <c r="AC39" s="1">
        <v>78.400000000000006</v>
      </c>
      <c r="AD39" s="1">
        <v>79.8</v>
      </c>
      <c r="AE39" s="1">
        <v>88.6</v>
      </c>
      <c r="AF39" s="1">
        <v>96.2</v>
      </c>
      <c r="AG39" s="1">
        <v>114.2</v>
      </c>
      <c r="AH39" s="1" t="s">
        <v>86</v>
      </c>
      <c r="AI39" s="1">
        <f t="shared" si="7"/>
        <v>106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38</v>
      </c>
      <c r="C40" s="1">
        <v>27.277999999999999</v>
      </c>
      <c r="D40" s="1">
        <v>370.75900000000001</v>
      </c>
      <c r="E40" s="1">
        <v>235.86</v>
      </c>
      <c r="F40" s="1">
        <v>49.89</v>
      </c>
      <c r="G40" s="8">
        <v>1</v>
      </c>
      <c r="H40" s="1">
        <v>40</v>
      </c>
      <c r="I40" s="1" t="s">
        <v>39</v>
      </c>
      <c r="J40" s="1"/>
      <c r="K40" s="1">
        <v>306.55900000000003</v>
      </c>
      <c r="L40" s="1">
        <f t="shared" si="14"/>
        <v>-70.699000000000012</v>
      </c>
      <c r="M40" s="1"/>
      <c r="N40" s="1"/>
      <c r="O40" s="1">
        <v>209.471644</v>
      </c>
      <c r="P40" s="1"/>
      <c r="Q40" s="1">
        <f t="shared" si="3"/>
        <v>47.172000000000004</v>
      </c>
      <c r="R40" s="5">
        <f t="shared" si="12"/>
        <v>259.5303560000001</v>
      </c>
      <c r="S40" s="5">
        <f t="shared" si="8"/>
        <v>259.5303560000001</v>
      </c>
      <c r="T40" s="5"/>
      <c r="U40" s="1"/>
      <c r="V40" s="1">
        <f t="shared" si="6"/>
        <v>11</v>
      </c>
      <c r="W40" s="1">
        <f t="shared" si="5"/>
        <v>5.4982117357754596</v>
      </c>
      <c r="X40" s="1">
        <v>40.599400000000003</v>
      </c>
      <c r="Y40" s="1">
        <v>20.084800000000001</v>
      </c>
      <c r="Z40" s="1">
        <v>22.172599999999999</v>
      </c>
      <c r="AA40" s="1">
        <v>35.312800000000003</v>
      </c>
      <c r="AB40" s="1">
        <v>36.404400000000003</v>
      </c>
      <c r="AC40" s="1">
        <v>23.393599999999999</v>
      </c>
      <c r="AD40" s="1">
        <v>21.221</v>
      </c>
      <c r="AE40" s="1">
        <v>29.804200000000002</v>
      </c>
      <c r="AF40" s="1">
        <v>38.867400000000004</v>
      </c>
      <c r="AG40" s="1">
        <v>36.866</v>
      </c>
      <c r="AH40" s="1"/>
      <c r="AI40" s="1">
        <f t="shared" si="7"/>
        <v>260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43</v>
      </c>
      <c r="C41" s="1">
        <v>136</v>
      </c>
      <c r="D41" s="1">
        <v>423</v>
      </c>
      <c r="E41" s="1">
        <v>249</v>
      </c>
      <c r="F41" s="1">
        <v>268</v>
      </c>
      <c r="G41" s="8">
        <v>0.4</v>
      </c>
      <c r="H41" s="1">
        <v>40</v>
      </c>
      <c r="I41" s="1" t="s">
        <v>39</v>
      </c>
      <c r="J41" s="1"/>
      <c r="K41" s="1">
        <v>267</v>
      </c>
      <c r="L41" s="1">
        <f t="shared" si="14"/>
        <v>-18</v>
      </c>
      <c r="M41" s="1"/>
      <c r="N41" s="1"/>
      <c r="O41" s="1">
        <v>152.184</v>
      </c>
      <c r="P41" s="1"/>
      <c r="Q41" s="1">
        <f t="shared" si="3"/>
        <v>49.8</v>
      </c>
      <c r="R41" s="5">
        <f t="shared" si="12"/>
        <v>127.61599999999999</v>
      </c>
      <c r="S41" s="5">
        <f t="shared" ref="S41:S42" si="15">R41+$S$1*Q41</f>
        <v>158.98999999999998</v>
      </c>
      <c r="T41" s="5"/>
      <c r="U41" s="1"/>
      <c r="V41" s="1">
        <f t="shared" si="6"/>
        <v>11.63</v>
      </c>
      <c r="W41" s="1">
        <f t="shared" si="5"/>
        <v>8.4374297188755012</v>
      </c>
      <c r="X41" s="1">
        <v>48.4</v>
      </c>
      <c r="Y41" s="1">
        <v>46.2</v>
      </c>
      <c r="Z41" s="1">
        <v>52.6</v>
      </c>
      <c r="AA41" s="1">
        <v>49.4</v>
      </c>
      <c r="AB41" s="1">
        <v>48.8</v>
      </c>
      <c r="AC41" s="1">
        <v>52.6</v>
      </c>
      <c r="AD41" s="1">
        <v>50.2</v>
      </c>
      <c r="AE41" s="1">
        <v>69.400000000000006</v>
      </c>
      <c r="AF41" s="1">
        <v>70.8</v>
      </c>
      <c r="AG41" s="1">
        <v>54.8</v>
      </c>
      <c r="AH41" s="1"/>
      <c r="AI41" s="1">
        <f t="shared" si="7"/>
        <v>64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43</v>
      </c>
      <c r="C42" s="1">
        <v>371</v>
      </c>
      <c r="D42" s="1">
        <v>279</v>
      </c>
      <c r="E42" s="1">
        <v>282</v>
      </c>
      <c r="F42" s="1">
        <v>311</v>
      </c>
      <c r="G42" s="8">
        <v>0.4</v>
      </c>
      <c r="H42" s="1">
        <v>45</v>
      </c>
      <c r="I42" s="1" t="s">
        <v>39</v>
      </c>
      <c r="J42" s="1"/>
      <c r="K42" s="1">
        <v>298</v>
      </c>
      <c r="L42" s="1">
        <f t="shared" si="14"/>
        <v>-16</v>
      </c>
      <c r="M42" s="1"/>
      <c r="N42" s="1"/>
      <c r="O42" s="1">
        <v>126.372</v>
      </c>
      <c r="P42" s="1"/>
      <c r="Q42" s="1">
        <f t="shared" si="3"/>
        <v>56.4</v>
      </c>
      <c r="R42" s="5">
        <f t="shared" si="12"/>
        <v>183.02799999999996</v>
      </c>
      <c r="S42" s="5">
        <f t="shared" si="15"/>
        <v>218.55999999999995</v>
      </c>
      <c r="T42" s="5"/>
      <c r="U42" s="1"/>
      <c r="V42" s="1">
        <f t="shared" si="6"/>
        <v>11.63</v>
      </c>
      <c r="W42" s="1">
        <f t="shared" si="5"/>
        <v>7.7548226950354611</v>
      </c>
      <c r="X42" s="1">
        <v>52.2</v>
      </c>
      <c r="Y42" s="1">
        <v>56</v>
      </c>
      <c r="Z42" s="1">
        <v>61</v>
      </c>
      <c r="AA42" s="1">
        <v>60.2</v>
      </c>
      <c r="AB42" s="1">
        <v>61.2</v>
      </c>
      <c r="AC42" s="1">
        <v>80</v>
      </c>
      <c r="AD42" s="1">
        <v>83.6</v>
      </c>
      <c r="AE42" s="1">
        <v>90.8</v>
      </c>
      <c r="AF42" s="1">
        <v>103.6</v>
      </c>
      <c r="AG42" s="1">
        <v>95</v>
      </c>
      <c r="AH42" s="1" t="s">
        <v>78</v>
      </c>
      <c r="AI42" s="1">
        <f t="shared" si="7"/>
        <v>87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38</v>
      </c>
      <c r="C43" s="1">
        <v>287.89699999999999</v>
      </c>
      <c r="D43" s="1">
        <v>641.31799999999998</v>
      </c>
      <c r="E43" s="1">
        <v>233.61699999999999</v>
      </c>
      <c r="F43" s="1"/>
      <c r="G43" s="8">
        <v>1</v>
      </c>
      <c r="H43" s="1">
        <v>40</v>
      </c>
      <c r="I43" s="1" t="s">
        <v>39</v>
      </c>
      <c r="J43" s="1"/>
      <c r="K43" s="1">
        <v>372.43200000000002</v>
      </c>
      <c r="L43" s="1">
        <f t="shared" si="14"/>
        <v>-138.81500000000003</v>
      </c>
      <c r="M43" s="1"/>
      <c r="N43" s="1"/>
      <c r="O43" s="1">
        <v>281.32301999999987</v>
      </c>
      <c r="P43" s="1"/>
      <c r="Q43" s="1">
        <f t="shared" si="3"/>
        <v>46.723399999999998</v>
      </c>
      <c r="R43" s="5">
        <f t="shared" si="12"/>
        <v>232.63438000000014</v>
      </c>
      <c r="S43" s="5">
        <f t="shared" si="8"/>
        <v>232.63438000000014</v>
      </c>
      <c r="T43" s="5"/>
      <c r="U43" s="1"/>
      <c r="V43" s="1">
        <f t="shared" si="6"/>
        <v>11</v>
      </c>
      <c r="W43" s="1">
        <f t="shared" si="5"/>
        <v>6.0210305756858427</v>
      </c>
      <c r="X43" s="1">
        <v>52.377000000000002</v>
      </c>
      <c r="Y43" s="1">
        <v>35.209200000000003</v>
      </c>
      <c r="Z43" s="1">
        <v>36.601399999999998</v>
      </c>
      <c r="AA43" s="1">
        <v>57.978400000000001</v>
      </c>
      <c r="AB43" s="1">
        <v>59.913200000000003</v>
      </c>
      <c r="AC43" s="1">
        <v>35.720799999999997</v>
      </c>
      <c r="AD43" s="1">
        <v>37.177199999999999</v>
      </c>
      <c r="AE43" s="1">
        <v>53.872599999999998</v>
      </c>
      <c r="AF43" s="1">
        <v>57.818399999999997</v>
      </c>
      <c r="AG43" s="1">
        <v>52.229599999999998</v>
      </c>
      <c r="AH43" s="1"/>
      <c r="AI43" s="1">
        <f t="shared" si="7"/>
        <v>233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43</v>
      </c>
      <c r="C44" s="1">
        <v>167</v>
      </c>
      <c r="D44" s="1">
        <v>1954</v>
      </c>
      <c r="E44" s="1">
        <v>915</v>
      </c>
      <c r="F44" s="1">
        <v>1095</v>
      </c>
      <c r="G44" s="8">
        <v>0.35</v>
      </c>
      <c r="H44" s="1">
        <v>40</v>
      </c>
      <c r="I44" s="1" t="s">
        <v>39</v>
      </c>
      <c r="J44" s="1"/>
      <c r="K44" s="1">
        <v>927</v>
      </c>
      <c r="L44" s="1">
        <f t="shared" si="14"/>
        <v>-12</v>
      </c>
      <c r="M44" s="1"/>
      <c r="N44" s="1"/>
      <c r="O44" s="1">
        <v>315.19600000000003</v>
      </c>
      <c r="P44" s="1"/>
      <c r="Q44" s="1">
        <f t="shared" si="3"/>
        <v>183</v>
      </c>
      <c r="R44" s="5">
        <f t="shared" si="12"/>
        <v>602.80400000000009</v>
      </c>
      <c r="S44" s="5">
        <f t="shared" ref="S44:S47" si="16">R44+$S$1*Q44</f>
        <v>718.09400000000005</v>
      </c>
      <c r="T44" s="5"/>
      <c r="U44" s="1"/>
      <c r="V44" s="1">
        <f t="shared" si="6"/>
        <v>11.629999999999999</v>
      </c>
      <c r="W44" s="1">
        <f t="shared" si="5"/>
        <v>7.7059890710382506</v>
      </c>
      <c r="X44" s="1">
        <v>164.6</v>
      </c>
      <c r="Y44" s="1">
        <v>159.19999999999999</v>
      </c>
      <c r="Z44" s="1">
        <v>166.2</v>
      </c>
      <c r="AA44" s="1">
        <v>166.6</v>
      </c>
      <c r="AB44" s="1">
        <v>159.6</v>
      </c>
      <c r="AC44" s="1">
        <v>148.6</v>
      </c>
      <c r="AD44" s="1">
        <v>141</v>
      </c>
      <c r="AE44" s="1">
        <v>154.4</v>
      </c>
      <c r="AF44" s="1">
        <v>158.4</v>
      </c>
      <c r="AG44" s="1">
        <v>171.4</v>
      </c>
      <c r="AH44" s="1"/>
      <c r="AI44" s="1">
        <f t="shared" si="7"/>
        <v>251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43</v>
      </c>
      <c r="C45" s="1">
        <v>328</v>
      </c>
      <c r="D45" s="1">
        <v>1263</v>
      </c>
      <c r="E45" s="1">
        <v>639</v>
      </c>
      <c r="F45" s="1">
        <v>853</v>
      </c>
      <c r="G45" s="8">
        <v>0.4</v>
      </c>
      <c r="H45" s="1">
        <v>40</v>
      </c>
      <c r="I45" s="1" t="s">
        <v>39</v>
      </c>
      <c r="J45" s="1"/>
      <c r="K45" s="1">
        <v>649</v>
      </c>
      <c r="L45" s="1">
        <f t="shared" si="14"/>
        <v>-10</v>
      </c>
      <c r="M45" s="1"/>
      <c r="N45" s="1"/>
      <c r="O45" s="1">
        <v>201.92</v>
      </c>
      <c r="P45" s="1">
        <v>200</v>
      </c>
      <c r="Q45" s="1">
        <f t="shared" si="3"/>
        <v>127.8</v>
      </c>
      <c r="R45" s="5">
        <f t="shared" si="12"/>
        <v>150.88</v>
      </c>
      <c r="S45" s="5">
        <f t="shared" si="16"/>
        <v>231.39400000000001</v>
      </c>
      <c r="T45" s="5"/>
      <c r="U45" s="1"/>
      <c r="V45" s="1">
        <f t="shared" si="6"/>
        <v>11.63</v>
      </c>
      <c r="W45" s="1">
        <f t="shared" si="5"/>
        <v>9.8194053208137717</v>
      </c>
      <c r="X45" s="1">
        <v>142</v>
      </c>
      <c r="Y45" s="1">
        <v>138.4</v>
      </c>
      <c r="Z45" s="1">
        <v>118.2</v>
      </c>
      <c r="AA45" s="1">
        <v>106.4</v>
      </c>
      <c r="AB45" s="1">
        <v>114.8</v>
      </c>
      <c r="AC45" s="1">
        <v>129.19999999999999</v>
      </c>
      <c r="AD45" s="1">
        <v>136.6</v>
      </c>
      <c r="AE45" s="1">
        <v>132.4</v>
      </c>
      <c r="AF45" s="1">
        <v>134</v>
      </c>
      <c r="AG45" s="1">
        <v>141.80000000000001</v>
      </c>
      <c r="AH45" s="1"/>
      <c r="AI45" s="1">
        <f t="shared" si="7"/>
        <v>93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38</v>
      </c>
      <c r="C46" s="1">
        <v>507.19200000000001</v>
      </c>
      <c r="D46" s="1">
        <v>664.79600000000005</v>
      </c>
      <c r="E46" s="1">
        <v>544.11300000000006</v>
      </c>
      <c r="F46" s="1">
        <v>531.68100000000004</v>
      </c>
      <c r="G46" s="8">
        <v>1</v>
      </c>
      <c r="H46" s="1">
        <v>50</v>
      </c>
      <c r="I46" s="1" t="s">
        <v>39</v>
      </c>
      <c r="J46" s="1"/>
      <c r="K46" s="1">
        <v>550.5</v>
      </c>
      <c r="L46" s="1">
        <f t="shared" si="14"/>
        <v>-6.3869999999999436</v>
      </c>
      <c r="M46" s="1"/>
      <c r="N46" s="1"/>
      <c r="O46" s="1">
        <v>222.20409599999999</v>
      </c>
      <c r="P46" s="1">
        <v>200</v>
      </c>
      <c r="Q46" s="1">
        <f t="shared" si="3"/>
        <v>108.82260000000001</v>
      </c>
      <c r="R46" s="5">
        <f t="shared" si="12"/>
        <v>243.1635040000001</v>
      </c>
      <c r="S46" s="5">
        <f t="shared" si="16"/>
        <v>311.72174200000012</v>
      </c>
      <c r="T46" s="5"/>
      <c r="U46" s="1"/>
      <c r="V46" s="1">
        <f t="shared" si="6"/>
        <v>11.63</v>
      </c>
      <c r="W46" s="1">
        <f t="shared" si="5"/>
        <v>8.7655054740467513</v>
      </c>
      <c r="X46" s="1">
        <v>108.5796</v>
      </c>
      <c r="Y46" s="1">
        <v>93.076800000000006</v>
      </c>
      <c r="Z46" s="1">
        <v>82.916600000000003</v>
      </c>
      <c r="AA46" s="1">
        <v>86.97999999999999</v>
      </c>
      <c r="AB46" s="1">
        <v>90.0792</v>
      </c>
      <c r="AC46" s="1">
        <v>87.429600000000008</v>
      </c>
      <c r="AD46" s="1">
        <v>89.888999999999996</v>
      </c>
      <c r="AE46" s="1">
        <v>102.539</v>
      </c>
      <c r="AF46" s="1">
        <v>105.4988</v>
      </c>
      <c r="AG46" s="1">
        <v>109.3158</v>
      </c>
      <c r="AH46" s="1"/>
      <c r="AI46" s="1">
        <f t="shared" si="7"/>
        <v>312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94</v>
      </c>
      <c r="B47" s="1" t="s">
        <v>38</v>
      </c>
      <c r="C47" s="1">
        <v>106.35599999999999</v>
      </c>
      <c r="D47" s="1">
        <v>1927.732</v>
      </c>
      <c r="E47" s="1">
        <v>995.61400000000003</v>
      </c>
      <c r="F47" s="1">
        <v>877.83799999999997</v>
      </c>
      <c r="G47" s="8">
        <v>1</v>
      </c>
      <c r="H47" s="1">
        <v>50</v>
      </c>
      <c r="I47" s="1" t="s">
        <v>39</v>
      </c>
      <c r="J47" s="1"/>
      <c r="K47" s="1">
        <v>1063.1079999999999</v>
      </c>
      <c r="L47" s="1">
        <f t="shared" si="14"/>
        <v>-67.493999999999915</v>
      </c>
      <c r="M47" s="1"/>
      <c r="N47" s="1"/>
      <c r="O47" s="1">
        <v>250</v>
      </c>
      <c r="P47" s="1">
        <v>450</v>
      </c>
      <c r="Q47" s="1">
        <f t="shared" si="3"/>
        <v>199.12280000000001</v>
      </c>
      <c r="R47" s="5">
        <f t="shared" si="12"/>
        <v>612.5128000000002</v>
      </c>
      <c r="S47" s="5">
        <f t="shared" si="16"/>
        <v>737.96016400000019</v>
      </c>
      <c r="T47" s="5"/>
      <c r="U47" s="1"/>
      <c r="V47" s="1">
        <f t="shared" si="6"/>
        <v>11.63</v>
      </c>
      <c r="W47" s="1">
        <f t="shared" si="5"/>
        <v>7.9239444202271159</v>
      </c>
      <c r="X47" s="1">
        <v>202.68559999999999</v>
      </c>
      <c r="Y47" s="1">
        <v>167.971</v>
      </c>
      <c r="Z47" s="1">
        <v>164.82939999999999</v>
      </c>
      <c r="AA47" s="1">
        <v>177.8854</v>
      </c>
      <c r="AB47" s="1">
        <v>169.166</v>
      </c>
      <c r="AC47" s="1">
        <v>196.88460000000001</v>
      </c>
      <c r="AD47" s="1">
        <v>223.25620000000001</v>
      </c>
      <c r="AE47" s="1">
        <v>273.16120000000001</v>
      </c>
      <c r="AF47" s="1">
        <v>280.4572</v>
      </c>
      <c r="AG47" s="1">
        <v>295.6884</v>
      </c>
      <c r="AH47" s="1"/>
      <c r="AI47" s="1">
        <f t="shared" si="7"/>
        <v>738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4" t="s">
        <v>95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/>
      <c r="L48" s="14">
        <f t="shared" si="14"/>
        <v>0</v>
      </c>
      <c r="M48" s="14"/>
      <c r="N48" s="14"/>
      <c r="O48" s="14">
        <v>0</v>
      </c>
      <c r="P48" s="14"/>
      <c r="Q48" s="14">
        <f t="shared" si="3"/>
        <v>0</v>
      </c>
      <c r="R48" s="16"/>
      <c r="S48" s="5">
        <f t="shared" si="8"/>
        <v>0</v>
      </c>
      <c r="T48" s="16"/>
      <c r="U48" s="14"/>
      <c r="V48" s="1" t="e">
        <f t="shared" si="6"/>
        <v>#DIV/0!</v>
      </c>
      <c r="W48" s="14" t="e">
        <f t="shared" si="5"/>
        <v>#DIV/0!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 t="s">
        <v>53</v>
      </c>
      <c r="AI48" s="1">
        <f t="shared" si="7"/>
        <v>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96</v>
      </c>
      <c r="B49" s="1" t="s">
        <v>43</v>
      </c>
      <c r="C49" s="1">
        <v>287</v>
      </c>
      <c r="D49" s="1">
        <v>1274</v>
      </c>
      <c r="E49" s="1">
        <v>851</v>
      </c>
      <c r="F49" s="1">
        <v>645</v>
      </c>
      <c r="G49" s="8">
        <v>0.45</v>
      </c>
      <c r="H49" s="1">
        <v>50</v>
      </c>
      <c r="I49" s="1" t="s">
        <v>39</v>
      </c>
      <c r="J49" s="1"/>
      <c r="K49" s="1">
        <v>858</v>
      </c>
      <c r="L49" s="1">
        <f t="shared" si="14"/>
        <v>-7</v>
      </c>
      <c r="M49" s="1"/>
      <c r="N49" s="1"/>
      <c r="O49" s="1">
        <v>479.6</v>
      </c>
      <c r="P49" s="1">
        <v>300</v>
      </c>
      <c r="Q49" s="1">
        <f t="shared" si="3"/>
        <v>170.2</v>
      </c>
      <c r="R49" s="5">
        <f t="shared" ref="R49:R70" si="17">11*Q49-P49-O49-F49</f>
        <v>447.59999999999991</v>
      </c>
      <c r="S49" s="5">
        <f>R49+$S$1*Q49</f>
        <v>554.82599999999991</v>
      </c>
      <c r="T49" s="5"/>
      <c r="U49" s="1"/>
      <c r="V49" s="1">
        <f t="shared" si="6"/>
        <v>11.63</v>
      </c>
      <c r="W49" s="1">
        <f t="shared" si="5"/>
        <v>8.3701527614571098</v>
      </c>
      <c r="X49" s="1">
        <v>160</v>
      </c>
      <c r="Y49" s="1">
        <v>137.4</v>
      </c>
      <c r="Z49" s="1">
        <v>134.6</v>
      </c>
      <c r="AA49" s="1">
        <v>136.4</v>
      </c>
      <c r="AB49" s="1">
        <v>137</v>
      </c>
      <c r="AC49" s="1">
        <v>101</v>
      </c>
      <c r="AD49" s="1">
        <v>97.2</v>
      </c>
      <c r="AE49" s="1">
        <v>94.8</v>
      </c>
      <c r="AF49" s="1">
        <v>86.6</v>
      </c>
      <c r="AG49" s="1">
        <v>86.6</v>
      </c>
      <c r="AH49" s="1" t="s">
        <v>97</v>
      </c>
      <c r="AI49" s="1">
        <f t="shared" si="7"/>
        <v>250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98</v>
      </c>
      <c r="B50" s="1" t="s">
        <v>38</v>
      </c>
      <c r="C50" s="1"/>
      <c r="D50" s="1"/>
      <c r="E50" s="1"/>
      <c r="F50" s="1"/>
      <c r="G50" s="8">
        <v>1</v>
      </c>
      <c r="H50" s="1">
        <v>40</v>
      </c>
      <c r="I50" s="1" t="s">
        <v>39</v>
      </c>
      <c r="J50" s="1"/>
      <c r="K50" s="1"/>
      <c r="L50" s="1">
        <f t="shared" si="14"/>
        <v>0</v>
      </c>
      <c r="M50" s="1"/>
      <c r="N50" s="1"/>
      <c r="O50" s="13"/>
      <c r="P50" s="1"/>
      <c r="Q50" s="1">
        <f t="shared" si="3"/>
        <v>0</v>
      </c>
      <c r="R50" s="17">
        <v>4</v>
      </c>
      <c r="S50" s="5">
        <f t="shared" si="8"/>
        <v>4</v>
      </c>
      <c r="T50" s="5"/>
      <c r="U50" s="1"/>
      <c r="V50" s="1" t="e">
        <f t="shared" si="6"/>
        <v>#DIV/0!</v>
      </c>
      <c r="W50" s="1" t="e">
        <f t="shared" si="5"/>
        <v>#DIV/0!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3" t="s">
        <v>84</v>
      </c>
      <c r="AI50" s="1">
        <f t="shared" si="7"/>
        <v>4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43</v>
      </c>
      <c r="C51" s="1">
        <v>44</v>
      </c>
      <c r="D51" s="1">
        <v>336</v>
      </c>
      <c r="E51" s="1">
        <v>122</v>
      </c>
      <c r="F51" s="1">
        <v>250</v>
      </c>
      <c r="G51" s="8">
        <v>0.4</v>
      </c>
      <c r="H51" s="1">
        <v>40</v>
      </c>
      <c r="I51" s="1" t="s">
        <v>39</v>
      </c>
      <c r="J51" s="1"/>
      <c r="K51" s="1">
        <v>126</v>
      </c>
      <c r="L51" s="1">
        <f t="shared" si="14"/>
        <v>-4</v>
      </c>
      <c r="M51" s="1"/>
      <c r="N51" s="1"/>
      <c r="O51" s="1">
        <v>5</v>
      </c>
      <c r="P51" s="1"/>
      <c r="Q51" s="1">
        <f t="shared" si="3"/>
        <v>24.4</v>
      </c>
      <c r="R51" s="5">
        <f t="shared" si="17"/>
        <v>13.399999999999977</v>
      </c>
      <c r="S51" s="5">
        <f t="shared" si="8"/>
        <v>13.399999999999977</v>
      </c>
      <c r="T51" s="5"/>
      <c r="U51" s="1"/>
      <c r="V51" s="1">
        <f t="shared" si="6"/>
        <v>11</v>
      </c>
      <c r="W51" s="1">
        <f t="shared" si="5"/>
        <v>10.450819672131148</v>
      </c>
      <c r="X51" s="1">
        <v>26</v>
      </c>
      <c r="Y51" s="1">
        <v>32.4</v>
      </c>
      <c r="Z51" s="1">
        <v>28.4</v>
      </c>
      <c r="AA51" s="1">
        <v>20.2</v>
      </c>
      <c r="AB51" s="1">
        <v>23.2</v>
      </c>
      <c r="AC51" s="1">
        <v>26.8</v>
      </c>
      <c r="AD51" s="1">
        <v>30.2</v>
      </c>
      <c r="AE51" s="1">
        <v>36.200000000000003</v>
      </c>
      <c r="AF51" s="1">
        <v>29</v>
      </c>
      <c r="AG51" s="1">
        <v>26.6</v>
      </c>
      <c r="AH51" s="1"/>
      <c r="AI51" s="1">
        <f t="shared" si="7"/>
        <v>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43</v>
      </c>
      <c r="C52" s="1">
        <v>19</v>
      </c>
      <c r="D52" s="1">
        <v>175</v>
      </c>
      <c r="E52" s="1">
        <v>29</v>
      </c>
      <c r="F52" s="1">
        <v>146</v>
      </c>
      <c r="G52" s="8">
        <v>0.4</v>
      </c>
      <c r="H52" s="1">
        <v>40</v>
      </c>
      <c r="I52" s="1" t="s">
        <v>39</v>
      </c>
      <c r="J52" s="1"/>
      <c r="K52" s="1">
        <v>37</v>
      </c>
      <c r="L52" s="1">
        <f t="shared" si="14"/>
        <v>-8</v>
      </c>
      <c r="M52" s="1"/>
      <c r="N52" s="1"/>
      <c r="O52" s="1">
        <v>0</v>
      </c>
      <c r="P52" s="1"/>
      <c r="Q52" s="1">
        <f t="shared" si="3"/>
        <v>5.8</v>
      </c>
      <c r="R52" s="5"/>
      <c r="S52" s="5">
        <f t="shared" si="8"/>
        <v>0</v>
      </c>
      <c r="T52" s="5"/>
      <c r="U52" s="1"/>
      <c r="V52" s="1">
        <f t="shared" si="6"/>
        <v>25.172413793103448</v>
      </c>
      <c r="W52" s="1">
        <f t="shared" si="5"/>
        <v>25.172413793103448</v>
      </c>
      <c r="X52" s="1">
        <v>10</v>
      </c>
      <c r="Y52" s="1">
        <v>16</v>
      </c>
      <c r="Z52" s="1">
        <v>13.8</v>
      </c>
      <c r="AA52" s="1">
        <v>9.6</v>
      </c>
      <c r="AB52" s="1">
        <v>10.6</v>
      </c>
      <c r="AC52" s="1">
        <v>10</v>
      </c>
      <c r="AD52" s="1">
        <v>13.2</v>
      </c>
      <c r="AE52" s="1">
        <v>19.600000000000001</v>
      </c>
      <c r="AF52" s="1">
        <v>18.2</v>
      </c>
      <c r="AG52" s="1">
        <v>15.2</v>
      </c>
      <c r="AH52" s="1"/>
      <c r="AI52" s="1">
        <f t="shared" si="7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38</v>
      </c>
      <c r="C53" s="1">
        <v>389.70100000000002</v>
      </c>
      <c r="D53" s="1">
        <v>682.27499999999998</v>
      </c>
      <c r="E53" s="1">
        <v>533.92700000000002</v>
      </c>
      <c r="F53" s="1">
        <v>417.25900000000001</v>
      </c>
      <c r="G53" s="8">
        <v>1</v>
      </c>
      <c r="H53" s="1">
        <v>50</v>
      </c>
      <c r="I53" s="1" t="s">
        <v>39</v>
      </c>
      <c r="J53" s="1"/>
      <c r="K53" s="1">
        <v>579.89200000000005</v>
      </c>
      <c r="L53" s="1">
        <f t="shared" si="14"/>
        <v>-45.965000000000032</v>
      </c>
      <c r="M53" s="1"/>
      <c r="N53" s="1"/>
      <c r="O53" s="1">
        <v>331.52459199999998</v>
      </c>
      <c r="P53" s="1">
        <v>200</v>
      </c>
      <c r="Q53" s="1">
        <f t="shared" si="3"/>
        <v>106.78540000000001</v>
      </c>
      <c r="R53" s="5">
        <f t="shared" si="17"/>
        <v>225.85580800000002</v>
      </c>
      <c r="S53" s="5">
        <f t="shared" ref="S53:S54" si="18">R53+$S$1*Q53</f>
        <v>293.13061000000005</v>
      </c>
      <c r="T53" s="5"/>
      <c r="U53" s="1"/>
      <c r="V53" s="1">
        <f t="shared" si="6"/>
        <v>11.629999999999999</v>
      </c>
      <c r="W53" s="1">
        <f t="shared" si="5"/>
        <v>8.8849561082320232</v>
      </c>
      <c r="X53" s="1">
        <v>107.8492</v>
      </c>
      <c r="Y53" s="1">
        <v>85.61760000000001</v>
      </c>
      <c r="Z53" s="1">
        <v>81.871600000000001</v>
      </c>
      <c r="AA53" s="1">
        <v>81.736599999999996</v>
      </c>
      <c r="AB53" s="1">
        <v>81.217799999999997</v>
      </c>
      <c r="AC53" s="1">
        <v>76.424800000000005</v>
      </c>
      <c r="AD53" s="1">
        <v>77.135599999999997</v>
      </c>
      <c r="AE53" s="1">
        <v>82.7196</v>
      </c>
      <c r="AF53" s="1">
        <v>82.946600000000004</v>
      </c>
      <c r="AG53" s="1">
        <v>83.963400000000007</v>
      </c>
      <c r="AH53" s="1"/>
      <c r="AI53" s="1">
        <f t="shared" si="7"/>
        <v>293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38</v>
      </c>
      <c r="C54" s="1">
        <v>334.12200000000001</v>
      </c>
      <c r="D54" s="1">
        <v>2099.9859999999999</v>
      </c>
      <c r="E54" s="1">
        <v>1145.6389999999999</v>
      </c>
      <c r="F54" s="1">
        <v>1060.45</v>
      </c>
      <c r="G54" s="8">
        <v>1</v>
      </c>
      <c r="H54" s="1">
        <v>50</v>
      </c>
      <c r="I54" s="1" t="s">
        <v>39</v>
      </c>
      <c r="J54" s="1"/>
      <c r="K54" s="1">
        <v>1266.277</v>
      </c>
      <c r="L54" s="1">
        <f t="shared" si="14"/>
        <v>-120.63800000000015</v>
      </c>
      <c r="M54" s="1"/>
      <c r="N54" s="1"/>
      <c r="O54" s="1">
        <v>300</v>
      </c>
      <c r="P54" s="1">
        <v>500</v>
      </c>
      <c r="Q54" s="1">
        <f t="shared" si="3"/>
        <v>229.12779999999998</v>
      </c>
      <c r="R54" s="5">
        <f t="shared" si="17"/>
        <v>659.9557999999995</v>
      </c>
      <c r="S54" s="5">
        <f t="shared" si="18"/>
        <v>804.30631399999947</v>
      </c>
      <c r="T54" s="5"/>
      <c r="U54" s="1"/>
      <c r="V54" s="1">
        <f t="shared" si="6"/>
        <v>11.629999999999997</v>
      </c>
      <c r="W54" s="1">
        <f t="shared" si="5"/>
        <v>8.1197043745892046</v>
      </c>
      <c r="X54" s="1">
        <v>230.94300000000001</v>
      </c>
      <c r="Y54" s="1">
        <v>195.8074</v>
      </c>
      <c r="Z54" s="1">
        <v>186.40360000000001</v>
      </c>
      <c r="AA54" s="1">
        <v>196.16300000000001</v>
      </c>
      <c r="AB54" s="1">
        <v>193.13939999999999</v>
      </c>
      <c r="AC54" s="1">
        <v>236.197</v>
      </c>
      <c r="AD54" s="1">
        <v>266.8492</v>
      </c>
      <c r="AE54" s="1">
        <v>292.40820000000002</v>
      </c>
      <c r="AF54" s="1">
        <v>288.60539999999997</v>
      </c>
      <c r="AG54" s="1">
        <v>348.05799999999999</v>
      </c>
      <c r="AH54" s="1"/>
      <c r="AI54" s="1">
        <f t="shared" si="7"/>
        <v>804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103</v>
      </c>
      <c r="B55" s="1" t="s">
        <v>38</v>
      </c>
      <c r="C55" s="1">
        <v>-24.138000000000002</v>
      </c>
      <c r="D55" s="1">
        <v>448.70100000000002</v>
      </c>
      <c r="E55" s="1">
        <v>147.06800000000001</v>
      </c>
      <c r="F55" s="1">
        <v>212.61699999999999</v>
      </c>
      <c r="G55" s="8">
        <v>1</v>
      </c>
      <c r="H55" s="1">
        <v>50</v>
      </c>
      <c r="I55" s="1" t="s">
        <v>39</v>
      </c>
      <c r="J55" s="1"/>
      <c r="K55" s="1">
        <v>209.08500000000001</v>
      </c>
      <c r="L55" s="1">
        <f t="shared" si="14"/>
        <v>-62.016999999999996</v>
      </c>
      <c r="M55" s="1"/>
      <c r="N55" s="1"/>
      <c r="O55" s="1">
        <v>73.771444000000031</v>
      </c>
      <c r="P55" s="1"/>
      <c r="Q55" s="1">
        <f t="shared" si="3"/>
        <v>29.413600000000002</v>
      </c>
      <c r="R55" s="5">
        <f t="shared" si="17"/>
        <v>37.161156000000034</v>
      </c>
      <c r="S55" s="5">
        <f t="shared" si="8"/>
        <v>37.161156000000034</v>
      </c>
      <c r="T55" s="5"/>
      <c r="U55" s="1"/>
      <c r="V55" s="1">
        <f t="shared" si="6"/>
        <v>11.000000000000002</v>
      </c>
      <c r="W55" s="1">
        <f t="shared" si="5"/>
        <v>9.7365995321891923</v>
      </c>
      <c r="X55" s="1">
        <v>32.849400000000003</v>
      </c>
      <c r="Y55" s="1">
        <v>29.9254</v>
      </c>
      <c r="Z55" s="1">
        <v>25.942399999999999</v>
      </c>
      <c r="AA55" s="1">
        <v>33.105800000000002</v>
      </c>
      <c r="AB55" s="1">
        <v>33.921799999999998</v>
      </c>
      <c r="AC55" s="1">
        <v>23.41</v>
      </c>
      <c r="AD55" s="1">
        <v>22.848600000000001</v>
      </c>
      <c r="AE55" s="1">
        <v>28.946000000000002</v>
      </c>
      <c r="AF55" s="1">
        <v>32.594799999999999</v>
      </c>
      <c r="AG55" s="1">
        <v>27.471800000000002</v>
      </c>
      <c r="AH55" s="1"/>
      <c r="AI55" s="1">
        <f t="shared" si="7"/>
        <v>37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104</v>
      </c>
      <c r="B56" s="1" t="s">
        <v>43</v>
      </c>
      <c r="C56" s="1">
        <v>215</v>
      </c>
      <c r="D56" s="1">
        <v>605</v>
      </c>
      <c r="E56" s="1">
        <v>344</v>
      </c>
      <c r="F56" s="1">
        <v>428</v>
      </c>
      <c r="G56" s="8">
        <v>0.4</v>
      </c>
      <c r="H56" s="1">
        <v>50</v>
      </c>
      <c r="I56" s="13" t="s">
        <v>105</v>
      </c>
      <c r="J56" s="1"/>
      <c r="K56" s="1">
        <v>376</v>
      </c>
      <c r="L56" s="1">
        <f t="shared" si="14"/>
        <v>-32</v>
      </c>
      <c r="M56" s="1"/>
      <c r="N56" s="1"/>
      <c r="O56" s="1">
        <v>162.16</v>
      </c>
      <c r="P56" s="1"/>
      <c r="Q56" s="1">
        <f t="shared" si="3"/>
        <v>68.8</v>
      </c>
      <c r="R56" s="5">
        <f t="shared" si="17"/>
        <v>166.64</v>
      </c>
      <c r="S56" s="5">
        <f t="shared" si="8"/>
        <v>166.64</v>
      </c>
      <c r="T56" s="5"/>
      <c r="U56" s="1"/>
      <c r="V56" s="1">
        <f t="shared" si="6"/>
        <v>11</v>
      </c>
      <c r="W56" s="1">
        <f t="shared" si="5"/>
        <v>8.5779069767441865</v>
      </c>
      <c r="X56" s="1">
        <v>66</v>
      </c>
      <c r="Y56" s="1">
        <v>68.400000000000006</v>
      </c>
      <c r="Z56" s="1">
        <v>64.2</v>
      </c>
      <c r="AA56" s="1">
        <v>54.6</v>
      </c>
      <c r="AB56" s="1">
        <v>53.6</v>
      </c>
      <c r="AC56" s="1">
        <v>71.599999999999994</v>
      </c>
      <c r="AD56" s="1">
        <v>81.599999999999994</v>
      </c>
      <c r="AE56" s="1">
        <v>107.6</v>
      </c>
      <c r="AF56" s="1">
        <v>106.8</v>
      </c>
      <c r="AG56" s="1">
        <v>122.798</v>
      </c>
      <c r="AH56" s="1" t="s">
        <v>106</v>
      </c>
      <c r="AI56" s="1">
        <f t="shared" si="7"/>
        <v>67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43</v>
      </c>
      <c r="C57" s="1">
        <v>417</v>
      </c>
      <c r="D57" s="1">
        <v>1995</v>
      </c>
      <c r="E57" s="1">
        <v>1121</v>
      </c>
      <c r="F57" s="1">
        <v>1017</v>
      </c>
      <c r="G57" s="8">
        <v>0.4</v>
      </c>
      <c r="H57" s="1">
        <v>40</v>
      </c>
      <c r="I57" s="1" t="s">
        <v>39</v>
      </c>
      <c r="J57" s="1"/>
      <c r="K57" s="1">
        <v>1212</v>
      </c>
      <c r="L57" s="1">
        <f t="shared" si="14"/>
        <v>-91</v>
      </c>
      <c r="M57" s="1"/>
      <c r="N57" s="1"/>
      <c r="O57" s="1">
        <v>544.88000000000011</v>
      </c>
      <c r="P57" s="1">
        <v>500</v>
      </c>
      <c r="Q57" s="1">
        <f t="shared" si="3"/>
        <v>224.2</v>
      </c>
      <c r="R57" s="5">
        <f t="shared" si="17"/>
        <v>404.31999999999971</v>
      </c>
      <c r="S57" s="5">
        <f t="shared" ref="S57:S61" si="19">R57+$S$1*Q57</f>
        <v>545.56599999999969</v>
      </c>
      <c r="T57" s="5"/>
      <c r="U57" s="1"/>
      <c r="V57" s="1">
        <f t="shared" si="6"/>
        <v>11.63</v>
      </c>
      <c r="W57" s="1">
        <f t="shared" si="5"/>
        <v>9.1966101694915263</v>
      </c>
      <c r="X57" s="1">
        <v>238</v>
      </c>
      <c r="Y57" s="1">
        <v>201.8</v>
      </c>
      <c r="Z57" s="1">
        <v>190.4</v>
      </c>
      <c r="AA57" s="1">
        <v>212.2</v>
      </c>
      <c r="AB57" s="1">
        <v>209.2</v>
      </c>
      <c r="AC57" s="1">
        <v>210</v>
      </c>
      <c r="AD57" s="1">
        <v>224.2</v>
      </c>
      <c r="AE57" s="1">
        <v>250.6</v>
      </c>
      <c r="AF57" s="1">
        <v>252.8</v>
      </c>
      <c r="AG57" s="1">
        <v>251.4</v>
      </c>
      <c r="AH57" s="1"/>
      <c r="AI57" s="1">
        <f t="shared" si="7"/>
        <v>218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43</v>
      </c>
      <c r="C58" s="1">
        <v>153</v>
      </c>
      <c r="D58" s="1">
        <v>1745</v>
      </c>
      <c r="E58" s="1">
        <v>933</v>
      </c>
      <c r="F58" s="1">
        <v>771</v>
      </c>
      <c r="G58" s="8">
        <v>0.4</v>
      </c>
      <c r="H58" s="1">
        <v>40</v>
      </c>
      <c r="I58" s="1" t="s">
        <v>39</v>
      </c>
      <c r="J58" s="1"/>
      <c r="K58" s="1">
        <v>1003</v>
      </c>
      <c r="L58" s="1">
        <f t="shared" si="14"/>
        <v>-70</v>
      </c>
      <c r="M58" s="1"/>
      <c r="N58" s="1"/>
      <c r="O58" s="1">
        <v>497.14800000000002</v>
      </c>
      <c r="P58" s="1">
        <v>500</v>
      </c>
      <c r="Q58" s="1">
        <f t="shared" si="3"/>
        <v>186.6</v>
      </c>
      <c r="R58" s="5">
        <f t="shared" si="17"/>
        <v>284.45199999999977</v>
      </c>
      <c r="S58" s="5">
        <f t="shared" si="19"/>
        <v>402.00999999999976</v>
      </c>
      <c r="T58" s="5"/>
      <c r="U58" s="1"/>
      <c r="V58" s="1">
        <f t="shared" si="6"/>
        <v>11.629999999999999</v>
      </c>
      <c r="W58" s="1">
        <f t="shared" si="5"/>
        <v>9.4756055734190792</v>
      </c>
      <c r="X58" s="1">
        <v>199.8</v>
      </c>
      <c r="Y58" s="1">
        <v>158.4</v>
      </c>
      <c r="Z58" s="1">
        <v>148</v>
      </c>
      <c r="AA58" s="1">
        <v>162</v>
      </c>
      <c r="AB58" s="1">
        <v>164.2</v>
      </c>
      <c r="AC58" s="1">
        <v>164</v>
      </c>
      <c r="AD58" s="1">
        <v>172.4</v>
      </c>
      <c r="AE58" s="1">
        <v>180.6</v>
      </c>
      <c r="AF58" s="1">
        <v>179.4</v>
      </c>
      <c r="AG58" s="1">
        <v>178</v>
      </c>
      <c r="AH58" s="1"/>
      <c r="AI58" s="1">
        <f t="shared" si="7"/>
        <v>161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109</v>
      </c>
      <c r="B59" s="1" t="s">
        <v>38</v>
      </c>
      <c r="C59" s="1">
        <v>44.543999999999997</v>
      </c>
      <c r="D59" s="1">
        <v>1583.8869999999999</v>
      </c>
      <c r="E59" s="1">
        <v>465.98099999999999</v>
      </c>
      <c r="F59" s="1">
        <v>529.79999999999995</v>
      </c>
      <c r="G59" s="8">
        <v>1</v>
      </c>
      <c r="H59" s="1">
        <v>40</v>
      </c>
      <c r="I59" s="1" t="s">
        <v>39</v>
      </c>
      <c r="J59" s="1"/>
      <c r="K59" s="1">
        <v>487.17099999999999</v>
      </c>
      <c r="L59" s="1">
        <f t="shared" si="14"/>
        <v>-21.189999999999998</v>
      </c>
      <c r="M59" s="1"/>
      <c r="N59" s="1"/>
      <c r="O59" s="1">
        <v>325.62596400000001</v>
      </c>
      <c r="P59" s="1"/>
      <c r="Q59" s="1">
        <f t="shared" si="3"/>
        <v>93.196200000000005</v>
      </c>
      <c r="R59" s="5">
        <f t="shared" si="17"/>
        <v>169.73223600000006</v>
      </c>
      <c r="S59" s="5">
        <f t="shared" si="19"/>
        <v>228.44584200000006</v>
      </c>
      <c r="T59" s="5"/>
      <c r="U59" s="1"/>
      <c r="V59" s="1">
        <f t="shared" si="6"/>
        <v>11.63</v>
      </c>
      <c r="W59" s="1">
        <f t="shared" si="5"/>
        <v>9.1787644131413089</v>
      </c>
      <c r="X59" s="1">
        <v>100.1014</v>
      </c>
      <c r="Y59" s="1">
        <v>90.679600000000008</v>
      </c>
      <c r="Z59" s="1">
        <v>80.326400000000007</v>
      </c>
      <c r="AA59" s="1">
        <v>89.883799999999994</v>
      </c>
      <c r="AB59" s="1">
        <v>94.256399999999999</v>
      </c>
      <c r="AC59" s="1">
        <v>79.353200000000001</v>
      </c>
      <c r="AD59" s="1">
        <v>91.826800000000006</v>
      </c>
      <c r="AE59" s="1">
        <v>103.32680000000001</v>
      </c>
      <c r="AF59" s="1">
        <v>103.5608</v>
      </c>
      <c r="AG59" s="1">
        <v>96.389200000000002</v>
      </c>
      <c r="AH59" s="1"/>
      <c r="AI59" s="1">
        <f t="shared" si="7"/>
        <v>228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110</v>
      </c>
      <c r="B60" s="1" t="s">
        <v>38</v>
      </c>
      <c r="C60" s="1">
        <v>122.333</v>
      </c>
      <c r="D60" s="1">
        <v>1254.8630000000001</v>
      </c>
      <c r="E60" s="1">
        <v>368.43400000000003</v>
      </c>
      <c r="F60" s="1">
        <v>433.584</v>
      </c>
      <c r="G60" s="8">
        <v>1</v>
      </c>
      <c r="H60" s="1">
        <v>40</v>
      </c>
      <c r="I60" s="1" t="s">
        <v>39</v>
      </c>
      <c r="J60" s="1"/>
      <c r="K60" s="1">
        <v>404.553</v>
      </c>
      <c r="L60" s="1">
        <f t="shared" si="14"/>
        <v>-36.118999999999971</v>
      </c>
      <c r="M60" s="1"/>
      <c r="N60" s="1"/>
      <c r="O60" s="1">
        <v>270.38447600000001</v>
      </c>
      <c r="P60" s="1"/>
      <c r="Q60" s="1">
        <f t="shared" si="3"/>
        <v>73.686800000000005</v>
      </c>
      <c r="R60" s="5">
        <f t="shared" si="17"/>
        <v>106.58632400000016</v>
      </c>
      <c r="S60" s="5">
        <f t="shared" si="19"/>
        <v>153.00900800000016</v>
      </c>
      <c r="T60" s="5"/>
      <c r="U60" s="1"/>
      <c r="V60" s="1">
        <f t="shared" si="6"/>
        <v>11.630000000000003</v>
      </c>
      <c r="W60" s="1">
        <f t="shared" si="5"/>
        <v>9.5535221505072823</v>
      </c>
      <c r="X60" s="1">
        <v>81.092600000000004</v>
      </c>
      <c r="Y60" s="1">
        <v>72.393000000000001</v>
      </c>
      <c r="Z60" s="1">
        <v>64.517399999999995</v>
      </c>
      <c r="AA60" s="1">
        <v>68.82480000000001</v>
      </c>
      <c r="AB60" s="1">
        <v>67.721000000000004</v>
      </c>
      <c r="AC60" s="1">
        <v>56.809800000000003</v>
      </c>
      <c r="AD60" s="1">
        <v>73.904200000000003</v>
      </c>
      <c r="AE60" s="1">
        <v>89.609400000000008</v>
      </c>
      <c r="AF60" s="1">
        <v>84.45259999999999</v>
      </c>
      <c r="AG60" s="1">
        <v>82.134600000000006</v>
      </c>
      <c r="AH60" s="1"/>
      <c r="AI60" s="1">
        <f t="shared" si="7"/>
        <v>153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38</v>
      </c>
      <c r="C61" s="1">
        <v>112.782</v>
      </c>
      <c r="D61" s="1">
        <v>1234.277</v>
      </c>
      <c r="E61" s="1">
        <v>402.36099999999999</v>
      </c>
      <c r="F61" s="1">
        <v>477.06200000000001</v>
      </c>
      <c r="G61" s="8">
        <v>1</v>
      </c>
      <c r="H61" s="1">
        <v>40</v>
      </c>
      <c r="I61" s="1" t="s">
        <v>39</v>
      </c>
      <c r="J61" s="1"/>
      <c r="K61" s="1">
        <v>441.8</v>
      </c>
      <c r="L61" s="1">
        <f t="shared" si="14"/>
        <v>-39.439000000000021</v>
      </c>
      <c r="M61" s="1"/>
      <c r="N61" s="1"/>
      <c r="O61" s="1">
        <v>229.58066400000001</v>
      </c>
      <c r="P61" s="1"/>
      <c r="Q61" s="1">
        <f t="shared" si="3"/>
        <v>80.472200000000001</v>
      </c>
      <c r="R61" s="5">
        <f t="shared" si="17"/>
        <v>178.55153600000006</v>
      </c>
      <c r="S61" s="5">
        <f t="shared" si="19"/>
        <v>229.24902200000005</v>
      </c>
      <c r="T61" s="5"/>
      <c r="U61" s="1"/>
      <c r="V61" s="1">
        <f t="shared" si="6"/>
        <v>11.63</v>
      </c>
      <c r="W61" s="1">
        <f t="shared" si="5"/>
        <v>8.7812022536975505</v>
      </c>
      <c r="X61" s="1">
        <v>82.796400000000006</v>
      </c>
      <c r="Y61" s="1">
        <v>82.494399999999999</v>
      </c>
      <c r="Z61" s="1">
        <v>80.136600000000001</v>
      </c>
      <c r="AA61" s="1">
        <v>83.582000000000008</v>
      </c>
      <c r="AB61" s="1">
        <v>81.410600000000002</v>
      </c>
      <c r="AC61" s="1">
        <v>66.261200000000002</v>
      </c>
      <c r="AD61" s="1">
        <v>88.885199999999998</v>
      </c>
      <c r="AE61" s="1">
        <v>104.08459999999999</v>
      </c>
      <c r="AF61" s="1">
        <v>89.277799999999999</v>
      </c>
      <c r="AG61" s="1">
        <v>98.259</v>
      </c>
      <c r="AH61" s="1"/>
      <c r="AI61" s="1">
        <f t="shared" si="7"/>
        <v>229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38</v>
      </c>
      <c r="C62" s="1">
        <v>3.3000000000000002E-2</v>
      </c>
      <c r="D62" s="1">
        <v>236.21100000000001</v>
      </c>
      <c r="E62" s="1">
        <v>86.564999999999998</v>
      </c>
      <c r="F62" s="1">
        <v>115.995</v>
      </c>
      <c r="G62" s="8">
        <v>1</v>
      </c>
      <c r="H62" s="1">
        <v>30</v>
      </c>
      <c r="I62" s="1" t="s">
        <v>39</v>
      </c>
      <c r="J62" s="1"/>
      <c r="K62" s="1">
        <v>100.15</v>
      </c>
      <c r="L62" s="1">
        <f t="shared" si="14"/>
        <v>-13.585000000000008</v>
      </c>
      <c r="M62" s="1"/>
      <c r="N62" s="1"/>
      <c r="O62" s="1">
        <v>4.7450000000000054</v>
      </c>
      <c r="P62" s="1"/>
      <c r="Q62" s="1">
        <f t="shared" si="3"/>
        <v>17.312999999999999</v>
      </c>
      <c r="R62" s="5">
        <f t="shared" si="17"/>
        <v>69.702999999999975</v>
      </c>
      <c r="S62" s="5">
        <f t="shared" si="8"/>
        <v>69.702999999999975</v>
      </c>
      <c r="T62" s="5"/>
      <c r="U62" s="1"/>
      <c r="V62" s="1">
        <f t="shared" si="6"/>
        <v>11</v>
      </c>
      <c r="W62" s="1">
        <f t="shared" si="5"/>
        <v>6.9739502108242375</v>
      </c>
      <c r="X62" s="1">
        <v>14.099399999999999</v>
      </c>
      <c r="Y62" s="1">
        <v>18.239799999999999</v>
      </c>
      <c r="Z62" s="1">
        <v>22.315200000000001</v>
      </c>
      <c r="AA62" s="1">
        <v>20.334</v>
      </c>
      <c r="AB62" s="1">
        <v>18.422799999999999</v>
      </c>
      <c r="AC62" s="1">
        <v>16.247399999999999</v>
      </c>
      <c r="AD62" s="1">
        <v>16.120999999999999</v>
      </c>
      <c r="AE62" s="1">
        <v>25.696200000000001</v>
      </c>
      <c r="AF62" s="1">
        <v>28.555399999999999</v>
      </c>
      <c r="AG62" s="1">
        <v>26.5182</v>
      </c>
      <c r="AH62" s="1" t="s">
        <v>78</v>
      </c>
      <c r="AI62" s="1">
        <f t="shared" si="7"/>
        <v>70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43</v>
      </c>
      <c r="C63" s="1">
        <v>-4</v>
      </c>
      <c r="D63" s="1">
        <v>280</v>
      </c>
      <c r="E63" s="1">
        <v>159</v>
      </c>
      <c r="F63" s="1">
        <v>115</v>
      </c>
      <c r="G63" s="8">
        <v>0.6</v>
      </c>
      <c r="H63" s="1">
        <v>60</v>
      </c>
      <c r="I63" s="13" t="s">
        <v>105</v>
      </c>
      <c r="J63" s="1"/>
      <c r="K63" s="1">
        <v>159</v>
      </c>
      <c r="L63" s="1">
        <f t="shared" si="14"/>
        <v>0</v>
      </c>
      <c r="M63" s="1"/>
      <c r="N63" s="1"/>
      <c r="O63" s="1">
        <v>21</v>
      </c>
      <c r="P63" s="1"/>
      <c r="Q63" s="1">
        <f t="shared" si="3"/>
        <v>31.8</v>
      </c>
      <c r="R63" s="5">
        <v>120</v>
      </c>
      <c r="S63" s="5">
        <f t="shared" si="8"/>
        <v>120</v>
      </c>
      <c r="T63" s="5"/>
      <c r="U63" s="1"/>
      <c r="V63" s="1">
        <f t="shared" si="6"/>
        <v>8.050314465408805</v>
      </c>
      <c r="W63" s="1">
        <f t="shared" si="5"/>
        <v>4.2767295597484276</v>
      </c>
      <c r="X63" s="1">
        <v>13.8</v>
      </c>
      <c r="Y63" s="1">
        <v>15.2</v>
      </c>
      <c r="Z63" s="1">
        <v>27.6</v>
      </c>
      <c r="AA63" s="1">
        <v>26.8</v>
      </c>
      <c r="AB63" s="1">
        <v>25.4</v>
      </c>
      <c r="AC63" s="1">
        <v>25.4</v>
      </c>
      <c r="AD63" s="1">
        <v>31.8</v>
      </c>
      <c r="AE63" s="1">
        <v>27.6</v>
      </c>
      <c r="AF63" s="1">
        <v>30.2</v>
      </c>
      <c r="AG63" s="1">
        <v>38.4</v>
      </c>
      <c r="AH63" s="1" t="s">
        <v>106</v>
      </c>
      <c r="AI63" s="1">
        <f t="shared" si="7"/>
        <v>72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43</v>
      </c>
      <c r="C64" s="1">
        <v>34</v>
      </c>
      <c r="D64" s="1">
        <v>216</v>
      </c>
      <c r="E64" s="1">
        <v>165</v>
      </c>
      <c r="F64" s="1">
        <v>71</v>
      </c>
      <c r="G64" s="8">
        <v>0.35</v>
      </c>
      <c r="H64" s="1">
        <v>50</v>
      </c>
      <c r="I64" s="1" t="s">
        <v>39</v>
      </c>
      <c r="J64" s="1"/>
      <c r="K64" s="1">
        <v>166</v>
      </c>
      <c r="L64" s="1">
        <f t="shared" si="14"/>
        <v>-1</v>
      </c>
      <c r="M64" s="1"/>
      <c r="N64" s="1"/>
      <c r="O64" s="1">
        <v>165.756</v>
      </c>
      <c r="P64" s="1"/>
      <c r="Q64" s="1">
        <f t="shared" si="3"/>
        <v>33</v>
      </c>
      <c r="R64" s="5">
        <f t="shared" si="17"/>
        <v>126.244</v>
      </c>
      <c r="S64" s="5">
        <f t="shared" si="8"/>
        <v>126.244</v>
      </c>
      <c r="T64" s="5"/>
      <c r="U64" s="1"/>
      <c r="V64" s="1">
        <f t="shared" si="6"/>
        <v>11</v>
      </c>
      <c r="W64" s="1">
        <f t="shared" si="5"/>
        <v>7.1744242424242426</v>
      </c>
      <c r="X64" s="1">
        <v>30.6</v>
      </c>
      <c r="Y64" s="1">
        <v>26.6</v>
      </c>
      <c r="Z64" s="1">
        <v>24.8</v>
      </c>
      <c r="AA64" s="1">
        <v>19.2</v>
      </c>
      <c r="AB64" s="1">
        <v>20.399999999999999</v>
      </c>
      <c r="AC64" s="1">
        <v>21.4</v>
      </c>
      <c r="AD64" s="1">
        <v>24.8</v>
      </c>
      <c r="AE64" s="1">
        <v>29.2</v>
      </c>
      <c r="AF64" s="1">
        <v>26</v>
      </c>
      <c r="AG64" s="1">
        <v>24</v>
      </c>
      <c r="AH64" s="1"/>
      <c r="AI64" s="1">
        <f t="shared" si="7"/>
        <v>44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115</v>
      </c>
      <c r="B65" s="1" t="s">
        <v>43</v>
      </c>
      <c r="C65" s="1">
        <v>209</v>
      </c>
      <c r="D65" s="1">
        <v>2110</v>
      </c>
      <c r="E65" s="1">
        <v>767</v>
      </c>
      <c r="F65" s="1">
        <v>559</v>
      </c>
      <c r="G65" s="8">
        <v>0.37</v>
      </c>
      <c r="H65" s="1">
        <v>50</v>
      </c>
      <c r="I65" s="1" t="s">
        <v>39</v>
      </c>
      <c r="J65" s="1"/>
      <c r="K65" s="1">
        <v>768</v>
      </c>
      <c r="L65" s="1">
        <f t="shared" si="14"/>
        <v>-1</v>
      </c>
      <c r="M65" s="1"/>
      <c r="N65" s="1"/>
      <c r="O65" s="1">
        <v>247.92400000000001</v>
      </c>
      <c r="P65" s="1">
        <v>500</v>
      </c>
      <c r="Q65" s="1">
        <f t="shared" si="3"/>
        <v>153.4</v>
      </c>
      <c r="R65" s="5">
        <f t="shared" si="17"/>
        <v>380.47600000000011</v>
      </c>
      <c r="S65" s="5">
        <f>T65</f>
        <v>0</v>
      </c>
      <c r="T65" s="5">
        <v>0</v>
      </c>
      <c r="U65" s="1" t="s">
        <v>152</v>
      </c>
      <c r="V65" s="1">
        <f t="shared" si="6"/>
        <v>8.519713168187744</v>
      </c>
      <c r="W65" s="1">
        <f t="shared" si="5"/>
        <v>8.519713168187744</v>
      </c>
      <c r="X65" s="1">
        <v>147.4</v>
      </c>
      <c r="Y65" s="1">
        <v>123.4</v>
      </c>
      <c r="Z65" s="1">
        <v>111.4</v>
      </c>
      <c r="AA65" s="1">
        <v>133</v>
      </c>
      <c r="AB65" s="1">
        <v>139.4</v>
      </c>
      <c r="AC65" s="1">
        <v>89.6</v>
      </c>
      <c r="AD65" s="1">
        <v>75.400000000000006</v>
      </c>
      <c r="AE65" s="1">
        <v>72.2</v>
      </c>
      <c r="AF65" s="1">
        <v>73.400000000000006</v>
      </c>
      <c r="AG65" s="1">
        <v>74.599999999999994</v>
      </c>
      <c r="AH65" s="1" t="s">
        <v>158</v>
      </c>
      <c r="AI65" s="1">
        <f t="shared" si="7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116</v>
      </c>
      <c r="B66" s="1" t="s">
        <v>43</v>
      </c>
      <c r="C66" s="1"/>
      <c r="D66" s="1">
        <v>98</v>
      </c>
      <c r="E66" s="1">
        <v>75</v>
      </c>
      <c r="F66" s="1">
        <v>12</v>
      </c>
      <c r="G66" s="8">
        <v>0.4</v>
      </c>
      <c r="H66" s="1">
        <v>30</v>
      </c>
      <c r="I66" s="1" t="s">
        <v>39</v>
      </c>
      <c r="J66" s="1"/>
      <c r="K66" s="1">
        <v>88</v>
      </c>
      <c r="L66" s="1">
        <f t="shared" si="14"/>
        <v>-13</v>
      </c>
      <c r="M66" s="1"/>
      <c r="N66" s="1"/>
      <c r="O66" s="1">
        <v>50</v>
      </c>
      <c r="P66" s="1"/>
      <c r="Q66" s="1">
        <f t="shared" si="3"/>
        <v>15</v>
      </c>
      <c r="R66" s="5">
        <f t="shared" si="17"/>
        <v>103</v>
      </c>
      <c r="S66" s="5">
        <f t="shared" si="8"/>
        <v>103</v>
      </c>
      <c r="T66" s="5"/>
      <c r="U66" s="1"/>
      <c r="V66" s="1">
        <f t="shared" si="6"/>
        <v>11</v>
      </c>
      <c r="W66" s="1">
        <f t="shared" si="5"/>
        <v>4.1333333333333337</v>
      </c>
      <c r="X66" s="1">
        <v>13.4</v>
      </c>
      <c r="Y66" s="1">
        <v>3.8</v>
      </c>
      <c r="Z66" s="1">
        <v>8.4</v>
      </c>
      <c r="AA66" s="1">
        <v>10.6</v>
      </c>
      <c r="AB66" s="1">
        <v>6.6</v>
      </c>
      <c r="AC66" s="1">
        <v>6.4</v>
      </c>
      <c r="AD66" s="1">
        <v>7.4</v>
      </c>
      <c r="AE66" s="1">
        <v>8</v>
      </c>
      <c r="AF66" s="1">
        <v>8</v>
      </c>
      <c r="AG66" s="1">
        <v>6.6</v>
      </c>
      <c r="AH66" s="1" t="s">
        <v>117</v>
      </c>
      <c r="AI66" s="1">
        <f t="shared" si="7"/>
        <v>41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43</v>
      </c>
      <c r="C67" s="1">
        <v>25</v>
      </c>
      <c r="D67" s="1">
        <v>172</v>
      </c>
      <c r="E67" s="1">
        <v>73</v>
      </c>
      <c r="F67" s="1">
        <v>53</v>
      </c>
      <c r="G67" s="8">
        <v>0.6</v>
      </c>
      <c r="H67" s="1">
        <v>55</v>
      </c>
      <c r="I67" s="13" t="s">
        <v>105</v>
      </c>
      <c r="J67" s="1"/>
      <c r="K67" s="1">
        <v>73</v>
      </c>
      <c r="L67" s="1">
        <f t="shared" si="14"/>
        <v>0</v>
      </c>
      <c r="M67" s="1"/>
      <c r="N67" s="1"/>
      <c r="O67" s="1">
        <v>29</v>
      </c>
      <c r="P67" s="1"/>
      <c r="Q67" s="1">
        <f t="shared" si="3"/>
        <v>14.6</v>
      </c>
      <c r="R67" s="5">
        <f t="shared" si="17"/>
        <v>78.599999999999994</v>
      </c>
      <c r="S67" s="5">
        <f t="shared" si="8"/>
        <v>78.599999999999994</v>
      </c>
      <c r="T67" s="5"/>
      <c r="U67" s="1"/>
      <c r="V67" s="1">
        <f t="shared" si="6"/>
        <v>11</v>
      </c>
      <c r="W67" s="1">
        <f t="shared" si="5"/>
        <v>5.6164383561643838</v>
      </c>
      <c r="X67" s="1">
        <v>8.4</v>
      </c>
      <c r="Y67" s="1">
        <v>10</v>
      </c>
      <c r="Z67" s="1">
        <v>12</v>
      </c>
      <c r="AA67" s="1">
        <v>13</v>
      </c>
      <c r="AB67" s="1">
        <v>11.4</v>
      </c>
      <c r="AC67" s="1">
        <v>14.4</v>
      </c>
      <c r="AD67" s="1">
        <v>24.8</v>
      </c>
      <c r="AE67" s="1">
        <v>21.6</v>
      </c>
      <c r="AF67" s="1">
        <v>25.6</v>
      </c>
      <c r="AG67" s="1">
        <v>30.8</v>
      </c>
      <c r="AH67" s="1" t="s">
        <v>78</v>
      </c>
      <c r="AI67" s="1">
        <f t="shared" si="7"/>
        <v>47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43</v>
      </c>
      <c r="C68" s="1">
        <v>-2</v>
      </c>
      <c r="D68" s="1">
        <v>137</v>
      </c>
      <c r="E68" s="1">
        <v>59</v>
      </c>
      <c r="F68" s="1">
        <v>21</v>
      </c>
      <c r="G68" s="8">
        <v>0.45</v>
      </c>
      <c r="H68" s="1">
        <v>40</v>
      </c>
      <c r="I68" s="1" t="s">
        <v>39</v>
      </c>
      <c r="J68" s="1"/>
      <c r="K68" s="1">
        <v>60</v>
      </c>
      <c r="L68" s="1">
        <f t="shared" si="14"/>
        <v>-1</v>
      </c>
      <c r="M68" s="1"/>
      <c r="N68" s="1"/>
      <c r="O68" s="1">
        <v>60</v>
      </c>
      <c r="P68" s="1"/>
      <c r="Q68" s="1">
        <f t="shared" si="3"/>
        <v>11.8</v>
      </c>
      <c r="R68" s="5">
        <f t="shared" si="17"/>
        <v>48.800000000000011</v>
      </c>
      <c r="S68" s="5">
        <f>T68</f>
        <v>0</v>
      </c>
      <c r="T68" s="5">
        <v>0</v>
      </c>
      <c r="U68" s="1" t="s">
        <v>153</v>
      </c>
      <c r="V68" s="1">
        <f t="shared" si="6"/>
        <v>6.8644067796610164</v>
      </c>
      <c r="W68" s="1">
        <f t="shared" si="5"/>
        <v>6.8644067796610164</v>
      </c>
      <c r="X68" s="1">
        <v>7</v>
      </c>
      <c r="Y68" s="1">
        <v>6</v>
      </c>
      <c r="Z68" s="1">
        <v>9</v>
      </c>
      <c r="AA68" s="1">
        <v>19.399999999999999</v>
      </c>
      <c r="AB68" s="1">
        <v>19.399999999999999</v>
      </c>
      <c r="AC68" s="1">
        <v>11.6</v>
      </c>
      <c r="AD68" s="1">
        <v>9</v>
      </c>
      <c r="AE68" s="1">
        <v>11.8</v>
      </c>
      <c r="AF68" s="1">
        <v>15.6</v>
      </c>
      <c r="AG68" s="1">
        <v>11.2</v>
      </c>
      <c r="AH68" s="1" t="s">
        <v>159</v>
      </c>
      <c r="AI68" s="1">
        <f t="shared" si="7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43</v>
      </c>
      <c r="C69" s="1">
        <v>29</v>
      </c>
      <c r="D69" s="1">
        <v>490</v>
      </c>
      <c r="E69" s="1">
        <v>219</v>
      </c>
      <c r="F69" s="1">
        <v>290</v>
      </c>
      <c r="G69" s="8">
        <v>0.4</v>
      </c>
      <c r="H69" s="1">
        <v>50</v>
      </c>
      <c r="I69" s="13" t="s">
        <v>105</v>
      </c>
      <c r="J69" s="1"/>
      <c r="K69" s="1">
        <v>223</v>
      </c>
      <c r="L69" s="1">
        <f t="shared" si="14"/>
        <v>-4</v>
      </c>
      <c r="M69" s="1"/>
      <c r="N69" s="1"/>
      <c r="O69" s="1">
        <v>113.848</v>
      </c>
      <c r="P69" s="1"/>
      <c r="Q69" s="1">
        <f t="shared" si="3"/>
        <v>43.8</v>
      </c>
      <c r="R69" s="5">
        <f t="shared" si="17"/>
        <v>77.951999999999941</v>
      </c>
      <c r="S69" s="5">
        <f t="shared" si="8"/>
        <v>77.951999999999941</v>
      </c>
      <c r="T69" s="5"/>
      <c r="U69" s="1"/>
      <c r="V69" s="1">
        <f t="shared" si="6"/>
        <v>11</v>
      </c>
      <c r="W69" s="1">
        <f t="shared" si="5"/>
        <v>9.2202739726027403</v>
      </c>
      <c r="X69" s="1">
        <v>44.8</v>
      </c>
      <c r="Y69" s="1">
        <v>43.6</v>
      </c>
      <c r="Z69" s="1">
        <v>39.799999999999997</v>
      </c>
      <c r="AA69" s="1">
        <v>34.6</v>
      </c>
      <c r="AB69" s="1">
        <v>31.6</v>
      </c>
      <c r="AC69" s="1">
        <v>41.8</v>
      </c>
      <c r="AD69" s="1">
        <v>51.8</v>
      </c>
      <c r="AE69" s="1">
        <v>66.599999999999994</v>
      </c>
      <c r="AF69" s="1">
        <v>64.599999999999994</v>
      </c>
      <c r="AG69" s="1">
        <v>69.599999999999994</v>
      </c>
      <c r="AH69" s="1" t="s">
        <v>78</v>
      </c>
      <c r="AI69" s="1">
        <f t="shared" si="7"/>
        <v>31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121</v>
      </c>
      <c r="B70" s="1" t="s">
        <v>43</v>
      </c>
      <c r="C70" s="1">
        <v>-3</v>
      </c>
      <c r="D70" s="1">
        <v>35</v>
      </c>
      <c r="E70" s="1">
        <v>23</v>
      </c>
      <c r="F70" s="1">
        <v>5</v>
      </c>
      <c r="G70" s="8">
        <v>0.4</v>
      </c>
      <c r="H70" s="1">
        <v>55</v>
      </c>
      <c r="I70" s="1" t="s">
        <v>39</v>
      </c>
      <c r="J70" s="1"/>
      <c r="K70" s="1">
        <v>31</v>
      </c>
      <c r="L70" s="1">
        <f t="shared" ref="L70:L94" si="20">E70-K70</f>
        <v>-8</v>
      </c>
      <c r="M70" s="1"/>
      <c r="N70" s="1"/>
      <c r="O70" s="1">
        <v>17</v>
      </c>
      <c r="P70" s="1"/>
      <c r="Q70" s="1">
        <f t="shared" si="3"/>
        <v>4.5999999999999996</v>
      </c>
      <c r="R70" s="5">
        <f t="shared" si="17"/>
        <v>28.599999999999994</v>
      </c>
      <c r="S70" s="5">
        <f t="shared" si="8"/>
        <v>28.599999999999994</v>
      </c>
      <c r="T70" s="5"/>
      <c r="U70" s="1"/>
      <c r="V70" s="1">
        <f t="shared" si="6"/>
        <v>11</v>
      </c>
      <c r="W70" s="1">
        <f t="shared" si="5"/>
        <v>4.7826086956521747</v>
      </c>
      <c r="X70" s="1">
        <v>3</v>
      </c>
      <c r="Y70" s="1">
        <v>1.4</v>
      </c>
      <c r="Z70" s="1">
        <v>1.4</v>
      </c>
      <c r="AA70" s="1">
        <v>4.2</v>
      </c>
      <c r="AB70" s="1">
        <v>4.2</v>
      </c>
      <c r="AC70" s="1">
        <v>4</v>
      </c>
      <c r="AD70" s="1">
        <v>5.4</v>
      </c>
      <c r="AE70" s="1">
        <v>1.8</v>
      </c>
      <c r="AF70" s="1">
        <v>1.2</v>
      </c>
      <c r="AG70" s="1">
        <v>4</v>
      </c>
      <c r="AH70" s="1" t="s">
        <v>71</v>
      </c>
      <c r="AI70" s="1">
        <f t="shared" si="7"/>
        <v>11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122</v>
      </c>
      <c r="B71" s="1" t="s">
        <v>38</v>
      </c>
      <c r="C71" s="1"/>
      <c r="D71" s="1">
        <v>1020.65</v>
      </c>
      <c r="E71" s="1">
        <v>498.78199999999998</v>
      </c>
      <c r="F71" s="1">
        <v>103.67400000000001</v>
      </c>
      <c r="G71" s="8">
        <v>1</v>
      </c>
      <c r="H71" s="1">
        <v>55</v>
      </c>
      <c r="I71" s="13" t="s">
        <v>105</v>
      </c>
      <c r="J71" s="1"/>
      <c r="K71" s="1">
        <v>497.8</v>
      </c>
      <c r="L71" s="1">
        <f t="shared" si="20"/>
        <v>0.9819999999999709</v>
      </c>
      <c r="M71" s="1"/>
      <c r="N71" s="1"/>
      <c r="O71" s="1">
        <v>253.75968800000001</v>
      </c>
      <c r="P71" s="1"/>
      <c r="Q71" s="1">
        <f t="shared" ref="Q71:Q94" si="21">E71/5</f>
        <v>99.756399999999999</v>
      </c>
      <c r="R71" s="5">
        <v>400</v>
      </c>
      <c r="S71" s="5">
        <f t="shared" si="8"/>
        <v>400</v>
      </c>
      <c r="T71" s="5"/>
      <c r="U71" s="1"/>
      <c r="V71" s="1">
        <f t="shared" si="6"/>
        <v>7.5928330212397412</v>
      </c>
      <c r="W71" s="1">
        <f t="shared" ref="W71:W94" si="22">(F71+O71+P71)/Q71</f>
        <v>3.5830652268927108</v>
      </c>
      <c r="X71" s="1">
        <v>54.538800000000002</v>
      </c>
      <c r="Y71" s="1">
        <v>48.595399999999998</v>
      </c>
      <c r="Z71" s="1">
        <v>81.037400000000005</v>
      </c>
      <c r="AA71" s="1">
        <v>67.064400000000006</v>
      </c>
      <c r="AB71" s="1">
        <v>64.867800000000003</v>
      </c>
      <c r="AC71" s="1">
        <v>61.046999999999997</v>
      </c>
      <c r="AD71" s="1">
        <v>60.282200000000003</v>
      </c>
      <c r="AE71" s="1">
        <v>38.133800000000001</v>
      </c>
      <c r="AF71" s="1">
        <v>29.094799999999999</v>
      </c>
      <c r="AG71" s="1">
        <v>38.340800000000002</v>
      </c>
      <c r="AH71" s="24" t="s">
        <v>80</v>
      </c>
      <c r="AI71" s="1">
        <f t="shared" si="7"/>
        <v>400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123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/>
      <c r="L72" s="14">
        <f t="shared" si="20"/>
        <v>0</v>
      </c>
      <c r="M72" s="14"/>
      <c r="N72" s="14"/>
      <c r="O72" s="14">
        <v>0</v>
      </c>
      <c r="P72" s="14"/>
      <c r="Q72" s="14">
        <f t="shared" si="21"/>
        <v>0</v>
      </c>
      <c r="R72" s="16"/>
      <c r="S72" s="5">
        <f t="shared" ref="S72:S94" si="23">R72</f>
        <v>0</v>
      </c>
      <c r="T72" s="16"/>
      <c r="U72" s="14"/>
      <c r="V72" s="1" t="e">
        <f t="shared" ref="V72:V94" si="24">(F72+O72+P72+S72)/Q72</f>
        <v>#DIV/0!</v>
      </c>
      <c r="W72" s="14" t="e">
        <f t="shared" si="22"/>
        <v>#DIV/0!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 t="s">
        <v>53</v>
      </c>
      <c r="AI72" s="1">
        <f t="shared" ref="AI72:AI94" si="25">ROUND(G72*S72,0)</f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4" t="s">
        <v>124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39</v>
      </c>
      <c r="J73" s="14"/>
      <c r="K73" s="14"/>
      <c r="L73" s="14">
        <f t="shared" si="20"/>
        <v>0</v>
      </c>
      <c r="M73" s="14"/>
      <c r="N73" s="14"/>
      <c r="O73" s="14">
        <v>0</v>
      </c>
      <c r="P73" s="14"/>
      <c r="Q73" s="14">
        <f t="shared" si="21"/>
        <v>0</v>
      </c>
      <c r="R73" s="16"/>
      <c r="S73" s="5">
        <f t="shared" si="23"/>
        <v>0</v>
      </c>
      <c r="T73" s="16"/>
      <c r="U73" s="14"/>
      <c r="V73" s="1" t="e">
        <f t="shared" si="24"/>
        <v>#DIV/0!</v>
      </c>
      <c r="W73" s="14" t="e">
        <f t="shared" si="22"/>
        <v>#DIV/0!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 t="s">
        <v>53</v>
      </c>
      <c r="AI73" s="1">
        <f t="shared" si="25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8" t="s">
        <v>125</v>
      </c>
      <c r="B74" s="18" t="s">
        <v>38</v>
      </c>
      <c r="C74" s="18">
        <v>418.55099999999999</v>
      </c>
      <c r="D74" s="18">
        <v>1663.7449999999999</v>
      </c>
      <c r="E74" s="18">
        <v>974.98099999999999</v>
      </c>
      <c r="F74" s="18">
        <v>960.35699999999997</v>
      </c>
      <c r="G74" s="19">
        <v>1</v>
      </c>
      <c r="H74" s="18">
        <v>60</v>
      </c>
      <c r="I74" s="18" t="s">
        <v>39</v>
      </c>
      <c r="J74" s="18"/>
      <c r="K74" s="18">
        <v>963.62699999999995</v>
      </c>
      <c r="L74" s="18">
        <f t="shared" si="20"/>
        <v>11.354000000000042</v>
      </c>
      <c r="M74" s="18"/>
      <c r="N74" s="18"/>
      <c r="O74" s="18">
        <v>600</v>
      </c>
      <c r="P74" s="18"/>
      <c r="Q74" s="18">
        <f t="shared" si="21"/>
        <v>194.99619999999999</v>
      </c>
      <c r="R74" s="20">
        <f>12*Q74-P74-O74-F74</f>
        <v>779.59739999999965</v>
      </c>
      <c r="S74" s="5">
        <v>650</v>
      </c>
      <c r="T74" s="20">
        <v>500</v>
      </c>
      <c r="U74" s="18" t="s">
        <v>151</v>
      </c>
      <c r="V74" s="1">
        <f t="shared" si="24"/>
        <v>11.3353849972461</v>
      </c>
      <c r="W74" s="18">
        <f t="shared" si="22"/>
        <v>8.0019867053819507</v>
      </c>
      <c r="X74" s="18">
        <v>198.78739999999999</v>
      </c>
      <c r="Y74" s="18">
        <v>181.26300000000001</v>
      </c>
      <c r="Z74" s="18">
        <v>166.38159999999999</v>
      </c>
      <c r="AA74" s="18">
        <v>158.89080000000001</v>
      </c>
      <c r="AB74" s="18">
        <v>158.2362</v>
      </c>
      <c r="AC74" s="18">
        <v>146.083</v>
      </c>
      <c r="AD74" s="18">
        <v>156.6104</v>
      </c>
      <c r="AE74" s="18">
        <v>186.4162</v>
      </c>
      <c r="AF74" s="18">
        <v>186.21100000000001</v>
      </c>
      <c r="AG74" s="18">
        <v>191.25640000000001</v>
      </c>
      <c r="AH74" s="18" t="s">
        <v>58</v>
      </c>
      <c r="AI74" s="1">
        <f t="shared" si="25"/>
        <v>650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38</v>
      </c>
      <c r="C75" s="1">
        <v>378.334</v>
      </c>
      <c r="D75" s="1">
        <v>2126.114</v>
      </c>
      <c r="E75" s="1">
        <v>1182.21</v>
      </c>
      <c r="F75" s="1">
        <v>1122.94</v>
      </c>
      <c r="G75" s="8">
        <v>1</v>
      </c>
      <c r="H75" s="1">
        <v>60</v>
      </c>
      <c r="I75" s="1" t="s">
        <v>39</v>
      </c>
      <c r="J75" s="1"/>
      <c r="K75" s="1">
        <v>1241.58</v>
      </c>
      <c r="L75" s="1">
        <f t="shared" si="20"/>
        <v>-59.369999999999891</v>
      </c>
      <c r="M75" s="1"/>
      <c r="N75" s="1"/>
      <c r="O75" s="1">
        <v>267.22922799999998</v>
      </c>
      <c r="P75" s="1">
        <v>600</v>
      </c>
      <c r="Q75" s="1">
        <f t="shared" si="21"/>
        <v>236.44200000000001</v>
      </c>
      <c r="R75" s="5">
        <f t="shared" ref="R75" si="26">11*Q75-P75-O75-F75</f>
        <v>610.6927720000001</v>
      </c>
      <c r="S75" s="5">
        <f>R75+$S$1*Q75</f>
        <v>759.65123200000016</v>
      </c>
      <c r="T75" s="5"/>
      <c r="U75" s="1"/>
      <c r="V75" s="1">
        <f t="shared" si="24"/>
        <v>11.629999999999999</v>
      </c>
      <c r="W75" s="1">
        <f t="shared" si="22"/>
        <v>8.417156122854653</v>
      </c>
      <c r="X75" s="1">
        <v>229.15780000000001</v>
      </c>
      <c r="Y75" s="1">
        <v>213.78</v>
      </c>
      <c r="Z75" s="1">
        <v>214.113</v>
      </c>
      <c r="AA75" s="1">
        <v>198.3366</v>
      </c>
      <c r="AB75" s="1">
        <v>202.23759999999999</v>
      </c>
      <c r="AC75" s="1">
        <v>277.66980000000001</v>
      </c>
      <c r="AD75" s="1">
        <v>307.99020000000002</v>
      </c>
      <c r="AE75" s="1">
        <v>360.37479999999999</v>
      </c>
      <c r="AF75" s="1">
        <v>354.14420000000001</v>
      </c>
      <c r="AG75" s="1">
        <v>375.2328</v>
      </c>
      <c r="AH75" s="1" t="s">
        <v>127</v>
      </c>
      <c r="AI75" s="1">
        <f t="shared" si="25"/>
        <v>760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8" t="s">
        <v>128</v>
      </c>
      <c r="B76" s="18" t="s">
        <v>38</v>
      </c>
      <c r="C76" s="18">
        <v>1450.6369999999999</v>
      </c>
      <c r="D76" s="18">
        <v>1945.5129999999999</v>
      </c>
      <c r="E76" s="18">
        <v>1190.5419999999999</v>
      </c>
      <c r="F76" s="18">
        <v>1807.6559999999999</v>
      </c>
      <c r="G76" s="19">
        <v>1</v>
      </c>
      <c r="H76" s="18">
        <v>60</v>
      </c>
      <c r="I76" s="18" t="s">
        <v>39</v>
      </c>
      <c r="J76" s="18"/>
      <c r="K76" s="18">
        <v>1497.2829999999999</v>
      </c>
      <c r="L76" s="18">
        <f t="shared" si="20"/>
        <v>-306.74099999999999</v>
      </c>
      <c r="M76" s="18"/>
      <c r="N76" s="18"/>
      <c r="O76" s="18">
        <v>200</v>
      </c>
      <c r="P76" s="18">
        <v>300</v>
      </c>
      <c r="Q76" s="18">
        <f t="shared" si="21"/>
        <v>238.10839999999999</v>
      </c>
      <c r="R76" s="20">
        <f t="shared" ref="R76:R77" si="27">12*Q76-P76-O76-F76</f>
        <v>549.64480000000003</v>
      </c>
      <c r="S76" s="5">
        <v>300</v>
      </c>
      <c r="T76" s="20">
        <v>0</v>
      </c>
      <c r="U76" s="18" t="s">
        <v>151</v>
      </c>
      <c r="V76" s="1">
        <f t="shared" si="24"/>
        <v>10.951549798327148</v>
      </c>
      <c r="W76" s="18">
        <f t="shared" si="22"/>
        <v>9.6916194472769543</v>
      </c>
      <c r="X76" s="18">
        <v>253.9786</v>
      </c>
      <c r="Y76" s="18">
        <v>271.63639999999998</v>
      </c>
      <c r="Z76" s="18">
        <v>252.3528</v>
      </c>
      <c r="AA76" s="18">
        <v>227.24379999999999</v>
      </c>
      <c r="AB76" s="18">
        <v>230.27</v>
      </c>
      <c r="AC76" s="18">
        <v>251.44059999999999</v>
      </c>
      <c r="AD76" s="18">
        <v>347.43939999999998</v>
      </c>
      <c r="AE76" s="18">
        <v>557.93280000000004</v>
      </c>
      <c r="AF76" s="18">
        <v>507.11059999999998</v>
      </c>
      <c r="AG76" s="18">
        <v>557.91300000000001</v>
      </c>
      <c r="AH76" s="18" t="s">
        <v>156</v>
      </c>
      <c r="AI76" s="1">
        <f t="shared" si="25"/>
        <v>300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8" t="s">
        <v>129</v>
      </c>
      <c r="B77" s="18" t="s">
        <v>38</v>
      </c>
      <c r="C77" s="18">
        <v>2493.096</v>
      </c>
      <c r="D77" s="18">
        <v>4133.4780000000001</v>
      </c>
      <c r="E77" s="18">
        <v>2988.4189999999999</v>
      </c>
      <c r="F77" s="18">
        <v>3179.9670000000001</v>
      </c>
      <c r="G77" s="19">
        <v>1</v>
      </c>
      <c r="H77" s="18">
        <v>60</v>
      </c>
      <c r="I77" s="18" t="s">
        <v>39</v>
      </c>
      <c r="J77" s="18"/>
      <c r="K77" s="18">
        <v>3102.97</v>
      </c>
      <c r="L77" s="18">
        <f t="shared" si="20"/>
        <v>-114.55099999999993</v>
      </c>
      <c r="M77" s="18"/>
      <c r="N77" s="18"/>
      <c r="O77" s="18">
        <v>500</v>
      </c>
      <c r="P77" s="18">
        <v>1000</v>
      </c>
      <c r="Q77" s="18">
        <f t="shared" si="21"/>
        <v>597.68380000000002</v>
      </c>
      <c r="R77" s="20">
        <f t="shared" si="27"/>
        <v>2492.2386000000001</v>
      </c>
      <c r="S77" s="5">
        <v>1900</v>
      </c>
      <c r="T77" s="20">
        <v>1000</v>
      </c>
      <c r="U77" s="18" t="s">
        <v>151</v>
      </c>
      <c r="V77" s="1">
        <f t="shared" si="24"/>
        <v>11.009110502911406</v>
      </c>
      <c r="W77" s="18">
        <f t="shared" si="22"/>
        <v>7.8301720742640182</v>
      </c>
      <c r="X77" s="18">
        <v>595.15940000000001</v>
      </c>
      <c r="Y77" s="18">
        <v>566.16560000000004</v>
      </c>
      <c r="Z77" s="18">
        <v>551.14959999999996</v>
      </c>
      <c r="AA77" s="18">
        <v>461.31740000000002</v>
      </c>
      <c r="AB77" s="18">
        <v>474.56819999999999</v>
      </c>
      <c r="AC77" s="18">
        <v>420.96719999999999</v>
      </c>
      <c r="AD77" s="18">
        <v>383.43860000000001</v>
      </c>
      <c r="AE77" s="18">
        <v>271.30239999999998</v>
      </c>
      <c r="AF77" s="18">
        <v>251.2894</v>
      </c>
      <c r="AG77" s="18">
        <v>266.3974</v>
      </c>
      <c r="AH77" s="18" t="s">
        <v>56</v>
      </c>
      <c r="AI77" s="1">
        <f t="shared" si="25"/>
        <v>1900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4" t="s">
        <v>130</v>
      </c>
      <c r="B78" s="14" t="s">
        <v>38</v>
      </c>
      <c r="C78" s="14"/>
      <c r="D78" s="14"/>
      <c r="E78" s="14"/>
      <c r="F78" s="14"/>
      <c r="G78" s="15">
        <v>0</v>
      </c>
      <c r="H78" s="14">
        <v>55</v>
      </c>
      <c r="I78" s="14" t="s">
        <v>39</v>
      </c>
      <c r="J78" s="14"/>
      <c r="K78" s="14"/>
      <c r="L78" s="14">
        <f t="shared" si="20"/>
        <v>0</v>
      </c>
      <c r="M78" s="14"/>
      <c r="N78" s="14"/>
      <c r="O78" s="14">
        <v>0</v>
      </c>
      <c r="P78" s="14"/>
      <c r="Q78" s="14">
        <f t="shared" si="21"/>
        <v>0</v>
      </c>
      <c r="R78" s="16"/>
      <c r="S78" s="5">
        <f t="shared" si="23"/>
        <v>0</v>
      </c>
      <c r="T78" s="16"/>
      <c r="U78" s="14"/>
      <c r="V78" s="1" t="e">
        <f t="shared" si="24"/>
        <v>#DIV/0!</v>
      </c>
      <c r="W78" s="14" t="e">
        <f t="shared" si="22"/>
        <v>#DIV/0!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 t="s">
        <v>53</v>
      </c>
      <c r="AI78" s="1">
        <f t="shared" si="25"/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4" t="s">
        <v>131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/>
      <c r="L79" s="14">
        <f t="shared" si="20"/>
        <v>0</v>
      </c>
      <c r="M79" s="14"/>
      <c r="N79" s="14"/>
      <c r="O79" s="14">
        <v>0</v>
      </c>
      <c r="P79" s="14"/>
      <c r="Q79" s="14">
        <f t="shared" si="21"/>
        <v>0</v>
      </c>
      <c r="R79" s="16"/>
      <c r="S79" s="5">
        <f t="shared" si="23"/>
        <v>0</v>
      </c>
      <c r="T79" s="16"/>
      <c r="U79" s="14"/>
      <c r="V79" s="1" t="e">
        <f t="shared" si="24"/>
        <v>#DIV/0!</v>
      </c>
      <c r="W79" s="14" t="e">
        <f t="shared" si="22"/>
        <v>#DIV/0!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 t="s">
        <v>53</v>
      </c>
      <c r="AI79" s="1">
        <f t="shared" si="25"/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132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/>
      <c r="L80" s="14">
        <f t="shared" si="20"/>
        <v>0</v>
      </c>
      <c r="M80" s="14"/>
      <c r="N80" s="14"/>
      <c r="O80" s="14">
        <v>0</v>
      </c>
      <c r="P80" s="14"/>
      <c r="Q80" s="14">
        <f t="shared" si="21"/>
        <v>0</v>
      </c>
      <c r="R80" s="16"/>
      <c r="S80" s="5">
        <f t="shared" si="23"/>
        <v>0</v>
      </c>
      <c r="T80" s="16"/>
      <c r="U80" s="14"/>
      <c r="V80" s="1" t="e">
        <f t="shared" si="24"/>
        <v>#DIV/0!</v>
      </c>
      <c r="W80" s="14" t="e">
        <f t="shared" si="22"/>
        <v>#DIV/0!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 t="s">
        <v>53</v>
      </c>
      <c r="AI80" s="1">
        <f t="shared" si="25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133</v>
      </c>
      <c r="B81" s="1" t="s">
        <v>38</v>
      </c>
      <c r="C81" s="1">
        <v>-3.1909999999999998</v>
      </c>
      <c r="D81" s="1">
        <v>137.38999999999999</v>
      </c>
      <c r="E81" s="1">
        <v>28.34</v>
      </c>
      <c r="F81" s="1">
        <v>105.85899999999999</v>
      </c>
      <c r="G81" s="8">
        <v>1</v>
      </c>
      <c r="H81" s="1">
        <v>60</v>
      </c>
      <c r="I81" s="1" t="s">
        <v>39</v>
      </c>
      <c r="J81" s="1"/>
      <c r="K81" s="1">
        <v>39.151000000000003</v>
      </c>
      <c r="L81" s="1">
        <f t="shared" si="20"/>
        <v>-10.811000000000003</v>
      </c>
      <c r="M81" s="1"/>
      <c r="N81" s="1"/>
      <c r="O81" s="1">
        <v>0</v>
      </c>
      <c r="P81" s="1"/>
      <c r="Q81" s="1">
        <f t="shared" si="21"/>
        <v>5.6680000000000001</v>
      </c>
      <c r="R81" s="5"/>
      <c r="S81" s="5">
        <f t="shared" si="23"/>
        <v>0</v>
      </c>
      <c r="T81" s="5"/>
      <c r="U81" s="1"/>
      <c r="V81" s="1">
        <f t="shared" si="24"/>
        <v>18.676605504587155</v>
      </c>
      <c r="W81" s="1">
        <f t="shared" si="22"/>
        <v>18.676605504587155</v>
      </c>
      <c r="X81" s="1">
        <v>5.4792000000000014</v>
      </c>
      <c r="Y81" s="1">
        <v>9.1391999999999989</v>
      </c>
      <c r="Z81" s="1">
        <v>9.4681999999999995</v>
      </c>
      <c r="AA81" s="1">
        <v>12.5298</v>
      </c>
      <c r="AB81" s="1">
        <v>11.406599999999999</v>
      </c>
      <c r="AC81" s="1">
        <v>4.9908000000000001</v>
      </c>
      <c r="AD81" s="1">
        <v>5.1497999999999999</v>
      </c>
      <c r="AE81" s="1">
        <v>11.708600000000001</v>
      </c>
      <c r="AF81" s="1">
        <v>14.925800000000001</v>
      </c>
      <c r="AG81" s="1">
        <v>13.073399999999999</v>
      </c>
      <c r="AH81" s="1" t="s">
        <v>134</v>
      </c>
      <c r="AI81" s="1">
        <f t="shared" si="25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4" t="s">
        <v>135</v>
      </c>
      <c r="B82" s="14" t="s">
        <v>43</v>
      </c>
      <c r="C82" s="14"/>
      <c r="D82" s="14"/>
      <c r="E82" s="14"/>
      <c r="F82" s="14"/>
      <c r="G82" s="15">
        <v>0</v>
      </c>
      <c r="H82" s="14">
        <v>40</v>
      </c>
      <c r="I82" s="14" t="s">
        <v>39</v>
      </c>
      <c r="J82" s="14"/>
      <c r="K82" s="14"/>
      <c r="L82" s="14">
        <f t="shared" si="20"/>
        <v>0</v>
      </c>
      <c r="M82" s="14"/>
      <c r="N82" s="14"/>
      <c r="O82" s="14">
        <v>0</v>
      </c>
      <c r="P82" s="14"/>
      <c r="Q82" s="14">
        <f t="shared" si="21"/>
        <v>0</v>
      </c>
      <c r="R82" s="16"/>
      <c r="S82" s="5">
        <f t="shared" si="23"/>
        <v>0</v>
      </c>
      <c r="T82" s="16"/>
      <c r="U82" s="14"/>
      <c r="V82" s="1" t="e">
        <f t="shared" si="24"/>
        <v>#DIV/0!</v>
      </c>
      <c r="W82" s="14" t="e">
        <f t="shared" si="22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53</v>
      </c>
      <c r="AI82" s="1">
        <f t="shared" si="25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4" t="s">
        <v>136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/>
      <c r="L83" s="14">
        <f t="shared" si="20"/>
        <v>0</v>
      </c>
      <c r="M83" s="14"/>
      <c r="N83" s="14"/>
      <c r="O83" s="14">
        <v>0</v>
      </c>
      <c r="P83" s="14"/>
      <c r="Q83" s="14">
        <f t="shared" si="21"/>
        <v>0</v>
      </c>
      <c r="R83" s="16"/>
      <c r="S83" s="5">
        <f t="shared" si="23"/>
        <v>0</v>
      </c>
      <c r="T83" s="16"/>
      <c r="U83" s="14"/>
      <c r="V83" s="1" t="e">
        <f t="shared" si="24"/>
        <v>#DIV/0!</v>
      </c>
      <c r="W83" s="14" t="e">
        <f t="shared" si="22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53</v>
      </c>
      <c r="AI83" s="1">
        <f t="shared" si="25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43</v>
      </c>
      <c r="C84" s="1">
        <v>469</v>
      </c>
      <c r="D84" s="1">
        <v>346</v>
      </c>
      <c r="E84" s="1">
        <v>352</v>
      </c>
      <c r="F84" s="1">
        <v>387</v>
      </c>
      <c r="G84" s="8">
        <v>0.3</v>
      </c>
      <c r="H84" s="1">
        <v>40</v>
      </c>
      <c r="I84" s="1" t="s">
        <v>39</v>
      </c>
      <c r="J84" s="1"/>
      <c r="K84" s="1">
        <v>381</v>
      </c>
      <c r="L84" s="1">
        <f t="shared" si="20"/>
        <v>-29</v>
      </c>
      <c r="M84" s="1"/>
      <c r="N84" s="1"/>
      <c r="O84" s="1">
        <v>201.94</v>
      </c>
      <c r="P84" s="1"/>
      <c r="Q84" s="1">
        <f t="shared" si="21"/>
        <v>70.400000000000006</v>
      </c>
      <c r="R84" s="5">
        <f>11*Q84-P84-O84-F84</f>
        <v>185.46000000000004</v>
      </c>
      <c r="S84" s="5">
        <f>R84+$S$1*Q84</f>
        <v>229.81200000000004</v>
      </c>
      <c r="T84" s="5"/>
      <c r="U84" s="1"/>
      <c r="V84" s="1">
        <f t="shared" si="24"/>
        <v>11.63</v>
      </c>
      <c r="W84" s="1">
        <f t="shared" si="22"/>
        <v>8.3656249999999996</v>
      </c>
      <c r="X84" s="1">
        <v>69</v>
      </c>
      <c r="Y84" s="1">
        <v>68.8</v>
      </c>
      <c r="Z84" s="1">
        <v>69</v>
      </c>
      <c r="AA84" s="1">
        <v>63.2</v>
      </c>
      <c r="AB84" s="1">
        <v>62</v>
      </c>
      <c r="AC84" s="1">
        <v>72.2</v>
      </c>
      <c r="AD84" s="1">
        <v>77.599999999999994</v>
      </c>
      <c r="AE84" s="1">
        <v>75.400000000000006</v>
      </c>
      <c r="AF84" s="1">
        <v>66</v>
      </c>
      <c r="AG84" s="1">
        <v>67</v>
      </c>
      <c r="AH84" s="1"/>
      <c r="AI84" s="1">
        <f t="shared" si="25"/>
        <v>69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4" t="s">
        <v>138</v>
      </c>
      <c r="B85" s="14" t="s">
        <v>43</v>
      </c>
      <c r="C85" s="14"/>
      <c r="D85" s="14"/>
      <c r="E85" s="14"/>
      <c r="F85" s="14"/>
      <c r="G85" s="15">
        <v>0</v>
      </c>
      <c r="H85" s="14">
        <v>120</v>
      </c>
      <c r="I85" s="14" t="s">
        <v>39</v>
      </c>
      <c r="J85" s="14"/>
      <c r="K85" s="14"/>
      <c r="L85" s="14">
        <f t="shared" si="20"/>
        <v>0</v>
      </c>
      <c r="M85" s="14"/>
      <c r="N85" s="14"/>
      <c r="O85" s="14">
        <v>0</v>
      </c>
      <c r="P85" s="14"/>
      <c r="Q85" s="14">
        <f t="shared" si="21"/>
        <v>0</v>
      </c>
      <c r="R85" s="16"/>
      <c r="S85" s="5">
        <f t="shared" si="23"/>
        <v>0</v>
      </c>
      <c r="T85" s="16"/>
      <c r="U85" s="14"/>
      <c r="V85" s="1" t="e">
        <f t="shared" si="24"/>
        <v>#DIV/0!</v>
      </c>
      <c r="W85" s="14" t="e">
        <f t="shared" si="22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7</v>
      </c>
      <c r="AH85" s="14" t="s">
        <v>53</v>
      </c>
      <c r="AI85" s="1">
        <f t="shared" si="25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8" t="s">
        <v>139</v>
      </c>
      <c r="B86" s="18" t="s">
        <v>38</v>
      </c>
      <c r="C86" s="18">
        <v>1825.2929999999999</v>
      </c>
      <c r="D86" s="18">
        <v>2715.6509999999998</v>
      </c>
      <c r="E86" s="18">
        <v>2292.125</v>
      </c>
      <c r="F86" s="18">
        <v>1958.673</v>
      </c>
      <c r="G86" s="19">
        <v>1</v>
      </c>
      <c r="H86" s="18">
        <v>40</v>
      </c>
      <c r="I86" s="18" t="s">
        <v>39</v>
      </c>
      <c r="J86" s="18"/>
      <c r="K86" s="18">
        <v>2194.8609999999999</v>
      </c>
      <c r="L86" s="18">
        <f t="shared" si="20"/>
        <v>97.264000000000124</v>
      </c>
      <c r="M86" s="18"/>
      <c r="N86" s="18"/>
      <c r="O86" s="18">
        <v>500</v>
      </c>
      <c r="P86" s="18">
        <v>1500</v>
      </c>
      <c r="Q86" s="18">
        <f t="shared" si="21"/>
        <v>458.42500000000001</v>
      </c>
      <c r="R86" s="20">
        <f>12*Q86-P86-O86-F86</f>
        <v>1542.4270000000004</v>
      </c>
      <c r="S86" s="5">
        <v>900</v>
      </c>
      <c r="T86" s="20">
        <v>0</v>
      </c>
      <c r="U86" s="18" t="s">
        <v>151</v>
      </c>
      <c r="V86" s="1">
        <f>(F86+O86+P86+S86)/Q86</f>
        <v>10.598621366635763</v>
      </c>
      <c r="W86" s="18">
        <f t="shared" si="22"/>
        <v>8.6353776517423775</v>
      </c>
      <c r="X86" s="18">
        <v>445.46859999999998</v>
      </c>
      <c r="Y86" s="18">
        <v>394.48439999999999</v>
      </c>
      <c r="Z86" s="18">
        <v>406.58960000000002</v>
      </c>
      <c r="AA86" s="18">
        <v>421.00439999999998</v>
      </c>
      <c r="AB86" s="18">
        <v>417.96220000000011</v>
      </c>
      <c r="AC86" s="18">
        <v>465.18299999999999</v>
      </c>
      <c r="AD86" s="18">
        <v>460.20740000000001</v>
      </c>
      <c r="AE86" s="18">
        <v>504.17599999999999</v>
      </c>
      <c r="AF86" s="18">
        <v>499.03219999999999</v>
      </c>
      <c r="AG86" s="18">
        <v>455.71580000000012</v>
      </c>
      <c r="AH86" s="18" t="s">
        <v>160</v>
      </c>
      <c r="AI86" s="1">
        <f t="shared" si="25"/>
        <v>900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43</v>
      </c>
      <c r="C87" s="1">
        <v>176</v>
      </c>
      <c r="D87" s="1">
        <v>813</v>
      </c>
      <c r="E87" s="1">
        <v>463</v>
      </c>
      <c r="F87" s="1">
        <v>455</v>
      </c>
      <c r="G87" s="8">
        <v>0.3</v>
      </c>
      <c r="H87" s="1">
        <v>40</v>
      </c>
      <c r="I87" s="1" t="s">
        <v>39</v>
      </c>
      <c r="J87" s="1"/>
      <c r="K87" s="1">
        <v>481</v>
      </c>
      <c r="L87" s="1">
        <f t="shared" si="20"/>
        <v>-18</v>
      </c>
      <c r="M87" s="1"/>
      <c r="N87" s="1"/>
      <c r="O87" s="1">
        <v>287.21199999999999</v>
      </c>
      <c r="P87" s="1"/>
      <c r="Q87" s="1">
        <f t="shared" si="21"/>
        <v>92.6</v>
      </c>
      <c r="R87" s="5">
        <f t="shared" ref="R87:R90" si="28">11*Q87-P87-O87-F87</f>
        <v>276.38799999999992</v>
      </c>
      <c r="S87" s="5">
        <f t="shared" ref="S87:S88" si="29">R87+$S$1*Q87</f>
        <v>334.72599999999989</v>
      </c>
      <c r="T87" s="5"/>
      <c r="U87" s="1"/>
      <c r="V87" s="1">
        <f t="shared" si="24"/>
        <v>11.629999999999999</v>
      </c>
      <c r="W87" s="1">
        <f t="shared" si="22"/>
        <v>8.0152483801295897</v>
      </c>
      <c r="X87" s="1">
        <v>86.2</v>
      </c>
      <c r="Y87" s="1">
        <v>84</v>
      </c>
      <c r="Z87" s="1">
        <v>83.6</v>
      </c>
      <c r="AA87" s="1">
        <v>80.400000000000006</v>
      </c>
      <c r="AB87" s="1">
        <v>80</v>
      </c>
      <c r="AC87" s="1">
        <v>85</v>
      </c>
      <c r="AD87" s="1">
        <v>91.2</v>
      </c>
      <c r="AE87" s="1">
        <v>92</v>
      </c>
      <c r="AF87" s="1">
        <v>80.599999999999994</v>
      </c>
      <c r="AG87" s="1">
        <v>77.2</v>
      </c>
      <c r="AH87" s="1"/>
      <c r="AI87" s="1">
        <f t="shared" si="25"/>
        <v>100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43</v>
      </c>
      <c r="C88" s="1">
        <v>93</v>
      </c>
      <c r="D88" s="1">
        <v>698</v>
      </c>
      <c r="E88" s="1">
        <v>334</v>
      </c>
      <c r="F88" s="1">
        <v>372</v>
      </c>
      <c r="G88" s="8">
        <v>0.3</v>
      </c>
      <c r="H88" s="1">
        <v>40</v>
      </c>
      <c r="I88" s="1" t="s">
        <v>39</v>
      </c>
      <c r="J88" s="1"/>
      <c r="K88" s="1">
        <v>371</v>
      </c>
      <c r="L88" s="1">
        <f t="shared" si="20"/>
        <v>-37</v>
      </c>
      <c r="M88" s="1"/>
      <c r="N88" s="1"/>
      <c r="O88" s="1">
        <v>166.93600000000001</v>
      </c>
      <c r="P88" s="1"/>
      <c r="Q88" s="1">
        <f t="shared" si="21"/>
        <v>66.8</v>
      </c>
      <c r="R88" s="5">
        <f t="shared" si="28"/>
        <v>195.86399999999992</v>
      </c>
      <c r="S88" s="5">
        <f t="shared" si="29"/>
        <v>237.94799999999992</v>
      </c>
      <c r="T88" s="5"/>
      <c r="U88" s="1"/>
      <c r="V88" s="1">
        <f t="shared" si="24"/>
        <v>11.63</v>
      </c>
      <c r="W88" s="1">
        <f t="shared" si="22"/>
        <v>8.0679041916167673</v>
      </c>
      <c r="X88" s="1">
        <v>63.6</v>
      </c>
      <c r="Y88" s="1">
        <v>65.400000000000006</v>
      </c>
      <c r="Z88" s="1">
        <v>68.8</v>
      </c>
      <c r="AA88" s="1">
        <v>64.599999999999994</v>
      </c>
      <c r="AB88" s="1">
        <v>64</v>
      </c>
      <c r="AC88" s="1">
        <v>65</v>
      </c>
      <c r="AD88" s="1">
        <v>64.400000000000006</v>
      </c>
      <c r="AE88" s="1">
        <v>61.8</v>
      </c>
      <c r="AF88" s="1">
        <v>55.8</v>
      </c>
      <c r="AG88" s="1">
        <v>74.400000000000006</v>
      </c>
      <c r="AH88" s="1"/>
      <c r="AI88" s="1">
        <f t="shared" si="25"/>
        <v>71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38</v>
      </c>
      <c r="C89" s="1">
        <v>10.028</v>
      </c>
      <c r="D89" s="1">
        <v>210.392</v>
      </c>
      <c r="E89" s="1">
        <v>67.129000000000005</v>
      </c>
      <c r="F89" s="1">
        <v>136.18199999999999</v>
      </c>
      <c r="G89" s="8">
        <v>1</v>
      </c>
      <c r="H89" s="1">
        <v>45</v>
      </c>
      <c r="I89" s="1" t="s">
        <v>39</v>
      </c>
      <c r="J89" s="1"/>
      <c r="K89" s="1">
        <v>72.400000000000006</v>
      </c>
      <c r="L89" s="1">
        <f t="shared" si="20"/>
        <v>-5.2710000000000008</v>
      </c>
      <c r="M89" s="1"/>
      <c r="N89" s="1"/>
      <c r="O89" s="1">
        <v>0</v>
      </c>
      <c r="P89" s="1"/>
      <c r="Q89" s="1">
        <f t="shared" si="21"/>
        <v>13.425800000000001</v>
      </c>
      <c r="R89" s="5">
        <f t="shared" si="28"/>
        <v>11.501800000000031</v>
      </c>
      <c r="S89" s="5">
        <f t="shared" si="23"/>
        <v>11.501800000000031</v>
      </c>
      <c r="T89" s="5"/>
      <c r="U89" s="1"/>
      <c r="V89" s="1">
        <f t="shared" si="24"/>
        <v>11.000000000000002</v>
      </c>
      <c r="W89" s="1">
        <f t="shared" si="22"/>
        <v>10.143306171699264</v>
      </c>
      <c r="X89" s="1">
        <v>13.0458</v>
      </c>
      <c r="Y89" s="1">
        <v>17.034199999999998</v>
      </c>
      <c r="Z89" s="1">
        <v>18.535399999999999</v>
      </c>
      <c r="AA89" s="1">
        <v>16.570799999999998</v>
      </c>
      <c r="AB89" s="1">
        <v>15.2254</v>
      </c>
      <c r="AC89" s="1">
        <v>15.668799999999999</v>
      </c>
      <c r="AD89" s="1">
        <v>15.5898</v>
      </c>
      <c r="AE89" s="1">
        <v>19.713999999999999</v>
      </c>
      <c r="AF89" s="1">
        <v>23.058399999999999</v>
      </c>
      <c r="AG89" s="1">
        <v>20.036999999999999</v>
      </c>
      <c r="AH89" s="1" t="s">
        <v>143</v>
      </c>
      <c r="AI89" s="1">
        <f t="shared" si="25"/>
        <v>12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144</v>
      </c>
      <c r="B90" s="1" t="s">
        <v>38</v>
      </c>
      <c r="C90" s="1">
        <v>242.006</v>
      </c>
      <c r="D90" s="1">
        <v>528.78800000000001</v>
      </c>
      <c r="E90" s="1">
        <v>293.77800000000002</v>
      </c>
      <c r="F90" s="1">
        <v>402.13299999999998</v>
      </c>
      <c r="G90" s="8">
        <v>1</v>
      </c>
      <c r="H90" s="1">
        <v>50</v>
      </c>
      <c r="I90" s="1" t="s">
        <v>39</v>
      </c>
      <c r="J90" s="1"/>
      <c r="K90" s="1">
        <v>293.39999999999998</v>
      </c>
      <c r="L90" s="1">
        <f t="shared" si="20"/>
        <v>0.37800000000004275</v>
      </c>
      <c r="M90" s="1"/>
      <c r="N90" s="1"/>
      <c r="O90" s="1">
        <v>126.11125199999999</v>
      </c>
      <c r="P90" s="1"/>
      <c r="Q90" s="1">
        <f t="shared" si="21"/>
        <v>58.755600000000001</v>
      </c>
      <c r="R90" s="5">
        <f t="shared" si="28"/>
        <v>118.06734799999998</v>
      </c>
      <c r="S90" s="5">
        <f>R90+$S$1*Q90</f>
        <v>155.08337599999999</v>
      </c>
      <c r="T90" s="5"/>
      <c r="U90" s="1"/>
      <c r="V90" s="1">
        <f t="shared" si="24"/>
        <v>11.629999999999999</v>
      </c>
      <c r="W90" s="1">
        <f t="shared" si="22"/>
        <v>8.9905345533021528</v>
      </c>
      <c r="X90" s="1">
        <v>61.640200000000007</v>
      </c>
      <c r="Y90" s="1">
        <v>62.127200000000002</v>
      </c>
      <c r="Z90" s="1">
        <v>55.024800000000013</v>
      </c>
      <c r="AA90" s="1">
        <v>62.885000000000012</v>
      </c>
      <c r="AB90" s="1">
        <v>65.785200000000003</v>
      </c>
      <c r="AC90" s="1">
        <v>50.124200000000002</v>
      </c>
      <c r="AD90" s="1">
        <v>49.3048</v>
      </c>
      <c r="AE90" s="1">
        <v>55.650399999999998</v>
      </c>
      <c r="AF90" s="1">
        <v>69.890799999999999</v>
      </c>
      <c r="AG90" s="1">
        <v>82.622600000000006</v>
      </c>
      <c r="AH90" s="1"/>
      <c r="AI90" s="1">
        <f t="shared" si="25"/>
        <v>155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4" t="s">
        <v>145</v>
      </c>
      <c r="B91" s="14" t="s">
        <v>43</v>
      </c>
      <c r="C91" s="14"/>
      <c r="D91" s="14"/>
      <c r="E91" s="14"/>
      <c r="F91" s="14"/>
      <c r="G91" s="15">
        <v>0</v>
      </c>
      <c r="H91" s="14">
        <v>40</v>
      </c>
      <c r="I91" s="14" t="s">
        <v>39</v>
      </c>
      <c r="J91" s="14"/>
      <c r="K91" s="14"/>
      <c r="L91" s="14">
        <f t="shared" si="20"/>
        <v>0</v>
      </c>
      <c r="M91" s="14"/>
      <c r="N91" s="14"/>
      <c r="O91" s="14">
        <v>0</v>
      </c>
      <c r="P91" s="14"/>
      <c r="Q91" s="14">
        <f t="shared" si="21"/>
        <v>0</v>
      </c>
      <c r="R91" s="16"/>
      <c r="S91" s="5">
        <f t="shared" si="23"/>
        <v>0</v>
      </c>
      <c r="T91" s="16"/>
      <c r="U91" s="14"/>
      <c r="V91" s="1" t="e">
        <f t="shared" si="24"/>
        <v>#DIV/0!</v>
      </c>
      <c r="W91" s="14" t="e">
        <f t="shared" si="22"/>
        <v>#DIV/0!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 t="s">
        <v>53</v>
      </c>
      <c r="AI91" s="1">
        <f t="shared" si="25"/>
        <v>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43</v>
      </c>
      <c r="C92" s="1">
        <v>24</v>
      </c>
      <c r="D92" s="1">
        <v>1078</v>
      </c>
      <c r="E92" s="1">
        <v>237</v>
      </c>
      <c r="F92" s="1">
        <v>311</v>
      </c>
      <c r="G92" s="8">
        <v>0.3</v>
      </c>
      <c r="H92" s="1">
        <v>40</v>
      </c>
      <c r="I92" s="1" t="s">
        <v>39</v>
      </c>
      <c r="J92" s="1"/>
      <c r="K92" s="1">
        <v>247</v>
      </c>
      <c r="L92" s="1">
        <f t="shared" si="20"/>
        <v>-10</v>
      </c>
      <c r="M92" s="1"/>
      <c r="N92" s="1"/>
      <c r="O92" s="1">
        <v>45.847999999999999</v>
      </c>
      <c r="P92" s="1"/>
      <c r="Q92" s="1">
        <f t="shared" si="21"/>
        <v>47.4</v>
      </c>
      <c r="R92" s="5">
        <f>11*Q92-P92-O92-F92</f>
        <v>164.55199999999996</v>
      </c>
      <c r="S92" s="5">
        <f t="shared" si="23"/>
        <v>164.55199999999996</v>
      </c>
      <c r="T92" s="5"/>
      <c r="U92" s="1"/>
      <c r="V92" s="1">
        <f t="shared" si="24"/>
        <v>11</v>
      </c>
      <c r="W92" s="1">
        <f t="shared" si="22"/>
        <v>7.5284388185654016</v>
      </c>
      <c r="X92" s="1">
        <v>44.8</v>
      </c>
      <c r="Y92" s="1">
        <v>53</v>
      </c>
      <c r="Z92" s="1">
        <v>55</v>
      </c>
      <c r="AA92" s="1">
        <v>52.8</v>
      </c>
      <c r="AB92" s="1">
        <v>50.4</v>
      </c>
      <c r="AC92" s="1">
        <v>46.2</v>
      </c>
      <c r="AD92" s="1">
        <v>47.6</v>
      </c>
      <c r="AE92" s="1">
        <v>50.8</v>
      </c>
      <c r="AF92" s="1">
        <v>56.6</v>
      </c>
      <c r="AG92" s="1">
        <v>63</v>
      </c>
      <c r="AH92" s="1"/>
      <c r="AI92" s="1">
        <f t="shared" si="25"/>
        <v>49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4" t="s">
        <v>147</v>
      </c>
      <c r="B93" s="14" t="s">
        <v>43</v>
      </c>
      <c r="C93" s="14"/>
      <c r="D93" s="14"/>
      <c r="E93" s="14">
        <v>-1</v>
      </c>
      <c r="F93" s="14"/>
      <c r="G93" s="15">
        <v>0</v>
      </c>
      <c r="H93" s="14">
        <v>45</v>
      </c>
      <c r="I93" s="14" t="s">
        <v>39</v>
      </c>
      <c r="J93" s="14"/>
      <c r="K93" s="14"/>
      <c r="L93" s="14">
        <f t="shared" si="20"/>
        <v>-1</v>
      </c>
      <c r="M93" s="14"/>
      <c r="N93" s="14"/>
      <c r="O93" s="14">
        <v>0</v>
      </c>
      <c r="P93" s="14"/>
      <c r="Q93" s="14">
        <f t="shared" si="21"/>
        <v>-0.2</v>
      </c>
      <c r="R93" s="16"/>
      <c r="S93" s="5">
        <f t="shared" si="23"/>
        <v>0</v>
      </c>
      <c r="T93" s="16"/>
      <c r="U93" s="14"/>
      <c r="V93" s="1">
        <f t="shared" si="24"/>
        <v>0</v>
      </c>
      <c r="W93" s="14">
        <f t="shared" si="22"/>
        <v>0</v>
      </c>
      <c r="X93" s="14">
        <v>-0.2</v>
      </c>
      <c r="Y93" s="14">
        <v>0.2</v>
      </c>
      <c r="Z93" s="14">
        <v>-0.4</v>
      </c>
      <c r="AA93" s="14">
        <v>1.4</v>
      </c>
      <c r="AB93" s="14">
        <v>4</v>
      </c>
      <c r="AC93" s="14">
        <v>9</v>
      </c>
      <c r="AD93" s="14">
        <v>7.2</v>
      </c>
      <c r="AE93" s="14">
        <v>0.4</v>
      </c>
      <c r="AF93" s="14">
        <v>1.2</v>
      </c>
      <c r="AG93" s="14">
        <v>8.4</v>
      </c>
      <c r="AH93" s="14" t="s">
        <v>53</v>
      </c>
      <c r="AI93" s="1">
        <f t="shared" si="25"/>
        <v>0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4" t="s">
        <v>148</v>
      </c>
      <c r="B94" s="14" t="s">
        <v>38</v>
      </c>
      <c r="C94" s="14"/>
      <c r="D94" s="14"/>
      <c r="E94" s="14"/>
      <c r="F94" s="14"/>
      <c r="G94" s="15">
        <v>0</v>
      </c>
      <c r="H94" s="14">
        <v>180</v>
      </c>
      <c r="I94" s="14" t="s">
        <v>39</v>
      </c>
      <c r="J94" s="14"/>
      <c r="K94" s="14"/>
      <c r="L94" s="14">
        <f t="shared" si="20"/>
        <v>0</v>
      </c>
      <c r="M94" s="14"/>
      <c r="N94" s="14"/>
      <c r="O94" s="14">
        <v>0</v>
      </c>
      <c r="P94" s="14"/>
      <c r="Q94" s="14">
        <f t="shared" si="21"/>
        <v>0</v>
      </c>
      <c r="R94" s="16"/>
      <c r="S94" s="5">
        <f t="shared" si="23"/>
        <v>0</v>
      </c>
      <c r="T94" s="16"/>
      <c r="U94" s="14"/>
      <c r="V94" s="1" t="e">
        <f t="shared" si="24"/>
        <v>#DIV/0!</v>
      </c>
      <c r="W94" s="14" t="e">
        <f t="shared" si="22"/>
        <v>#DIV/0!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0.38059999999999999</v>
      </c>
      <c r="AH94" s="14" t="s">
        <v>149</v>
      </c>
      <c r="AI94" s="1">
        <f t="shared" si="25"/>
        <v>0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2025-07-24T13:46:40Z</dcterms:created>
  <dcterms:modified xsi:type="dcterms:W3CDTF">2025-07-25T08:41:38Z</dcterms:modified>
</cp:coreProperties>
</file>