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30349EC1-7D52-46B7-BA4B-1BF0EDCA63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Z503" i="1" s="1"/>
  <c r="Y501" i="1"/>
  <c r="Y504" i="1" s="1"/>
  <c r="X499" i="1"/>
  <c r="X498" i="1"/>
  <c r="BO497" i="1"/>
  <c r="BM497" i="1"/>
  <c r="Y497" i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Z493" i="1" s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Y481" i="1"/>
  <c r="X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Z481" i="1" s="1"/>
  <c r="Y477" i="1"/>
  <c r="Y482" i="1" s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4" i="1"/>
  <c r="Y413" i="1"/>
  <c r="X413" i="1"/>
  <c r="BP412" i="1"/>
  <c r="BO412" i="1"/>
  <c r="BN412" i="1"/>
  <c r="BM412" i="1"/>
  <c r="Z412" i="1"/>
  <c r="Z413" i="1" s="1"/>
  <c r="Y412" i="1"/>
  <c r="Y414" i="1" s="1"/>
  <c r="P412" i="1"/>
  <c r="X409" i="1"/>
  <c r="Y408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X368" i="1"/>
  <c r="Y367" i="1"/>
  <c r="X367" i="1"/>
  <c r="BP366" i="1"/>
  <c r="BO366" i="1"/>
  <c r="BN366" i="1"/>
  <c r="BM366" i="1"/>
  <c r="Z366" i="1"/>
  <c r="Z367" i="1" s="1"/>
  <c r="Y366" i="1"/>
  <c r="Y368" i="1" s="1"/>
  <c r="P366" i="1"/>
  <c r="X364" i="1"/>
  <c r="Y363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Y358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S520" i="1" s="1"/>
  <c r="P338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X329" i="1"/>
  <c r="Y328" i="1"/>
  <c r="X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Y329" i="1" s="1"/>
  <c r="X322" i="1"/>
  <c r="X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Q520" i="1" s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9" i="1"/>
  <c r="Y278" i="1"/>
  <c r="X278" i="1"/>
  <c r="BP277" i="1"/>
  <c r="BO277" i="1"/>
  <c r="BN277" i="1"/>
  <c r="BM277" i="1"/>
  <c r="Z277" i="1"/>
  <c r="Z278" i="1" s="1"/>
  <c r="Y277" i="1"/>
  <c r="P520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Y266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Y237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F520" i="1" s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0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0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0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32" i="1" l="1"/>
  <c r="Z122" i="1"/>
  <c r="Z221" i="1"/>
  <c r="Y241" i="1"/>
  <c r="BP240" i="1"/>
  <c r="BN240" i="1"/>
  <c r="Z240" i="1"/>
  <c r="Z241" i="1" s="1"/>
  <c r="Y242" i="1"/>
  <c r="Y250" i="1"/>
  <c r="BP244" i="1"/>
  <c r="BN244" i="1"/>
  <c r="Z244" i="1"/>
  <c r="Y249" i="1"/>
  <c r="BP247" i="1"/>
  <c r="BN247" i="1"/>
  <c r="Z247" i="1"/>
  <c r="Z273" i="1"/>
  <c r="BP271" i="1"/>
  <c r="BN271" i="1"/>
  <c r="Z271" i="1"/>
  <c r="O520" i="1"/>
  <c r="Y273" i="1"/>
  <c r="BP347" i="1"/>
  <c r="BN347" i="1"/>
  <c r="Z347" i="1"/>
  <c r="Z353" i="1" s="1"/>
  <c r="Y353" i="1"/>
  <c r="BP351" i="1"/>
  <c r="BN351" i="1"/>
  <c r="Z351" i="1"/>
  <c r="H9" i="1"/>
  <c r="A10" i="1"/>
  <c r="Y33" i="1"/>
  <c r="Y37" i="1"/>
  <c r="Y45" i="1"/>
  <c r="Y49" i="1"/>
  <c r="Y58" i="1"/>
  <c r="Y66" i="1"/>
  <c r="Y72" i="1"/>
  <c r="Y80" i="1"/>
  <c r="Y514" i="1" s="1"/>
  <c r="Y86" i="1"/>
  <c r="E520" i="1"/>
  <c r="Y92" i="1"/>
  <c r="BP89" i="1"/>
  <c r="BN89" i="1"/>
  <c r="Z89" i="1"/>
  <c r="BP98" i="1"/>
  <c r="BN98" i="1"/>
  <c r="Z98" i="1"/>
  <c r="BP107" i="1"/>
  <c r="BN107" i="1"/>
  <c r="Z107" i="1"/>
  <c r="BP119" i="1"/>
  <c r="BN119" i="1"/>
  <c r="Z119" i="1"/>
  <c r="BP132" i="1"/>
  <c r="BN132" i="1"/>
  <c r="Z132" i="1"/>
  <c r="Z133" i="1" s="1"/>
  <c r="Y134" i="1"/>
  <c r="Y139" i="1"/>
  <c r="BP136" i="1"/>
  <c r="BN136" i="1"/>
  <c r="Z136" i="1"/>
  <c r="Z138" i="1" s="1"/>
  <c r="BP153" i="1"/>
  <c r="BN153" i="1"/>
  <c r="Z153" i="1"/>
  <c r="Y155" i="1"/>
  <c r="I520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Z216" i="1" s="1"/>
  <c r="BP212" i="1"/>
  <c r="BN212" i="1"/>
  <c r="Z212" i="1"/>
  <c r="Y216" i="1"/>
  <c r="BP220" i="1"/>
  <c r="BN220" i="1"/>
  <c r="Z220" i="1"/>
  <c r="Y222" i="1"/>
  <c r="K520" i="1"/>
  <c r="Y232" i="1"/>
  <c r="BP225" i="1"/>
  <c r="BN225" i="1"/>
  <c r="Z225" i="1"/>
  <c r="Y233" i="1"/>
  <c r="BP229" i="1"/>
  <c r="BN229" i="1"/>
  <c r="Z229" i="1"/>
  <c r="F9" i="1"/>
  <c r="J9" i="1"/>
  <c r="B520" i="1"/>
  <c r="X511" i="1"/>
  <c r="X512" i="1"/>
  <c r="X514" i="1"/>
  <c r="Y24" i="1"/>
  <c r="Z27" i="1"/>
  <c r="BN27" i="1"/>
  <c r="Y511" i="1" s="1"/>
  <c r="Z29" i="1"/>
  <c r="BN29" i="1"/>
  <c r="Z31" i="1"/>
  <c r="BN31" i="1"/>
  <c r="Z35" i="1"/>
  <c r="Z36" i="1" s="1"/>
  <c r="BN35" i="1"/>
  <c r="BP35" i="1"/>
  <c r="Y512" i="1" s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Y85" i="1"/>
  <c r="Z84" i="1"/>
  <c r="Z85" i="1" s="1"/>
  <c r="BN84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Z109" i="1" s="1"/>
  <c r="Y109" i="1"/>
  <c r="Z115" i="1"/>
  <c r="BP113" i="1"/>
  <c r="BN113" i="1"/>
  <c r="Z113" i="1"/>
  <c r="Y122" i="1"/>
  <c r="BP121" i="1"/>
  <c r="BN121" i="1"/>
  <c r="Z121" i="1"/>
  <c r="Y123" i="1"/>
  <c r="Y128" i="1"/>
  <c r="BP125" i="1"/>
  <c r="BN125" i="1"/>
  <c r="Z125" i="1"/>
  <c r="Z127" i="1" s="1"/>
  <c r="Y138" i="1"/>
  <c r="BP142" i="1"/>
  <c r="BN142" i="1"/>
  <c r="Z142" i="1"/>
  <c r="Z143" i="1" s="1"/>
  <c r="Y144" i="1"/>
  <c r="H520" i="1"/>
  <c r="Y148" i="1"/>
  <c r="BP147" i="1"/>
  <c r="BN147" i="1"/>
  <c r="Z147" i="1"/>
  <c r="Z148" i="1" s="1"/>
  <c r="Y149" i="1"/>
  <c r="Y154" i="1"/>
  <c r="BP151" i="1"/>
  <c r="BN151" i="1"/>
  <c r="Z151" i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0" i="1"/>
  <c r="Y189" i="1"/>
  <c r="BP186" i="1"/>
  <c r="BN186" i="1"/>
  <c r="Z186" i="1"/>
  <c r="Z188" i="1" s="1"/>
  <c r="Y193" i="1"/>
  <c r="BP198" i="1"/>
  <c r="BN198" i="1"/>
  <c r="Z198" i="1"/>
  <c r="BP202" i="1"/>
  <c r="BN202" i="1"/>
  <c r="Z202" i="1"/>
  <c r="Y217" i="1"/>
  <c r="BP210" i="1"/>
  <c r="BN210" i="1"/>
  <c r="Z210" i="1"/>
  <c r="BP214" i="1"/>
  <c r="BN214" i="1"/>
  <c r="Z214" i="1"/>
  <c r="BP256" i="1"/>
  <c r="BN256" i="1"/>
  <c r="Z256" i="1"/>
  <c r="BP294" i="1"/>
  <c r="BN294" i="1"/>
  <c r="Z294" i="1"/>
  <c r="BP302" i="1"/>
  <c r="BN302" i="1"/>
  <c r="Z302" i="1"/>
  <c r="BP306" i="1"/>
  <c r="BN306" i="1"/>
  <c r="Z306" i="1"/>
  <c r="Y308" i="1"/>
  <c r="Y315" i="1"/>
  <c r="BP310" i="1"/>
  <c r="BN310" i="1"/>
  <c r="Z310" i="1"/>
  <c r="Z315" i="1" s="1"/>
  <c r="BP314" i="1"/>
  <c r="BN314" i="1"/>
  <c r="Z314" i="1"/>
  <c r="Y316" i="1"/>
  <c r="Y321" i="1"/>
  <c r="BP318" i="1"/>
  <c r="BN318" i="1"/>
  <c r="Z318" i="1"/>
  <c r="Y322" i="1"/>
  <c r="Z334" i="1"/>
  <c r="BP332" i="1"/>
  <c r="BN332" i="1"/>
  <c r="Z332" i="1"/>
  <c r="Y334" i="1"/>
  <c r="BP372" i="1"/>
  <c r="BN372" i="1"/>
  <c r="Z372" i="1"/>
  <c r="Z375" i="1" s="1"/>
  <c r="Y376" i="1"/>
  <c r="BP396" i="1"/>
  <c r="BN396" i="1"/>
  <c r="Z396" i="1"/>
  <c r="BP400" i="1"/>
  <c r="BN400" i="1"/>
  <c r="Z400" i="1"/>
  <c r="Z420" i="1"/>
  <c r="BP417" i="1"/>
  <c r="BN417" i="1"/>
  <c r="Z417" i="1"/>
  <c r="Y421" i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AA520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W520" i="1"/>
  <c r="G520" i="1"/>
  <c r="Y133" i="1"/>
  <c r="Y221" i="1"/>
  <c r="BP227" i="1"/>
  <c r="BN227" i="1"/>
  <c r="Z227" i="1"/>
  <c r="BP231" i="1"/>
  <c r="BN231" i="1"/>
  <c r="Z231" i="1"/>
  <c r="Y238" i="1"/>
  <c r="BP235" i="1"/>
  <c r="BN235" i="1"/>
  <c r="Z235" i="1"/>
  <c r="Z237" i="1" s="1"/>
  <c r="BP245" i="1"/>
  <c r="BN245" i="1"/>
  <c r="Z245" i="1"/>
  <c r="BP254" i="1"/>
  <c r="BN254" i="1"/>
  <c r="Z254" i="1"/>
  <c r="Z258" i="1" s="1"/>
  <c r="Y258" i="1"/>
  <c r="Z266" i="1"/>
  <c r="BP263" i="1"/>
  <c r="BN263" i="1"/>
  <c r="Z263" i="1"/>
  <c r="Y274" i="1"/>
  <c r="BP292" i="1"/>
  <c r="BN292" i="1"/>
  <c r="Z292" i="1"/>
  <c r="BP296" i="1"/>
  <c r="BN296" i="1"/>
  <c r="Z296" i="1"/>
  <c r="Z297" i="1" s="1"/>
  <c r="Y298" i="1"/>
  <c r="Y307" i="1"/>
  <c r="BP300" i="1"/>
  <c r="BN300" i="1"/>
  <c r="Z300" i="1"/>
  <c r="BP304" i="1"/>
  <c r="BN304" i="1"/>
  <c r="Z304" i="1"/>
  <c r="BP312" i="1"/>
  <c r="BN312" i="1"/>
  <c r="Z312" i="1"/>
  <c r="BP320" i="1"/>
  <c r="BN320" i="1"/>
  <c r="Z320" i="1"/>
  <c r="BP326" i="1"/>
  <c r="BN326" i="1"/>
  <c r="Z326" i="1"/>
  <c r="Z328" i="1" s="1"/>
  <c r="Y335" i="1"/>
  <c r="Z341" i="1"/>
  <c r="BP339" i="1"/>
  <c r="BN339" i="1"/>
  <c r="Z339" i="1"/>
  <c r="BP349" i="1"/>
  <c r="BN349" i="1"/>
  <c r="Z349" i="1"/>
  <c r="BP357" i="1"/>
  <c r="BN357" i="1"/>
  <c r="Z357" i="1"/>
  <c r="Z358" i="1" s="1"/>
  <c r="Y359" i="1"/>
  <c r="Y364" i="1"/>
  <c r="BP361" i="1"/>
  <c r="BN361" i="1"/>
  <c r="Z361" i="1"/>
  <c r="Z363" i="1" s="1"/>
  <c r="BP374" i="1"/>
  <c r="BN374" i="1"/>
  <c r="Z374" i="1"/>
  <c r="Y379" i="1"/>
  <c r="BP378" i="1"/>
  <c r="BN378" i="1"/>
  <c r="Z378" i="1"/>
  <c r="Z379" i="1" s="1"/>
  <c r="Y380" i="1"/>
  <c r="Y385" i="1"/>
  <c r="BP382" i="1"/>
  <c r="BN382" i="1"/>
  <c r="Z382" i="1"/>
  <c r="Z384" i="1" s="1"/>
  <c r="Y384" i="1"/>
  <c r="L520" i="1"/>
  <c r="Y259" i="1"/>
  <c r="M520" i="1"/>
  <c r="Y267" i="1"/>
  <c r="Y279" i="1"/>
  <c r="Y288" i="1"/>
  <c r="R520" i="1"/>
  <c r="Y297" i="1"/>
  <c r="Y342" i="1"/>
  <c r="T520" i="1"/>
  <c r="Y354" i="1"/>
  <c r="U520" i="1"/>
  <c r="Y375" i="1"/>
  <c r="BP394" i="1"/>
  <c r="BN394" i="1"/>
  <c r="Z394" i="1"/>
  <c r="Z403" i="1" s="1"/>
  <c r="BP398" i="1"/>
  <c r="BN398" i="1"/>
  <c r="Z398" i="1"/>
  <c r="BP402" i="1"/>
  <c r="BN402" i="1"/>
  <c r="Z402" i="1"/>
  <c r="Y404" i="1"/>
  <c r="Y409" i="1"/>
  <c r="BP406" i="1"/>
  <c r="BN406" i="1"/>
  <c r="Z406" i="1"/>
  <c r="Z408" i="1" s="1"/>
  <c r="Y420" i="1"/>
  <c r="BP419" i="1"/>
  <c r="BN419" i="1"/>
  <c r="Z419" i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V520" i="1"/>
  <c r="Y403" i="1"/>
  <c r="BP449" i="1"/>
  <c r="BN449" i="1"/>
  <c r="Z449" i="1"/>
  <c r="Y456" i="1"/>
  <c r="BP453" i="1"/>
  <c r="BN453" i="1"/>
  <c r="Z453" i="1"/>
  <c r="Z456" i="1" s="1"/>
  <c r="BP461" i="1"/>
  <c r="BN461" i="1"/>
  <c r="Z461" i="1"/>
  <c r="BP465" i="1"/>
  <c r="BN465" i="1"/>
  <c r="Z465" i="1"/>
  <c r="Y472" i="1"/>
  <c r="BP469" i="1"/>
  <c r="BN469" i="1"/>
  <c r="Z469" i="1"/>
  <c r="Z472" i="1" s="1"/>
  <c r="BP485" i="1"/>
  <c r="BN485" i="1"/>
  <c r="Z485" i="1"/>
  <c r="BP487" i="1"/>
  <c r="BN487" i="1"/>
  <c r="Z487" i="1"/>
  <c r="Y498" i="1"/>
  <c r="BP496" i="1"/>
  <c r="BN496" i="1"/>
  <c r="Z496" i="1"/>
  <c r="Y513" i="1" l="1"/>
  <c r="Z488" i="1"/>
  <c r="Z466" i="1"/>
  <c r="Z321" i="1"/>
  <c r="Y510" i="1"/>
  <c r="Z204" i="1"/>
  <c r="Z178" i="1"/>
  <c r="Z92" i="1"/>
  <c r="Z498" i="1"/>
  <c r="Z450" i="1"/>
  <c r="Z307" i="1"/>
  <c r="Z154" i="1"/>
  <c r="Z71" i="1"/>
  <c r="Z58" i="1"/>
  <c r="Z515" i="1" s="1"/>
  <c r="X513" i="1"/>
  <c r="Z232" i="1"/>
  <c r="Z172" i="1"/>
  <c r="Z249" i="1"/>
</calcChain>
</file>

<file path=xl/sharedStrings.xml><?xml version="1.0" encoding="utf-8"?>
<sst xmlns="http://schemas.openxmlformats.org/spreadsheetml/2006/main" count="2282" uniqueCount="830">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</sst>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topLeftCell="A494" zoomScaleNormal="100" zoomScaleSheetLayoutView="100" workbookViewId="0">
      <selection activeCell="AA516" sqref="AA51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39" t="s">
        <v>0</v>
      </c>
      <c r="E1" s="601"/>
      <c r="F1" s="601"/>
      <c r="G1" s="12" t="s">
        <v>1</v>
      </c>
      <c r="H1" s="639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87" t="s">
        <v>8</v>
      </c>
      <c r="B5" s="577"/>
      <c r="C5" s="578"/>
      <c r="D5" s="643"/>
      <c r="E5" s="644"/>
      <c r="F5" s="864" t="s">
        <v>9</v>
      </c>
      <c r="G5" s="578"/>
      <c r="H5" s="643"/>
      <c r="I5" s="806"/>
      <c r="J5" s="806"/>
      <c r="K5" s="806"/>
      <c r="L5" s="806"/>
      <c r="M5" s="644"/>
      <c r="N5" s="58"/>
      <c r="P5" s="24" t="s">
        <v>10</v>
      </c>
      <c r="Q5" s="875">
        <v>45864</v>
      </c>
      <c r="R5" s="686"/>
      <c r="T5" s="734" t="s">
        <v>11</v>
      </c>
      <c r="U5" s="594"/>
      <c r="V5" s="736" t="s">
        <v>12</v>
      </c>
      <c r="W5" s="686"/>
      <c r="AB5" s="51"/>
      <c r="AC5" s="51"/>
      <c r="AD5" s="51"/>
      <c r="AE5" s="51"/>
    </row>
    <row r="6" spans="1:32" s="561" customFormat="1" ht="24" customHeight="1" x14ac:dyDescent="0.2">
      <c r="A6" s="687" t="s">
        <v>13</v>
      </c>
      <c r="B6" s="577"/>
      <c r="C6" s="578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86"/>
      <c r="N6" s="59"/>
      <c r="P6" s="24" t="s">
        <v>15</v>
      </c>
      <c r="Q6" s="88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44" t="s">
        <v>16</v>
      </c>
      <c r="U6" s="594"/>
      <c r="V6" s="794" t="s">
        <v>17</v>
      </c>
      <c r="W6" s="615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23" t="str">
        <f>IFERROR(VLOOKUP(DeliveryAddress,Table,3,0),1)</f>
        <v>4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6"/>
      <c r="U7" s="594"/>
      <c r="V7" s="795"/>
      <c r="W7" s="796"/>
      <c r="AB7" s="51"/>
      <c r="AC7" s="51"/>
      <c r="AD7" s="51"/>
      <c r="AE7" s="51"/>
    </row>
    <row r="8" spans="1:32" s="561" customFormat="1" ht="25.5" customHeight="1" x14ac:dyDescent="0.2">
      <c r="A8" s="898" t="s">
        <v>18</v>
      </c>
      <c r="B8" s="588"/>
      <c r="C8" s="589"/>
      <c r="D8" s="632"/>
      <c r="E8" s="633"/>
      <c r="F8" s="633"/>
      <c r="G8" s="633"/>
      <c r="H8" s="633"/>
      <c r="I8" s="633"/>
      <c r="J8" s="633"/>
      <c r="K8" s="633"/>
      <c r="L8" s="633"/>
      <c r="M8" s="634"/>
      <c r="N8" s="61"/>
      <c r="P8" s="24" t="s">
        <v>19</v>
      </c>
      <c r="Q8" s="695">
        <v>0.41666666666666669</v>
      </c>
      <c r="R8" s="625"/>
      <c r="T8" s="586"/>
      <c r="U8" s="594"/>
      <c r="V8" s="795"/>
      <c r="W8" s="796"/>
      <c r="AB8" s="51"/>
      <c r="AC8" s="51"/>
      <c r="AD8" s="51"/>
      <c r="AE8" s="51"/>
    </row>
    <row r="9" spans="1:32" s="561" customFormat="1" ht="39.950000000000003" customHeight="1" x14ac:dyDescent="0.2">
      <c r="A9" s="7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07"/>
      <c r="E9" s="591"/>
      <c r="F9" s="7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559"/>
      <c r="P9" s="26" t="s">
        <v>20</v>
      </c>
      <c r="Q9" s="681"/>
      <c r="R9" s="682"/>
      <c r="T9" s="586"/>
      <c r="U9" s="594"/>
      <c r="V9" s="797"/>
      <c r="W9" s="798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07"/>
      <c r="E10" s="591"/>
      <c r="F10" s="7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8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45"/>
      <c r="R10" s="746"/>
      <c r="U10" s="24" t="s">
        <v>22</v>
      </c>
      <c r="V10" s="614" t="s">
        <v>23</v>
      </c>
      <c r="W10" s="615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5"/>
      <c r="R11" s="686"/>
      <c r="U11" s="24" t="s">
        <v>26</v>
      </c>
      <c r="V11" s="830" t="s">
        <v>27</v>
      </c>
      <c r="W11" s="68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2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95"/>
      <c r="R12" s="625"/>
      <c r="S12" s="23"/>
      <c r="U12" s="24"/>
      <c r="V12" s="601"/>
      <c r="W12" s="586"/>
      <c r="AB12" s="51"/>
      <c r="AC12" s="51"/>
      <c r="AD12" s="51"/>
      <c r="AE12" s="51"/>
    </row>
    <row r="13" spans="1:32" s="561" customFormat="1" ht="23.25" customHeight="1" x14ac:dyDescent="0.2">
      <c r="A13" s="72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30"/>
      <c r="R13" s="6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2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7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18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9"/>
      <c r="Q16" s="719"/>
      <c r="R16" s="719"/>
      <c r="S16" s="719"/>
      <c r="T16" s="7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9" t="s">
        <v>35</v>
      </c>
      <c r="B17" s="609" t="s">
        <v>36</v>
      </c>
      <c r="C17" s="705" t="s">
        <v>37</v>
      </c>
      <c r="D17" s="609" t="s">
        <v>38</v>
      </c>
      <c r="E17" s="666"/>
      <c r="F17" s="609" t="s">
        <v>39</v>
      </c>
      <c r="G17" s="609" t="s">
        <v>40</v>
      </c>
      <c r="H17" s="609" t="s">
        <v>41</v>
      </c>
      <c r="I17" s="609" t="s">
        <v>42</v>
      </c>
      <c r="J17" s="609" t="s">
        <v>43</v>
      </c>
      <c r="K17" s="609" t="s">
        <v>44</v>
      </c>
      <c r="L17" s="609" t="s">
        <v>45</v>
      </c>
      <c r="M17" s="609" t="s">
        <v>46</v>
      </c>
      <c r="N17" s="609" t="s">
        <v>47</v>
      </c>
      <c r="O17" s="609" t="s">
        <v>48</v>
      </c>
      <c r="P17" s="609" t="s">
        <v>49</v>
      </c>
      <c r="Q17" s="665"/>
      <c r="R17" s="665"/>
      <c r="S17" s="665"/>
      <c r="T17" s="666"/>
      <c r="U17" s="897" t="s">
        <v>50</v>
      </c>
      <c r="V17" s="578"/>
      <c r="W17" s="609" t="s">
        <v>51</v>
      </c>
      <c r="X17" s="609" t="s">
        <v>52</v>
      </c>
      <c r="Y17" s="895" t="s">
        <v>53</v>
      </c>
      <c r="Z17" s="804" t="s">
        <v>54</v>
      </c>
      <c r="AA17" s="785" t="s">
        <v>55</v>
      </c>
      <c r="AB17" s="785" t="s">
        <v>56</v>
      </c>
      <c r="AC17" s="785" t="s">
        <v>57</v>
      </c>
      <c r="AD17" s="785" t="s">
        <v>58</v>
      </c>
      <c r="AE17" s="859"/>
      <c r="AF17" s="860"/>
      <c r="AG17" s="66"/>
      <c r="BD17" s="65" t="s">
        <v>59</v>
      </c>
    </row>
    <row r="18" spans="1:68" ht="14.25" customHeight="1" x14ac:dyDescent="0.2">
      <c r="A18" s="610"/>
      <c r="B18" s="610"/>
      <c r="C18" s="610"/>
      <c r="D18" s="667"/>
      <c r="E18" s="669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0"/>
      <c r="X18" s="610"/>
      <c r="Y18" s="896"/>
      <c r="Z18" s="805"/>
      <c r="AA18" s="786"/>
      <c r="AB18" s="786"/>
      <c r="AC18" s="786"/>
      <c r="AD18" s="861"/>
      <c r="AE18" s="862"/>
      <c r="AF18" s="863"/>
      <c r="AG18" s="66"/>
      <c r="BD18" s="65"/>
    </row>
    <row r="19" spans="1:68" ht="27.75" customHeight="1" x14ac:dyDescent="0.2">
      <c r="A19" s="650" t="s">
        <v>62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611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0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7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7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7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7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7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7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50" t="s">
        <v>100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611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7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7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7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7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11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9</v>
      </c>
      <c r="Y52" s="568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9.3495535714285722</v>
      </c>
      <c r="BN52" s="64">
        <f t="shared" ref="BN52:BN57" si="8">IFERROR(Y52*I52/H52,"0")</f>
        <v>11.635</v>
      </c>
      <c r="BO52" s="64">
        <f t="shared" ref="BO52:BO57" si="9">IFERROR(1/J52*(X52/H52),"0")</f>
        <v>1.2555803571428572E-2</v>
      </c>
      <c r="BP52" s="64">
        <f t="shared" ref="BP52:BP57" si="10">IFERROR(1/J52*(Y52/H52),"0")</f>
        <v>1.5625E-2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6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7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0.8035714285714286</v>
      </c>
      <c r="Y58" s="569">
        <f>IFERROR(Y52/H52,"0")+IFERROR(Y53/H53,"0")+IFERROR(Y54/H54,"0")+IFERROR(Y55/H55,"0")+IFERROR(Y56/H56,"0")+IFERROR(Y57/H57,"0")</f>
        <v>1</v>
      </c>
      <c r="Z58" s="569">
        <f>IFERROR(IF(Z52="",0,Z52),"0")+IFERROR(IF(Z53="",0,Z53),"0")+IFERROR(IF(Z54="",0,Z54),"0")+IFERROR(IF(Z55="",0,Z55),"0")+IFERROR(IF(Z56="",0,Z56),"0")+IFERROR(IF(Z57="",0,Z57),"0")</f>
        <v>1.898E-2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7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9</v>
      </c>
      <c r="Y59" s="569">
        <f>IFERROR(SUM(Y52:Y57),"0")</f>
        <v>11.2</v>
      </c>
      <c r="Z59" s="37"/>
      <c r="AA59" s="570"/>
      <c r="AB59" s="570"/>
      <c r="AC59" s="570"/>
    </row>
    <row r="60" spans="1:68" ht="14.25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4</v>
      </c>
      <c r="Y61" s="568">
        <f>IFERROR(IF(X61="",0,CEILING((X61/$H61),1)*$H61),"")</f>
        <v>10.8</v>
      </c>
      <c r="Z61" s="36">
        <f>IFERROR(IF(Y61=0,"",ROUNDUP(Y61/H61,0)*0.01898),"")</f>
        <v>1.898E-2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4.1611111111111105</v>
      </c>
      <c r="BN61" s="64">
        <f>IFERROR(Y61*I61/H61,"0")</f>
        <v>11.234999999999999</v>
      </c>
      <c r="BO61" s="64">
        <f>IFERROR(1/J61*(X61/H61),"0")</f>
        <v>5.7870370370370367E-3</v>
      </c>
      <c r="BP61" s="64">
        <f>IFERROR(1/J61*(Y61/H61),"0")</f>
        <v>1.5625E-2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6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7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0.37037037037037035</v>
      </c>
      <c r="Y65" s="569">
        <f>IFERROR(Y61/H61,"0")+IFERROR(Y62/H62,"0")+IFERROR(Y63/H63,"0")+IFERROR(Y64/H64,"0")</f>
        <v>1</v>
      </c>
      <c r="Z65" s="569">
        <f>IFERROR(IF(Z61="",0,Z61),"0")+IFERROR(IF(Z62="",0,Z62),"0")+IFERROR(IF(Z63="",0,Z63),"0")+IFERROR(IF(Z64="",0,Z64),"0")</f>
        <v>1.898E-2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7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4</v>
      </c>
      <c r="Y66" s="569">
        <f>IFERROR(SUM(Y61:Y64),"0")</f>
        <v>10.8</v>
      </c>
      <c r="Z66" s="37"/>
      <c r="AA66" s="570"/>
      <c r="AB66" s="570"/>
      <c r="AC66" s="570"/>
    </row>
    <row r="67" spans="1:68" ht="14.25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18</v>
      </c>
      <c r="Y69" s="568">
        <f>IFERROR(IF(X69="",0,CEILING((X69/$H69),1)*$H69),"")</f>
        <v>18</v>
      </c>
      <c r="Z69" s="36">
        <f>IFERROR(IF(Y69=0,"",ROUNDUP(Y69/H69,0)*0.00502),"")</f>
        <v>5.0200000000000002E-2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18.999999999999996</v>
      </c>
      <c r="BN69" s="64">
        <f>IFERROR(Y69*I69/H69,"0")</f>
        <v>18.999999999999996</v>
      </c>
      <c r="BO69" s="64">
        <f>IFERROR(1/J69*(X69/H69),"0")</f>
        <v>4.2735042735042736E-2</v>
      </c>
      <c r="BP69" s="64">
        <f>IFERROR(1/J69*(Y69/H69),"0")</f>
        <v>4.2735042735042736E-2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38</v>
      </c>
      <c r="Y70" s="568">
        <f>IFERROR(IF(X70="",0,CEILING((X70/$H70),1)*$H70),"")</f>
        <v>39.6</v>
      </c>
      <c r="Z70" s="36">
        <f>IFERROR(IF(Y70=0,"",ROUNDUP(Y70/H70,0)*0.00502),"")</f>
        <v>0.11044000000000001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40.111111111111114</v>
      </c>
      <c r="BN70" s="64">
        <f>IFERROR(Y70*I70/H70,"0")</f>
        <v>41.8</v>
      </c>
      <c r="BO70" s="64">
        <f>IFERROR(1/J70*(X70/H70),"0")</f>
        <v>9.0218423551756896E-2</v>
      </c>
      <c r="BP70" s="64">
        <f>IFERROR(1/J70*(Y70/H70),"0")</f>
        <v>9.401709401709403E-2</v>
      </c>
    </row>
    <row r="71" spans="1:68" x14ac:dyDescent="0.2">
      <c r="A71" s="59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7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31.111111111111111</v>
      </c>
      <c r="Y71" s="569">
        <f>IFERROR(Y68/H68,"0")+IFERROR(Y69/H69,"0")+IFERROR(Y70/H70,"0")</f>
        <v>32</v>
      </c>
      <c r="Z71" s="569">
        <f>IFERROR(IF(Z68="",0,Z68),"0")+IFERROR(IF(Z69="",0,Z69),"0")+IFERROR(IF(Z70="",0,Z70),"0")</f>
        <v>0.16064000000000001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7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56</v>
      </c>
      <c r="Y72" s="569">
        <f>IFERROR(SUM(Y68:Y70),"0")</f>
        <v>57.6</v>
      </c>
      <c r="Z72" s="37"/>
      <c r="AA72" s="570"/>
      <c r="AB72" s="570"/>
      <c r="AC72" s="570"/>
    </row>
    <row r="73" spans="1:68" ht="14.25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7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7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22</v>
      </c>
      <c r="Y83" s="568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23.226923076923075</v>
      </c>
      <c r="BN83" s="64">
        <f>IFERROR(Y83*I83/H83,"0")</f>
        <v>24.704999999999998</v>
      </c>
      <c r="BO83" s="64">
        <f>IFERROR(1/J83*(X83/H83),"0")</f>
        <v>4.4070512820512824E-2</v>
      </c>
      <c r="BP83" s="64">
        <f>IFERROR(1/J83*(Y83/H83),"0")</f>
        <v>4.6875E-2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7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2.8205128205128207</v>
      </c>
      <c r="Y85" s="569">
        <f>IFERROR(Y83/H83,"0")+IFERROR(Y84/H84,"0")</f>
        <v>3</v>
      </c>
      <c r="Z85" s="569">
        <f>IFERROR(IF(Z83="",0,Z83),"0")+IFERROR(IF(Z84="",0,Z84),"0")</f>
        <v>5.6940000000000004E-2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7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22</v>
      </c>
      <c r="Y86" s="569">
        <f>IFERROR(SUM(Y83:Y84),"0")</f>
        <v>23.4</v>
      </c>
      <c r="Z86" s="37"/>
      <c r="AA86" s="570"/>
      <c r="AB86" s="570"/>
      <c r="AC86" s="570"/>
    </row>
    <row r="87" spans="1:68" ht="16.5" customHeight="1" x14ac:dyDescent="0.25">
      <c r="A87" s="611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17</v>
      </c>
      <c r="Y89" s="568">
        <f>IFERROR(IF(X89="",0,CEILING((X89/$H89),1)*$H89),"")</f>
        <v>21.6</v>
      </c>
      <c r="Z89" s="36">
        <f>IFERROR(IF(Y89=0,"",ROUNDUP(Y89/H89,0)*0.01898),"")</f>
        <v>3.7960000000000001E-2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17.68472222222222</v>
      </c>
      <c r="BN89" s="64">
        <f>IFERROR(Y89*I89/H89,"0")</f>
        <v>22.47</v>
      </c>
      <c r="BO89" s="64">
        <f>IFERROR(1/J89*(X89/H89),"0")</f>
        <v>2.4594907407407406E-2</v>
      </c>
      <c r="BP89" s="64">
        <f>IFERROR(1/J89*(Y89/H89),"0")</f>
        <v>3.125E-2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7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1.574074074074074</v>
      </c>
      <c r="Y92" s="569">
        <f>IFERROR(Y89/H89,"0")+IFERROR(Y90/H90,"0")+IFERROR(Y91/H91,"0")</f>
        <v>2</v>
      </c>
      <c r="Z92" s="569">
        <f>IFERROR(IF(Z89="",0,Z89),"0")+IFERROR(IF(Z90="",0,Z90),"0")+IFERROR(IF(Z91="",0,Z91),"0")</f>
        <v>3.7960000000000001E-2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7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17</v>
      </c>
      <c r="Y93" s="569">
        <f>IFERROR(SUM(Y89:Y91),"0")</f>
        <v>21.6</v>
      </c>
      <c r="Z93" s="37"/>
      <c r="AA93" s="570"/>
      <c r="AB93" s="570"/>
      <c r="AC93" s="570"/>
    </row>
    <row r="94" spans="1:68" ht="14.25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6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107</v>
      </c>
      <c r="Y95" s="568">
        <f t="shared" ref="Y95:Y100" si="16">IFERROR(IF(X95="",0,CEILING((X95/$H95),1)*$H95),"")</f>
        <v>113.39999999999999</v>
      </c>
      <c r="Z95" s="36">
        <f>IFERROR(IF(Y95=0,"",ROUNDUP(Y95/H95,0)*0.01898),"")</f>
        <v>0.26572000000000001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113.85592592592593</v>
      </c>
      <c r="BN95" s="64">
        <f t="shared" ref="BN95:BN100" si="18">IFERROR(Y95*I95/H95,"0")</f>
        <v>120.66599999999998</v>
      </c>
      <c r="BO95" s="64">
        <f t="shared" ref="BO95:BO100" si="19">IFERROR(1/J95*(X95/H95),"0")</f>
        <v>0.20640432098765432</v>
      </c>
      <c r="BP95" s="64">
        <f t="shared" ref="BP95:BP100" si="20">IFERROR(1/J95*(Y95/H95),"0")</f>
        <v>0.21875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0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75</v>
      </c>
      <c r="Y99" s="568">
        <f t="shared" si="16"/>
        <v>75.600000000000009</v>
      </c>
      <c r="Z99" s="36">
        <f>IFERROR(IF(Y99=0,"",ROUNDUP(Y99/H99,0)*0.00651),"")</f>
        <v>0.18228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82</v>
      </c>
      <c r="BN99" s="64">
        <f t="shared" si="18"/>
        <v>82.656000000000006</v>
      </c>
      <c r="BO99" s="64">
        <f t="shared" si="19"/>
        <v>0.15262515262515261</v>
      </c>
      <c r="BP99" s="64">
        <f t="shared" si="20"/>
        <v>0.15384615384615385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7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40.987654320987652</v>
      </c>
      <c r="Y101" s="569">
        <f>IFERROR(Y95/H95,"0")+IFERROR(Y96/H96,"0")+IFERROR(Y97/H97,"0")+IFERROR(Y98/H98,"0")+IFERROR(Y99/H99,"0")+IFERROR(Y100/H100,"0")</f>
        <v>42</v>
      </c>
      <c r="Z101" s="569">
        <f>IFERROR(IF(Z95="",0,Z95),"0")+IFERROR(IF(Z96="",0,Z96),"0")+IFERROR(IF(Z97="",0,Z97),"0")+IFERROR(IF(Z98="",0,Z98),"0")+IFERROR(IF(Z99="",0,Z99),"0")+IFERROR(IF(Z100="",0,Z100),"0")</f>
        <v>0.44800000000000001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7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182</v>
      </c>
      <c r="Y102" s="569">
        <f>IFERROR(SUM(Y95:Y100),"0")</f>
        <v>189</v>
      </c>
      <c r="Z102" s="37"/>
      <c r="AA102" s="570"/>
      <c r="AB102" s="570"/>
      <c r="AC102" s="570"/>
    </row>
    <row r="103" spans="1:68" ht="16.5" customHeight="1" x14ac:dyDescent="0.25">
      <c r="A103" s="611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47</v>
      </c>
      <c r="Y105" s="568">
        <f>IFERROR(IF(X105="",0,CEILING((X105/$H105),1)*$H105),"")</f>
        <v>54</v>
      </c>
      <c r="Z105" s="36">
        <f>IFERROR(IF(Y105=0,"",ROUNDUP(Y105/H105,0)*0.01898),"")</f>
        <v>9.4899999999999998E-2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48.893055555555549</v>
      </c>
      <c r="BN105" s="64">
        <f>IFERROR(Y105*I105/H105,"0")</f>
        <v>56.17499999999999</v>
      </c>
      <c r="BO105" s="64">
        <f>IFERROR(1/J105*(X105/H105),"0")</f>
        <v>6.7997685185185175E-2</v>
      </c>
      <c r="BP105" s="64">
        <f>IFERROR(1/J105*(Y105/H105),"0")</f>
        <v>7.8125E-2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57</v>
      </c>
      <c r="Y107" s="568">
        <f>IFERROR(IF(X107="",0,CEILING((X107/$H107),1)*$H107),"")</f>
        <v>58.5</v>
      </c>
      <c r="Z107" s="36">
        <f>IFERROR(IF(Y107=0,"",ROUNDUP(Y107/H107,0)*0.00902),"")</f>
        <v>0.11726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59.66</v>
      </c>
      <c r="BN107" s="64">
        <f>IFERROR(Y107*I107/H107,"0")</f>
        <v>61.230000000000004</v>
      </c>
      <c r="BO107" s="64">
        <f>IFERROR(1/J107*(X107/H107),"0")</f>
        <v>9.5959595959595953E-2</v>
      </c>
      <c r="BP107" s="64">
        <f>IFERROR(1/J107*(Y107/H107),"0")</f>
        <v>9.8484848484848481E-2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7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17.018518518518519</v>
      </c>
      <c r="Y109" s="569">
        <f>IFERROR(Y105/H105,"0")+IFERROR(Y106/H106,"0")+IFERROR(Y107/H107,"0")+IFERROR(Y108/H108,"0")</f>
        <v>18</v>
      </c>
      <c r="Z109" s="569">
        <f>IFERROR(IF(Z105="",0,Z105),"0")+IFERROR(IF(Z106="",0,Z106),"0")+IFERROR(IF(Z107="",0,Z107),"0")+IFERROR(IF(Z108="",0,Z108),"0")</f>
        <v>0.21216000000000002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7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104</v>
      </c>
      <c r="Y110" s="569">
        <f>IFERROR(SUM(Y105:Y108),"0")</f>
        <v>112.5</v>
      </c>
      <c r="Z110" s="37"/>
      <c r="AA110" s="570"/>
      <c r="AB110" s="570"/>
      <c r="AC110" s="570"/>
    </row>
    <row r="111" spans="1:68" ht="14.25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4</v>
      </c>
      <c r="Y112" s="568">
        <f>IFERROR(IF(X112="",0,CEILING((X112/$H112),1)*$H112),"")</f>
        <v>10.8</v>
      </c>
      <c r="Z112" s="36">
        <f>IFERROR(IF(Y112=0,"",ROUNDUP(Y112/H112,0)*0.01898),"")</f>
        <v>1.898E-2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4.1611111111111105</v>
      </c>
      <c r="BN112" s="64">
        <f>IFERROR(Y112*I112/H112,"0")</f>
        <v>11.234999999999999</v>
      </c>
      <c r="BO112" s="64">
        <f>IFERROR(1/J112*(X112/H112),"0")</f>
        <v>5.7870370370370367E-3</v>
      </c>
      <c r="BP112" s="64">
        <f>IFERROR(1/J112*(Y112/H112),"0")</f>
        <v>1.5625E-2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27</v>
      </c>
      <c r="Y114" s="568">
        <f>IFERROR(IF(X114="",0,CEILING((X114/$H114),1)*$H114),"")</f>
        <v>28.799999999999997</v>
      </c>
      <c r="Z114" s="36">
        <f>IFERROR(IF(Y114=0,"",ROUNDUP(Y114/H114,0)*0.00651),"")</f>
        <v>7.8119999999999995E-2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29.024999999999999</v>
      </c>
      <c r="BN114" s="64">
        <f>IFERROR(Y114*I114/H114,"0")</f>
        <v>30.959999999999997</v>
      </c>
      <c r="BO114" s="64">
        <f>IFERROR(1/J114*(X114/H114),"0")</f>
        <v>6.1813186813186816E-2</v>
      </c>
      <c r="BP114" s="64">
        <f>IFERROR(1/J114*(Y114/H114),"0")</f>
        <v>6.5934065934065936E-2</v>
      </c>
    </row>
    <row r="115" spans="1:68" x14ac:dyDescent="0.2">
      <c r="A115" s="59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7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11.62037037037037</v>
      </c>
      <c r="Y115" s="569">
        <f>IFERROR(Y112/H112,"0")+IFERROR(Y113/H113,"0")+IFERROR(Y114/H114,"0")</f>
        <v>13</v>
      </c>
      <c r="Z115" s="569">
        <f>IFERROR(IF(Z112="",0,Z112),"0")+IFERROR(IF(Z113="",0,Z113),"0")+IFERROR(IF(Z114="",0,Z114),"0")</f>
        <v>9.7099999999999992E-2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7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31</v>
      </c>
      <c r="Y116" s="569">
        <f>IFERROR(SUM(Y112:Y114),"0")</f>
        <v>39.599999999999994</v>
      </c>
      <c r="Z116" s="37"/>
      <c r="AA116" s="570"/>
      <c r="AB116" s="570"/>
      <c r="AC116" s="570"/>
    </row>
    <row r="117" spans="1:68" ht="14.25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22</v>
      </c>
      <c r="Y118" s="568">
        <f>IFERROR(IF(X118="",0,CEILING((X118/$H118),1)*$H118),"")</f>
        <v>24.299999999999997</v>
      </c>
      <c r="Z118" s="36">
        <f>IFERROR(IF(Y118=0,"",ROUNDUP(Y118/H118,0)*0.01898),"")</f>
        <v>5.6940000000000004E-2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23.393333333333334</v>
      </c>
      <c r="BN118" s="64">
        <f>IFERROR(Y118*I118/H118,"0")</f>
        <v>25.838999999999995</v>
      </c>
      <c r="BO118" s="64">
        <f>IFERROR(1/J118*(X118/H118),"0")</f>
        <v>4.2438271604938273E-2</v>
      </c>
      <c r="BP118" s="64">
        <f>IFERROR(1/J118*(Y118/H118),"0")</f>
        <v>4.6875E-2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5</v>
      </c>
      <c r="Y120" s="568">
        <f>IFERROR(IF(X120="",0,CEILING((X120/$H120),1)*$H120),"")</f>
        <v>5.4</v>
      </c>
      <c r="Z120" s="36">
        <f>IFERROR(IF(Y120=0,"",ROUNDUP(Y120/H120,0)*0.00651),"")</f>
        <v>1.302E-2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5.4666666666666659</v>
      </c>
      <c r="BN120" s="64">
        <f>IFERROR(Y120*I120/H120,"0")</f>
        <v>5.9039999999999999</v>
      </c>
      <c r="BO120" s="64">
        <f>IFERROR(1/J120*(X120/H120),"0")</f>
        <v>1.0175010175010175E-2</v>
      </c>
      <c r="BP120" s="64">
        <f>IFERROR(1/J120*(Y120/H120),"0")</f>
        <v>1.098901098901099E-2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7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4.5679012345679011</v>
      </c>
      <c r="Y122" s="569">
        <f>IFERROR(Y118/H118,"0")+IFERROR(Y119/H119,"0")+IFERROR(Y120/H120,"0")+IFERROR(Y121/H121,"0")</f>
        <v>5</v>
      </c>
      <c r="Z122" s="569">
        <f>IFERROR(IF(Z118="",0,Z118),"0")+IFERROR(IF(Z119="",0,Z119),"0")+IFERROR(IF(Z120="",0,Z120),"0")+IFERROR(IF(Z121="",0,Z121),"0")</f>
        <v>6.9960000000000008E-2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7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27</v>
      </c>
      <c r="Y123" s="569">
        <f>IFERROR(SUM(Y118:Y121),"0")</f>
        <v>29.699999999999996</v>
      </c>
      <c r="Z123" s="37"/>
      <c r="AA123" s="570"/>
      <c r="AB123" s="570"/>
      <c r="AC123" s="570"/>
    </row>
    <row r="124" spans="1:68" ht="14.25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7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7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11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7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7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7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7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6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7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7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customHeight="1" x14ac:dyDescent="0.25">
      <c r="A145" s="611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7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7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8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7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7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customHeight="1" x14ac:dyDescent="0.2">
      <c r="A156" s="650" t="s">
        <v>256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611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7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7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20</v>
      </c>
      <c r="Y163" s="568">
        <f t="shared" ref="Y163:Y171" si="21">IFERROR(IF(X163="",0,CEILING((X163/$H163),1)*$H163),"")</f>
        <v>21</v>
      </c>
      <c r="Z163" s="36">
        <f>IFERROR(IF(Y163=0,"",ROUNDUP(Y163/H163,0)*0.00902),"")</f>
        <v>4.5100000000000001E-2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21.285714285714281</v>
      </c>
      <c r="BN163" s="64">
        <f t="shared" ref="BN163:BN171" si="23">IFERROR(Y163*I163/H163,"0")</f>
        <v>22.349999999999998</v>
      </c>
      <c r="BO163" s="64">
        <f t="shared" ref="BO163:BO171" si="24">IFERROR(1/J163*(X163/H163),"0")</f>
        <v>3.6075036075036072E-2</v>
      </c>
      <c r="BP163" s="64">
        <f t="shared" ref="BP163:BP171" si="25">IFERROR(1/J163*(Y163/H163),"0")</f>
        <v>3.787878787878788E-2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75</v>
      </c>
      <c r="Y166" s="568">
        <f t="shared" si="21"/>
        <v>75.600000000000009</v>
      </c>
      <c r="Z166" s="36">
        <f>IFERROR(IF(Y166=0,"",ROUNDUP(Y166/H166,0)*0.00502),"")</f>
        <v>0.18071999999999999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79.642857142857139</v>
      </c>
      <c r="BN166" s="64">
        <f t="shared" si="23"/>
        <v>80.28</v>
      </c>
      <c r="BO166" s="64">
        <f t="shared" si="24"/>
        <v>0.15262515262515264</v>
      </c>
      <c r="BP166" s="64">
        <f t="shared" si="25"/>
        <v>0.15384615384615385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0</v>
      </c>
      <c r="Y169" s="568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6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7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40.476190476190474</v>
      </c>
      <c r="Y172" s="569">
        <f>IFERROR(Y163/H163,"0")+IFERROR(Y164/H164,"0")+IFERROR(Y165/H165,"0")+IFERROR(Y166/H166,"0")+IFERROR(Y167/H167,"0")+IFERROR(Y168/H168,"0")+IFERROR(Y169/H169,"0")+IFERROR(Y170/H170,"0")+IFERROR(Y171/H171,"0")</f>
        <v>41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0.22581999999999999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7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95</v>
      </c>
      <c r="Y173" s="569">
        <f>IFERROR(SUM(Y163:Y171),"0")</f>
        <v>96.600000000000009</v>
      </c>
      <c r="Z173" s="37"/>
      <c r="AA173" s="570"/>
      <c r="AB173" s="570"/>
      <c r="AC173" s="570"/>
    </row>
    <row r="174" spans="1:68" ht="14.25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6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7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7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6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7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7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customHeight="1" x14ac:dyDescent="0.25">
      <c r="A184" s="611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6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7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7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6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7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7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44</v>
      </c>
      <c r="Y197" s="568">
        <f t="shared" si="26"/>
        <v>48.6</v>
      </c>
      <c r="Z197" s="36">
        <f>IFERROR(IF(Y197=0,"",ROUNDUP(Y197/H197,0)*0.00902),"")</f>
        <v>8.1180000000000002E-2</v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45.711111111111109</v>
      </c>
      <c r="BN197" s="64">
        <f t="shared" si="28"/>
        <v>50.49</v>
      </c>
      <c r="BO197" s="64">
        <f t="shared" si="29"/>
        <v>6.1728395061728392E-2</v>
      </c>
      <c r="BP197" s="64">
        <f t="shared" si="30"/>
        <v>6.8181818181818177E-2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0</v>
      </c>
      <c r="Y199" s="568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41</v>
      </c>
      <c r="Y200" s="568">
        <f t="shared" si="26"/>
        <v>41.4</v>
      </c>
      <c r="Z200" s="36">
        <f>IFERROR(IF(Y200=0,"",ROUNDUP(Y200/H200,0)*0.00502),"")</f>
        <v>0.11546000000000001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43.961111111111109</v>
      </c>
      <c r="BN200" s="64">
        <f t="shared" si="28"/>
        <v>44.39</v>
      </c>
      <c r="BO200" s="64">
        <f t="shared" si="29"/>
        <v>9.7340930674264026E-2</v>
      </c>
      <c r="BP200" s="64">
        <f t="shared" si="30"/>
        <v>9.8290598290598302E-2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0</v>
      </c>
      <c r="Y201" s="568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9</v>
      </c>
      <c r="Y203" s="568">
        <f t="shared" si="26"/>
        <v>9</v>
      </c>
      <c r="Z203" s="36">
        <f>IFERROR(IF(Y203=0,"",ROUNDUP(Y203/H203,0)*0.00502),"")</f>
        <v>2.5100000000000001E-2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9.4999999999999982</v>
      </c>
      <c r="BN203" s="64">
        <f t="shared" si="28"/>
        <v>9.4999999999999982</v>
      </c>
      <c r="BO203" s="64">
        <f t="shared" si="29"/>
        <v>2.1367521367521368E-2</v>
      </c>
      <c r="BP203" s="64">
        <f t="shared" si="30"/>
        <v>2.1367521367521368E-2</v>
      </c>
    </row>
    <row r="204" spans="1:68" x14ac:dyDescent="0.2">
      <c r="A204" s="596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7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35.925925925925924</v>
      </c>
      <c r="Y204" s="569">
        <f>IFERROR(Y196/H196,"0")+IFERROR(Y197/H197,"0")+IFERROR(Y198/H198,"0")+IFERROR(Y199/H199,"0")+IFERROR(Y200/H200,"0")+IFERROR(Y201/H201,"0")+IFERROR(Y202/H202,"0")+IFERROR(Y203/H203,"0")</f>
        <v>37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0.22174000000000002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7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94</v>
      </c>
      <c r="Y205" s="569">
        <f>IFERROR(SUM(Y196:Y203),"0")</f>
        <v>99</v>
      </c>
      <c r="Z205" s="37"/>
      <c r="AA205" s="570"/>
      <c r="AB205" s="570"/>
      <c r="AC205" s="570"/>
    </row>
    <row r="206" spans="1:68" ht="14.25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104</v>
      </c>
      <c r="Y210" s="568">
        <f t="shared" si="31"/>
        <v>105.6</v>
      </c>
      <c r="Z210" s="36">
        <f t="shared" ref="Z210:Z215" si="36">IFERROR(IF(Y210=0,"",ROUNDUP(Y210/H210,0)*0.00651),"")</f>
        <v>0.28644000000000003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115.7</v>
      </c>
      <c r="BN210" s="64">
        <f t="shared" si="33"/>
        <v>117.48</v>
      </c>
      <c r="BO210" s="64">
        <f t="shared" si="34"/>
        <v>0.23809523809523814</v>
      </c>
      <c r="BP210" s="64">
        <f t="shared" si="35"/>
        <v>0.24175824175824179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79</v>
      </c>
      <c r="Y212" s="568">
        <f t="shared" si="31"/>
        <v>79.2</v>
      </c>
      <c r="Z212" s="36">
        <f t="shared" si="36"/>
        <v>0.21482999999999999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87.295000000000002</v>
      </c>
      <c r="BN212" s="64">
        <f t="shared" si="33"/>
        <v>87.51600000000002</v>
      </c>
      <c r="BO212" s="64">
        <f t="shared" si="34"/>
        <v>0.18086080586080591</v>
      </c>
      <c r="BP212" s="64">
        <f t="shared" si="35"/>
        <v>0.18131868131868134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5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60</v>
      </c>
      <c r="Y214" s="568">
        <f t="shared" si="31"/>
        <v>60</v>
      </c>
      <c r="Z214" s="36">
        <f t="shared" si="36"/>
        <v>0.16275000000000001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66.300000000000011</v>
      </c>
      <c r="BN214" s="64">
        <f t="shared" si="33"/>
        <v>66.300000000000011</v>
      </c>
      <c r="BO214" s="64">
        <f t="shared" si="34"/>
        <v>0.13736263736263737</v>
      </c>
      <c r="BP214" s="64">
        <f t="shared" si="35"/>
        <v>0.13736263736263737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76</v>
      </c>
      <c r="Y215" s="568">
        <f t="shared" si="31"/>
        <v>76.8</v>
      </c>
      <c r="Z215" s="36">
        <f t="shared" si="36"/>
        <v>0.20832000000000001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84.17</v>
      </c>
      <c r="BN215" s="64">
        <f t="shared" si="33"/>
        <v>85.055999999999997</v>
      </c>
      <c r="BO215" s="64">
        <f t="shared" si="34"/>
        <v>0.17399267399267401</v>
      </c>
      <c r="BP215" s="64">
        <f t="shared" si="35"/>
        <v>0.17582417582417584</v>
      </c>
    </row>
    <row r="216" spans="1:68" x14ac:dyDescent="0.2">
      <c r="A216" s="596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7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132.91666666666666</v>
      </c>
      <c r="Y216" s="569">
        <f>IFERROR(Y207/H207,"0")+IFERROR(Y208/H208,"0")+IFERROR(Y209/H209,"0")+IFERROR(Y210/H210,"0")+IFERROR(Y211/H211,"0")+IFERROR(Y212/H212,"0")+IFERROR(Y213/H213,"0")+IFERROR(Y214/H214,"0")+IFERROR(Y215/H215,"0")</f>
        <v>134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0.87234000000000012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7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319</v>
      </c>
      <c r="Y217" s="569">
        <f>IFERROR(SUM(Y207:Y215),"0")</f>
        <v>321.60000000000002</v>
      </c>
      <c r="Z217" s="37"/>
      <c r="AA217" s="570"/>
      <c r="AB217" s="570"/>
      <c r="AC217" s="570"/>
    </row>
    <row r="218" spans="1:68" ht="14.25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48</v>
      </c>
      <c r="Y219" s="568">
        <f>IFERROR(IF(X219="",0,CEILING((X219/$H219),1)*$H219),"")</f>
        <v>48</v>
      </c>
      <c r="Z219" s="36">
        <f>IFERROR(IF(Y219=0,"",ROUNDUP(Y219/H219,0)*0.00651),"")</f>
        <v>0.13020000000000001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53.040000000000006</v>
      </c>
      <c r="BN219" s="64">
        <f>IFERROR(Y219*I219/H219,"0")</f>
        <v>53.040000000000006</v>
      </c>
      <c r="BO219" s="64">
        <f>IFERROR(1/J219*(X219/H219),"0")</f>
        <v>0.1098901098901099</v>
      </c>
      <c r="BP219" s="64">
        <f>IFERROR(1/J219*(Y219/H219),"0")</f>
        <v>0.1098901098901099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5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21</v>
      </c>
      <c r="Y220" s="568">
        <f>IFERROR(IF(X220="",0,CEILING((X220/$H220),1)*$H220),"")</f>
        <v>21.599999999999998</v>
      </c>
      <c r="Z220" s="36">
        <f>IFERROR(IF(Y220=0,"",ROUNDUP(Y220/H220,0)*0.00651),"")</f>
        <v>5.8590000000000003E-2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23.205000000000002</v>
      </c>
      <c r="BN220" s="64">
        <f>IFERROR(Y220*I220/H220,"0")</f>
        <v>23.868000000000002</v>
      </c>
      <c r="BO220" s="64">
        <f>IFERROR(1/J220*(X220/H220),"0")</f>
        <v>4.807692307692308E-2</v>
      </c>
      <c r="BP220" s="64">
        <f>IFERROR(1/J220*(Y220/H220),"0")</f>
        <v>4.9450549450549455E-2</v>
      </c>
    </row>
    <row r="221" spans="1:68" x14ac:dyDescent="0.2">
      <c r="A221" s="596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7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28.75</v>
      </c>
      <c r="Y221" s="569">
        <f>IFERROR(Y219/H219,"0")+IFERROR(Y220/H220,"0")</f>
        <v>29</v>
      </c>
      <c r="Z221" s="569">
        <f>IFERROR(IF(Z219="",0,Z219),"0")+IFERROR(IF(Z220="",0,Z220),"0")</f>
        <v>0.18879000000000001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7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69</v>
      </c>
      <c r="Y222" s="569">
        <f>IFERROR(SUM(Y219:Y220),"0")</f>
        <v>69.599999999999994</v>
      </c>
      <c r="Z222" s="37"/>
      <c r="AA222" s="570"/>
      <c r="AB222" s="570"/>
      <c r="AC222" s="570"/>
    </row>
    <row r="223" spans="1:68" ht="16.5" customHeight="1" x14ac:dyDescent="0.25">
      <c r="A223" s="611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9</v>
      </c>
      <c r="Y228" s="568">
        <f t="shared" si="37"/>
        <v>12</v>
      </c>
      <c r="Z228" s="36">
        <f>IFERROR(IF(Y228=0,"",ROUNDUP(Y228/H228,0)*0.00902),"")</f>
        <v>2.7060000000000001E-2</v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9.4725000000000001</v>
      </c>
      <c r="BN228" s="64">
        <f t="shared" si="39"/>
        <v>12.629999999999999</v>
      </c>
      <c r="BO228" s="64">
        <f t="shared" si="40"/>
        <v>1.7045454545454544E-2</v>
      </c>
      <c r="BP228" s="64">
        <f t="shared" si="41"/>
        <v>2.2727272727272728E-2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6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7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2.25</v>
      </c>
      <c r="Y232" s="569">
        <f>IFERROR(Y225/H225,"0")+IFERROR(Y226/H226,"0")+IFERROR(Y227/H227,"0")+IFERROR(Y228/H228,"0")+IFERROR(Y229/H229,"0")+IFERROR(Y230/H230,"0")+IFERROR(Y231/H231,"0")</f>
        <v>3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2.7060000000000001E-2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7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9</v>
      </c>
      <c r="Y233" s="569">
        <f>IFERROR(SUM(Y225:Y231),"0")</f>
        <v>12</v>
      </c>
      <c r="Z233" s="37"/>
      <c r="AA233" s="570"/>
      <c r="AB233" s="570"/>
      <c r="AC233" s="570"/>
    </row>
    <row r="234" spans="1:68" ht="14.25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6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7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7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49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6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7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7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0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6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7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7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customHeight="1" x14ac:dyDescent="0.25">
      <c r="A251" s="611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6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7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7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customHeight="1" x14ac:dyDescent="0.25">
      <c r="A260" s="611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63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6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7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7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customHeight="1" x14ac:dyDescent="0.25">
      <c r="A268" s="611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0</v>
      </c>
      <c r="Y271" s="568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68</v>
      </c>
      <c r="Y272" s="568">
        <f>IFERROR(IF(X272="",0,CEILING((X272/$H272),1)*$H272),"")</f>
        <v>69.599999999999994</v>
      </c>
      <c r="Z272" s="36">
        <f>IFERROR(IF(Y272=0,"",ROUNDUP(Y272/H272,0)*0.00651),"")</f>
        <v>0.18879000000000001</v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73.100000000000009</v>
      </c>
      <c r="BN272" s="64">
        <f>IFERROR(Y272*I272/H272,"0")</f>
        <v>74.819999999999993</v>
      </c>
      <c r="BO272" s="64">
        <f>IFERROR(1/J272*(X272/H272),"0")</f>
        <v>0.15567765567765571</v>
      </c>
      <c r="BP272" s="64">
        <f>IFERROR(1/J272*(Y272/H272),"0")</f>
        <v>0.15934065934065936</v>
      </c>
    </row>
    <row r="273" spans="1:68" x14ac:dyDescent="0.2">
      <c r="A273" s="596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7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28.333333333333336</v>
      </c>
      <c r="Y273" s="569">
        <f>IFERROR(Y270/H270,"0")+IFERROR(Y271/H271,"0")+IFERROR(Y272/H272,"0")</f>
        <v>29</v>
      </c>
      <c r="Z273" s="569">
        <f>IFERROR(IF(Z270="",0,Z270),"0")+IFERROR(IF(Z271="",0,Z271),"0")+IFERROR(IF(Z272="",0,Z272),"0")</f>
        <v>0.18879000000000001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7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68</v>
      </c>
      <c r="Y274" s="569">
        <f>IFERROR(SUM(Y270:Y272),"0")</f>
        <v>69.599999999999994</v>
      </c>
      <c r="Z274" s="37"/>
      <c r="AA274" s="570"/>
      <c r="AB274" s="570"/>
      <c r="AC274" s="570"/>
    </row>
    <row r="275" spans="1:68" ht="16.5" customHeight="1" x14ac:dyDescent="0.25">
      <c r="A275" s="611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2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6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7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7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6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7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7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customHeight="1" x14ac:dyDescent="0.25">
      <c r="A284" s="611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6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7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7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customHeight="1" x14ac:dyDescent="0.25">
      <c r="A289" s="611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x14ac:dyDescent="0.2">
      <c r="A297" s="596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7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7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6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 t="shared" si="47"/>
        <v>0</v>
      </c>
      <c r="Z306" s="36" t="str">
        <f>IFERROR(IF(Y306=0,"",ROUNDUP(Y306/H306,0)*0.00651),"")</f>
        <v/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x14ac:dyDescent="0.2">
      <c r="A307" s="596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7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0</v>
      </c>
      <c r="Y307" s="569">
        <f>IFERROR(Y300/H300,"0")+IFERROR(Y301/H301,"0")+IFERROR(Y302/H302,"0")+IFERROR(Y303/H303,"0")+IFERROR(Y304/H304,"0")+IFERROR(Y305/H305,"0")+IFERROR(Y306/H306,"0")</f>
        <v>0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7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0</v>
      </c>
      <c r="Y308" s="569">
        <f>IFERROR(SUM(Y300:Y306),"0")</f>
        <v>0</v>
      </c>
      <c r="Z308" s="37"/>
      <c r="AA308" s="570"/>
      <c r="AB308" s="570"/>
      <c r="AC308" s="570"/>
    </row>
    <row r="309" spans="1:68" ht="14.25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596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7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7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0</v>
      </c>
      <c r="Y319" s="56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16.5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6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7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0</v>
      </c>
      <c r="Y321" s="569">
        <f>IFERROR(Y318/H318,"0")+IFERROR(Y319/H319,"0")+IFERROR(Y320/H320,"0")</f>
        <v>0</v>
      </c>
      <c r="Z321" s="569">
        <f>IFERROR(IF(Z318="",0,Z318),"0")+IFERROR(IF(Z319="",0,Z319),"0")+IFERROR(IF(Z320="",0,Z320),"0")</f>
        <v>0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7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0</v>
      </c>
      <c r="Y322" s="569">
        <f>IFERROR(SUM(Y318:Y320),"0")</f>
        <v>0</v>
      </c>
      <c r="Z322" s="37"/>
      <c r="AA322" s="570"/>
      <c r="AB322" s="570"/>
      <c r="AC322" s="570"/>
    </row>
    <row r="323" spans="1:68" ht="14.25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55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79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2</v>
      </c>
      <c r="Y327" s="568">
        <f>IFERROR(IF(X327="",0,CEILING((X327/$H327),1)*$H327),"")</f>
        <v>2.5499999999999998</v>
      </c>
      <c r="Z327" s="36">
        <f>IFERROR(IF(Y327=0,"",ROUNDUP(Y327/H327,0)*0.00651),"")</f>
        <v>6.5100000000000002E-3</v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2.2588235294117647</v>
      </c>
      <c r="BN327" s="64">
        <f>IFERROR(Y327*I327/H327,"0")</f>
        <v>2.88</v>
      </c>
      <c r="BO327" s="64">
        <f>IFERROR(1/J327*(X327/H327),"0")</f>
        <v>4.3094160741219576E-3</v>
      </c>
      <c r="BP327" s="64">
        <f>IFERROR(1/J327*(Y327/H327),"0")</f>
        <v>5.4945054945054949E-3</v>
      </c>
    </row>
    <row r="328" spans="1:68" x14ac:dyDescent="0.2">
      <c r="A328" s="596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7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0.78431372549019618</v>
      </c>
      <c r="Y328" s="569">
        <f>IFERROR(Y324/H324,"0")+IFERROR(Y325/H325,"0")+IFERROR(Y326/H326,"0")+IFERROR(Y327/H327,"0")</f>
        <v>1</v>
      </c>
      <c r="Z328" s="569">
        <f>IFERROR(IF(Z324="",0,Z324),"0")+IFERROR(IF(Z325="",0,Z325),"0")+IFERROR(IF(Z326="",0,Z326),"0")+IFERROR(IF(Z327="",0,Z327),"0")</f>
        <v>6.5100000000000002E-3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7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2</v>
      </c>
      <c r="Y329" s="569">
        <f>IFERROR(SUM(Y324:Y327),"0")</f>
        <v>2.5499999999999998</v>
      </c>
      <c r="Z329" s="37"/>
      <c r="AA329" s="570"/>
      <c r="AB329" s="570"/>
      <c r="AC329" s="570"/>
    </row>
    <row r="330" spans="1:68" ht="14.25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596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7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7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customHeight="1" x14ac:dyDescent="0.25">
      <c r="A336" s="611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0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596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7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7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customHeight="1" x14ac:dyDescent="0.2">
      <c r="A343" s="650" t="s">
        <v>542</v>
      </c>
      <c r="B343" s="651"/>
      <c r="C343" s="651"/>
      <c r="D343" s="651"/>
      <c r="E343" s="651"/>
      <c r="F343" s="651"/>
      <c r="G343" s="651"/>
      <c r="H343" s="651"/>
      <c r="I343" s="651"/>
      <c r="J343" s="651"/>
      <c r="K343" s="651"/>
      <c r="L343" s="651"/>
      <c r="M343" s="651"/>
      <c r="N343" s="651"/>
      <c r="O343" s="651"/>
      <c r="P343" s="651"/>
      <c r="Q343" s="651"/>
      <c r="R343" s="651"/>
      <c r="S343" s="651"/>
      <c r="T343" s="651"/>
      <c r="U343" s="651"/>
      <c r="V343" s="651"/>
      <c r="W343" s="651"/>
      <c r="X343" s="651"/>
      <c r="Y343" s="651"/>
      <c r="Z343" s="651"/>
      <c r="AA343" s="48"/>
      <c r="AB343" s="48"/>
      <c r="AC343" s="48"/>
    </row>
    <row r="344" spans="1:68" ht="16.5" customHeight="1" x14ac:dyDescent="0.25">
      <c r="A344" s="611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181</v>
      </c>
      <c r="Y346" s="568">
        <f t="shared" ref="Y346:Y352" si="52">IFERROR(IF(X346="",0,CEILING((X346/$H346),1)*$H346),"")</f>
        <v>195</v>
      </c>
      <c r="Z346" s="36">
        <f>IFERROR(IF(Y346=0,"",ROUNDUP(Y346/H346,0)*0.02175),"")</f>
        <v>0.28275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186.792</v>
      </c>
      <c r="BN346" s="64">
        <f t="shared" ref="BN346:BN352" si="54">IFERROR(Y346*I346/H346,"0")</f>
        <v>201.23999999999998</v>
      </c>
      <c r="BO346" s="64">
        <f t="shared" ref="BO346:BO352" si="55">IFERROR(1/J346*(X346/H346),"0")</f>
        <v>0.25138888888888888</v>
      </c>
      <c r="BP346" s="64">
        <f t="shared" ref="BP346:BP352" si="56">IFERROR(1/J346*(Y346/H346),"0")</f>
        <v>0.27083333333333331</v>
      </c>
    </row>
    <row r="347" spans="1:68" ht="27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228</v>
      </c>
      <c r="Y347" s="568">
        <f t="shared" si="52"/>
        <v>240</v>
      </c>
      <c r="Z347" s="36">
        <f>IFERROR(IF(Y347=0,"",ROUNDUP(Y347/H347,0)*0.02175),"")</f>
        <v>0.34799999999999998</v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235.29599999999999</v>
      </c>
      <c r="BN347" s="64">
        <f t="shared" si="54"/>
        <v>247.68</v>
      </c>
      <c r="BO347" s="64">
        <f t="shared" si="55"/>
        <v>0.31666666666666665</v>
      </c>
      <c r="BP347" s="64">
        <f t="shared" si="56"/>
        <v>0.33333333333333331</v>
      </c>
    </row>
    <row r="348" spans="1:68" ht="27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147</v>
      </c>
      <c r="Y348" s="568">
        <f t="shared" si="52"/>
        <v>150</v>
      </c>
      <c r="Z348" s="36">
        <f>IFERROR(IF(Y348=0,"",ROUNDUP(Y348/H348,0)*0.02175),"")</f>
        <v>0.21749999999999997</v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151.70400000000001</v>
      </c>
      <c r="BN348" s="64">
        <f t="shared" si="54"/>
        <v>154.80000000000001</v>
      </c>
      <c r="BO348" s="64">
        <f t="shared" si="55"/>
        <v>0.20416666666666666</v>
      </c>
      <c r="BP348" s="64">
        <f t="shared" si="56"/>
        <v>0.20833333333333331</v>
      </c>
    </row>
    <row r="349" spans="1:68" ht="37.5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0</v>
      </c>
      <c r="Y349" s="568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27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7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6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7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37.066666666666663</v>
      </c>
      <c r="Y353" s="569">
        <f>IFERROR(Y346/H346,"0")+IFERROR(Y347/H347,"0")+IFERROR(Y348/H348,"0")+IFERROR(Y349/H349,"0")+IFERROR(Y350/H350,"0")+IFERROR(Y351/H351,"0")+IFERROR(Y352/H352,"0")</f>
        <v>39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0.84824999999999995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7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556</v>
      </c>
      <c r="Y354" s="569">
        <f>IFERROR(SUM(Y346:Y352),"0")</f>
        <v>585</v>
      </c>
      <c r="Z354" s="37"/>
      <c r="AA354" s="570"/>
      <c r="AB354" s="570"/>
      <c r="AC354" s="570"/>
    </row>
    <row r="355" spans="1:68" ht="14.25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228</v>
      </c>
      <c r="Y356" s="568">
        <f>IFERROR(IF(X356="",0,CEILING((X356/$H356),1)*$H356),"")</f>
        <v>240</v>
      </c>
      <c r="Z356" s="36">
        <f>IFERROR(IF(Y356=0,"",ROUNDUP(Y356/H356,0)*0.02175),"")</f>
        <v>0.34799999999999998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235.29599999999999</v>
      </c>
      <c r="BN356" s="64">
        <f>IFERROR(Y356*I356/H356,"0")</f>
        <v>247.68</v>
      </c>
      <c r="BO356" s="64">
        <f>IFERROR(1/J356*(X356/H356),"0")</f>
        <v>0.31666666666666665</v>
      </c>
      <c r="BP356" s="64">
        <f>IFERROR(1/J356*(Y356/H356),"0")</f>
        <v>0.33333333333333331</v>
      </c>
    </row>
    <row r="357" spans="1:68" ht="16.5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6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7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15.2</v>
      </c>
      <c r="Y358" s="569">
        <f>IFERROR(Y356/H356,"0")+IFERROR(Y357/H357,"0")</f>
        <v>16</v>
      </c>
      <c r="Z358" s="569">
        <f>IFERROR(IF(Z356="",0,Z356),"0")+IFERROR(IF(Z357="",0,Z357),"0")</f>
        <v>0.34799999999999998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7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228</v>
      </c>
      <c r="Y359" s="569">
        <f>IFERROR(SUM(Y356:Y357),"0")</f>
        <v>240</v>
      </c>
      <c r="Z359" s="37"/>
      <c r="AA359" s="570"/>
      <c r="AB359" s="570"/>
      <c r="AC359" s="570"/>
    </row>
    <row r="360" spans="1:68" ht="14.25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6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7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7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124</v>
      </c>
      <c r="Y366" s="568">
        <f>IFERROR(IF(X366="",0,CEILING((X366/$H366),1)*$H366),"")</f>
        <v>126</v>
      </c>
      <c r="Z366" s="36">
        <f>IFERROR(IF(Y366=0,"",ROUNDUP(Y366/H366,0)*0.01898),"")</f>
        <v>0.26572000000000001</v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131.15066666666667</v>
      </c>
      <c r="BN366" s="64">
        <f>IFERROR(Y366*I366/H366,"0")</f>
        <v>133.26599999999999</v>
      </c>
      <c r="BO366" s="64">
        <f>IFERROR(1/J366*(X366/H366),"0")</f>
        <v>0.21527777777777779</v>
      </c>
      <c r="BP366" s="64">
        <f>IFERROR(1/J366*(Y366/H366),"0")</f>
        <v>0.21875</v>
      </c>
    </row>
    <row r="367" spans="1:68" x14ac:dyDescent="0.2">
      <c r="A367" s="59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7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13.777777777777779</v>
      </c>
      <c r="Y367" s="569">
        <f>IFERROR(Y366/H366,"0")</f>
        <v>14</v>
      </c>
      <c r="Z367" s="569">
        <f>IFERROR(IF(Z366="",0,Z366),"0")</f>
        <v>0.26572000000000001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7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124</v>
      </c>
      <c r="Y368" s="569">
        <f>IFERROR(SUM(Y366:Y366),"0")</f>
        <v>126</v>
      </c>
      <c r="Z368" s="37"/>
      <c r="AA368" s="570"/>
      <c r="AB368" s="570"/>
      <c r="AC368" s="570"/>
    </row>
    <row r="369" spans="1:68" ht="16.5" customHeight="1" x14ac:dyDescent="0.25">
      <c r="A369" s="611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6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7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7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6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7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7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300</v>
      </c>
      <c r="Y382" s="568">
        <f>IFERROR(IF(X382="",0,CEILING((X382/$H382),1)*$H382),"")</f>
        <v>306</v>
      </c>
      <c r="Z382" s="36">
        <f>IFERROR(IF(Y382=0,"",ROUNDUP(Y382/H382,0)*0.01898),"")</f>
        <v>0.64532</v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317.29999999999995</v>
      </c>
      <c r="BN382" s="64">
        <f>IFERROR(Y382*I382/H382,"0")</f>
        <v>323.64599999999996</v>
      </c>
      <c r="BO382" s="64">
        <f>IFERROR(1/J382*(X382/H382),"0")</f>
        <v>0.52083333333333337</v>
      </c>
      <c r="BP382" s="64">
        <f>IFERROR(1/J382*(Y382/H382),"0")</f>
        <v>0.53125</v>
      </c>
    </row>
    <row r="383" spans="1:68" ht="27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6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7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33.333333333333336</v>
      </c>
      <c r="Y384" s="569">
        <f>IFERROR(Y382/H382,"0")+IFERROR(Y383/H383,"0")</f>
        <v>34</v>
      </c>
      <c r="Z384" s="569">
        <f>IFERROR(IF(Z382="",0,Z382),"0")+IFERROR(IF(Z383="",0,Z383),"0")</f>
        <v>0.64532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7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300</v>
      </c>
      <c r="Y385" s="569">
        <f>IFERROR(SUM(Y382:Y383),"0")</f>
        <v>306</v>
      </c>
      <c r="Z385" s="37"/>
      <c r="AA385" s="570"/>
      <c r="AB385" s="570"/>
      <c r="AC385" s="570"/>
    </row>
    <row r="386" spans="1:68" ht="14.25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7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7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customHeight="1" x14ac:dyDescent="0.2">
      <c r="A390" s="650" t="s">
        <v>599</v>
      </c>
      <c r="B390" s="651"/>
      <c r="C390" s="651"/>
      <c r="D390" s="651"/>
      <c r="E390" s="651"/>
      <c r="F390" s="651"/>
      <c r="G390" s="651"/>
      <c r="H390" s="651"/>
      <c r="I390" s="651"/>
      <c r="J390" s="651"/>
      <c r="K390" s="651"/>
      <c r="L390" s="651"/>
      <c r="M390" s="651"/>
      <c r="N390" s="651"/>
      <c r="O390" s="651"/>
      <c r="P390" s="651"/>
      <c r="Q390" s="651"/>
      <c r="R390" s="651"/>
      <c r="S390" s="651"/>
      <c r="T390" s="651"/>
      <c r="U390" s="651"/>
      <c r="V390" s="651"/>
      <c r="W390" s="651"/>
      <c r="X390" s="651"/>
      <c r="Y390" s="651"/>
      <c r="Z390" s="651"/>
      <c r="AA390" s="48"/>
      <c r="AB390" s="48"/>
      <c r="AC390" s="48"/>
    </row>
    <row r="391" spans="1:68" ht="16.5" customHeight="1" x14ac:dyDescent="0.25">
      <c r="A391" s="611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20</v>
      </c>
      <c r="Y393" s="568">
        <f t="shared" ref="Y393:Y402" si="57">IFERROR(IF(X393="",0,CEILING((X393/$H393),1)*$H393),"")</f>
        <v>21.6</v>
      </c>
      <c r="Z393" s="36">
        <f>IFERROR(IF(Y393=0,"",ROUNDUP(Y393/H393,0)*0.00902),"")</f>
        <v>3.6080000000000001E-2</v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20.777777777777779</v>
      </c>
      <c r="BN393" s="64">
        <f t="shared" ref="BN393:BN402" si="59">IFERROR(Y393*I393/H393,"0")</f>
        <v>22.44</v>
      </c>
      <c r="BO393" s="64">
        <f t="shared" ref="BO393:BO402" si="60">IFERROR(1/J393*(X393/H393),"0")</f>
        <v>2.8058361391694722E-2</v>
      </c>
      <c r="BP393" s="64">
        <f t="shared" ref="BP393:BP402" si="61">IFERROR(1/J393*(Y393/H393),"0")</f>
        <v>3.0303030303030304E-2</v>
      </c>
    </row>
    <row r="394" spans="1:68" ht="27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0</v>
      </c>
      <c r="Y399" s="568">
        <f t="shared" si="57"/>
        <v>0</v>
      </c>
      <c r="Z399" s="36" t="str">
        <f t="shared" si="62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2</v>
      </c>
      <c r="Y401" s="568">
        <f t="shared" si="57"/>
        <v>2.1</v>
      </c>
      <c r="Z401" s="36">
        <f t="shared" si="62"/>
        <v>5.0200000000000002E-3</v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2.1238095238095238</v>
      </c>
      <c r="BN401" s="64">
        <f t="shared" si="59"/>
        <v>2.23</v>
      </c>
      <c r="BO401" s="64">
        <f t="shared" si="60"/>
        <v>4.0700040700040706E-3</v>
      </c>
      <c r="BP401" s="64">
        <f t="shared" si="61"/>
        <v>4.2735042735042739E-3</v>
      </c>
    </row>
    <row r="402" spans="1:68" ht="37.5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6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7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4.6560846560846558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5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4.1099999999999998E-2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7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22</v>
      </c>
      <c r="Y404" s="569">
        <f>IFERROR(SUM(Y393:Y402),"0")</f>
        <v>23.700000000000003</v>
      </c>
      <c r="Z404" s="37"/>
      <c r="AA404" s="570"/>
      <c r="AB404" s="570"/>
      <c r="AC404" s="570"/>
    </row>
    <row r="405" spans="1:68" ht="14.25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96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7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7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customHeight="1" x14ac:dyDescent="0.25">
      <c r="A410" s="611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96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7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7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6</v>
      </c>
      <c r="Y416" s="568">
        <f>IFERROR(IF(X416="",0,CEILING((X416/$H416),1)*$H416),"")</f>
        <v>10.8</v>
      </c>
      <c r="Z416" s="36">
        <f>IFERROR(IF(Y416=0,"",ROUNDUP(Y416/H416,0)*0.00902),"")</f>
        <v>1.804E-2</v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6.2333333333333334</v>
      </c>
      <c r="BN416" s="64">
        <f>IFERROR(Y416*I416/H416,"0")</f>
        <v>11.22</v>
      </c>
      <c r="BO416" s="64">
        <f>IFERROR(1/J416*(X416/H416),"0")</f>
        <v>8.4175084175084156E-3</v>
      </c>
      <c r="BP416" s="64">
        <f>IFERROR(1/J416*(Y416/H416),"0")</f>
        <v>1.5151515151515152E-2</v>
      </c>
    </row>
    <row r="417" spans="1:68" ht="27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96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7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1.1111111111111109</v>
      </c>
      <c r="Y420" s="569">
        <f>IFERROR(Y416/H416,"0")+IFERROR(Y417/H417,"0")+IFERROR(Y418/H418,"0")+IFERROR(Y419/H419,"0")</f>
        <v>2</v>
      </c>
      <c r="Z420" s="569">
        <f>IFERROR(IF(Z416="",0,Z416),"0")+IFERROR(IF(Z417="",0,Z417),"0")+IFERROR(IF(Z418="",0,Z418),"0")+IFERROR(IF(Z419="",0,Z419),"0")</f>
        <v>1.804E-2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7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6</v>
      </c>
      <c r="Y421" s="569">
        <f>IFERROR(SUM(Y416:Y419),"0")</f>
        <v>10.8</v>
      </c>
      <c r="Z421" s="37"/>
      <c r="AA421" s="570"/>
      <c r="AB421" s="570"/>
      <c r="AC421" s="570"/>
    </row>
    <row r="422" spans="1:68" ht="16.5" customHeight="1" x14ac:dyDescent="0.25">
      <c r="A422" s="611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7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7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customHeight="1" x14ac:dyDescent="0.25">
      <c r="A427" s="611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7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7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customHeight="1" x14ac:dyDescent="0.2">
      <c r="A432" s="650" t="s">
        <v>655</v>
      </c>
      <c r="B432" s="651"/>
      <c r="C432" s="651"/>
      <c r="D432" s="651"/>
      <c r="E432" s="651"/>
      <c r="F432" s="651"/>
      <c r="G432" s="651"/>
      <c r="H432" s="651"/>
      <c r="I432" s="651"/>
      <c r="J432" s="651"/>
      <c r="K432" s="651"/>
      <c r="L432" s="651"/>
      <c r="M432" s="651"/>
      <c r="N432" s="651"/>
      <c r="O432" s="651"/>
      <c r="P432" s="651"/>
      <c r="Q432" s="651"/>
      <c r="R432" s="651"/>
      <c r="S432" s="651"/>
      <c r="T432" s="651"/>
      <c r="U432" s="651"/>
      <c r="V432" s="651"/>
      <c r="W432" s="651"/>
      <c r="X432" s="651"/>
      <c r="Y432" s="651"/>
      <c r="Z432" s="651"/>
      <c r="AA432" s="48"/>
      <c r="AB432" s="48"/>
      <c r="AC432" s="48"/>
    </row>
    <row r="433" spans="1:68" ht="16.5" customHeight="1" x14ac:dyDescent="0.25">
      <c r="A433" s="611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ref="Y435:Y449" si="63">IFERROR(IF(X435="",0,CEILING((X435/$H435),1)*$H435),"")</f>
        <v>0</v>
      </c>
      <c r="Z435" s="36" t="str">
        <f t="shared" ref="Z435:Z441" si="64">IFERROR(IF(Y435=0,"",ROUNDUP(Y435/H435,0)*0.01196),"")</f>
        <v/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0</v>
      </c>
      <c r="BN435" s="64">
        <f t="shared" ref="BN435:BN449" si="66">IFERROR(Y435*I435/H435,"0")</f>
        <v>0</v>
      </c>
      <c r="BO435" s="64">
        <f t="shared" ref="BO435:BO449" si="67">IFERROR(1/J435*(X435/H435),"0")</f>
        <v>0</v>
      </c>
      <c r="BP435" s="64">
        <f t="shared" ref="BP435:BP449" si="68">IFERROR(1/J435*(Y435/H435),"0")</f>
        <v>0</v>
      </c>
    </row>
    <row r="436" spans="1:68" ht="27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79</v>
      </c>
      <c r="Y437" s="568">
        <f t="shared" si="63"/>
        <v>79.2</v>
      </c>
      <c r="Z437" s="36">
        <f t="shared" si="64"/>
        <v>0.1794</v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84.386363636363626</v>
      </c>
      <c r="BN437" s="64">
        <f t="shared" si="66"/>
        <v>84.6</v>
      </c>
      <c r="BO437" s="64">
        <f t="shared" si="67"/>
        <v>0.14386655011655011</v>
      </c>
      <c r="BP437" s="64">
        <f t="shared" si="68"/>
        <v>0.14423076923076925</v>
      </c>
    </row>
    <row r="438" spans="1:68" ht="27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43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132</v>
      </c>
      <c r="Y440" s="568">
        <f t="shared" si="63"/>
        <v>132</v>
      </c>
      <c r="Z440" s="36">
        <f t="shared" si="64"/>
        <v>0.29899999999999999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140.99999999999997</v>
      </c>
      <c r="BN440" s="64">
        <f t="shared" si="66"/>
        <v>140.99999999999997</v>
      </c>
      <c r="BO440" s="64">
        <f t="shared" si="67"/>
        <v>0.24038461538461539</v>
      </c>
      <c r="BP440" s="64">
        <f t="shared" si="68"/>
        <v>0.24038461538461539</v>
      </c>
    </row>
    <row r="441" spans="1:68" ht="16.5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69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3"/>
        <v>0</v>
      </c>
      <c r="Z443" s="36" t="str">
        <f>IFERROR(IF(Y443=0,"",ROUNDUP(Y443/H443,0)*0.00902),"")</f>
        <v/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22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6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7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39.962121212121211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40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0.47839999999999999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7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211</v>
      </c>
      <c r="Y451" s="569">
        <f>IFERROR(SUM(Y435:Y449),"0")</f>
        <v>211.2</v>
      </c>
      <c r="Z451" s="37"/>
      <c r="AA451" s="570"/>
      <c r="AB451" s="570"/>
      <c r="AC451" s="570"/>
    </row>
    <row r="452" spans="1:68" ht="14.25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88</v>
      </c>
      <c r="Y453" s="568">
        <f>IFERROR(IF(X453="",0,CEILING((X453/$H453),1)*$H453),"")</f>
        <v>89.76</v>
      </c>
      <c r="Z453" s="36">
        <f>IFERROR(IF(Y453=0,"",ROUNDUP(Y453/H453,0)*0.01196),"")</f>
        <v>0.20332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94</v>
      </c>
      <c r="BN453" s="64">
        <f>IFERROR(Y453*I453/H453,"0")</f>
        <v>95.88</v>
      </c>
      <c r="BO453" s="64">
        <f>IFERROR(1/J453*(X453/H453),"0")</f>
        <v>0.16025641025641024</v>
      </c>
      <c r="BP453" s="64">
        <f>IFERROR(1/J453*(Y453/H453),"0")</f>
        <v>0.16346153846153846</v>
      </c>
    </row>
    <row r="454" spans="1:68" ht="16.5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6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7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16.666666666666664</v>
      </c>
      <c r="Y456" s="569">
        <f>IFERROR(Y453/H453,"0")+IFERROR(Y454/H454,"0")+IFERROR(Y455/H455,"0")</f>
        <v>17</v>
      </c>
      <c r="Z456" s="569">
        <f>IFERROR(IF(Z453="",0,Z453),"0")+IFERROR(IF(Z454="",0,Z454),"0")+IFERROR(IF(Z455="",0,Z455),"0")</f>
        <v>0.20332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7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88</v>
      </c>
      <c r="Y457" s="569">
        <f>IFERROR(SUM(Y453:Y455),"0")</f>
        <v>89.76</v>
      </c>
      <c r="Z457" s="37"/>
      <c r="AA457" s="570"/>
      <c r="AB457" s="570"/>
      <c r="AC457" s="570"/>
    </row>
    <row r="458" spans="1:68" ht="14.25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0</v>
      </c>
      <c r="Y459" s="568">
        <f t="shared" ref="Y459:Y465" si="69">IFERROR(IF(X459="",0,CEILING((X459/$H459),1)*$H459),"")</f>
        <v>0</v>
      </c>
      <c r="Z459" s="36" t="str">
        <f>IFERROR(IF(Y459=0,"",ROUNDUP(Y459/H459,0)*0.01196),"")</f>
        <v/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0</v>
      </c>
      <c r="BN459" s="64">
        <f t="shared" ref="BN459:BN465" si="71">IFERROR(Y459*I459/H459,"0")</f>
        <v>0</v>
      </c>
      <c r="BO459" s="64">
        <f t="shared" ref="BO459:BO465" si="72">IFERROR(1/J459*(X459/H459),"0")</f>
        <v>0</v>
      </c>
      <c r="BP459" s="64">
        <f t="shared" ref="BP459:BP465" si="73">IFERROR(1/J459*(Y459/H459),"0")</f>
        <v>0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0</v>
      </c>
      <c r="Y460" s="568">
        <f t="shared" si="69"/>
        <v>0</v>
      </c>
      <c r="Z460" s="36" t="str">
        <f>IFERROR(IF(Y460=0,"",ROUNDUP(Y460/H460,0)*0.01196),"")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65</v>
      </c>
      <c r="Y461" s="568">
        <f t="shared" si="69"/>
        <v>68.64</v>
      </c>
      <c r="Z461" s="36">
        <f>IFERROR(IF(Y461=0,"",ROUNDUP(Y461/H461,0)*0.01196),"")</f>
        <v>0.15548000000000001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69.431818181818173</v>
      </c>
      <c r="BN461" s="64">
        <f t="shared" si="71"/>
        <v>73.319999999999993</v>
      </c>
      <c r="BO461" s="64">
        <f t="shared" si="72"/>
        <v>0.11837121212121213</v>
      </c>
      <c r="BP461" s="64">
        <f t="shared" si="73"/>
        <v>0.125</v>
      </c>
    </row>
    <row r="462" spans="1:68" ht="27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6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7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12.310606060606061</v>
      </c>
      <c r="Y466" s="569">
        <f>IFERROR(Y459/H459,"0")+IFERROR(Y460/H460,"0")+IFERROR(Y461/H461,"0")+IFERROR(Y462/H462,"0")+IFERROR(Y463/H463,"0")+IFERROR(Y464/H464,"0")+IFERROR(Y465/H465,"0")</f>
        <v>13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0.15548000000000001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7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65</v>
      </c>
      <c r="Y467" s="569">
        <f>IFERROR(SUM(Y459:Y465),"0")</f>
        <v>68.64</v>
      </c>
      <c r="Z467" s="37"/>
      <c r="AA467" s="570"/>
      <c r="AB467" s="570"/>
      <c r="AC467" s="570"/>
    </row>
    <row r="468" spans="1:68" ht="14.25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7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96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7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7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customHeight="1" x14ac:dyDescent="0.2">
      <c r="A474" s="650" t="s">
        <v>725</v>
      </c>
      <c r="B474" s="651"/>
      <c r="C474" s="651"/>
      <c r="D474" s="651"/>
      <c r="E474" s="651"/>
      <c r="F474" s="651"/>
      <c r="G474" s="651"/>
      <c r="H474" s="651"/>
      <c r="I474" s="651"/>
      <c r="J474" s="651"/>
      <c r="K474" s="651"/>
      <c r="L474" s="651"/>
      <c r="M474" s="651"/>
      <c r="N474" s="651"/>
      <c r="O474" s="651"/>
      <c r="P474" s="651"/>
      <c r="Q474" s="651"/>
      <c r="R474" s="651"/>
      <c r="S474" s="651"/>
      <c r="T474" s="651"/>
      <c r="U474" s="651"/>
      <c r="V474" s="651"/>
      <c r="W474" s="651"/>
      <c r="X474" s="651"/>
      <c r="Y474" s="651"/>
      <c r="Z474" s="651"/>
      <c r="AA474" s="48"/>
      <c r="AB474" s="48"/>
      <c r="AC474" s="48"/>
    </row>
    <row r="475" spans="1:68" ht="16.5" customHeight="1" x14ac:dyDescent="0.25">
      <c r="A475" s="611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68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3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694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6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7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7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0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4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6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1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96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7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7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51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6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7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7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37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77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6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7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7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26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637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96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7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7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customHeight="1" x14ac:dyDescent="0.25">
      <c r="A505" s="611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902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96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7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7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593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94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2708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2827.45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94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2870.1223999853623</v>
      </c>
      <c r="Y511" s="569">
        <f>IFERROR(SUM(BN22:BN507),"0")</f>
        <v>2995.1120000000005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94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5</v>
      </c>
      <c r="Y512" s="38">
        <f>ROUNDUP(SUM(BP22:BP507),0)</f>
        <v>6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94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2995.1223999853623</v>
      </c>
      <c r="Y513" s="569">
        <f>GrossWeightTotalR+PalletQtyTotalR*25</f>
        <v>3145.1120000000005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594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554.39488186105814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571</v>
      </c>
      <c r="Z514" s="37"/>
      <c r="AA514" s="570"/>
      <c r="AB514" s="570"/>
      <c r="AC514" s="570"/>
    </row>
    <row r="515" spans="1:32" ht="14.25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94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5.8553999999999995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12"/>
      <c r="E517" s="612"/>
      <c r="F517" s="612"/>
      <c r="G517" s="612"/>
      <c r="H517" s="572"/>
      <c r="I517" s="571" t="s">
        <v>256</v>
      </c>
      <c r="J517" s="612"/>
      <c r="K517" s="612"/>
      <c r="L517" s="612"/>
      <c r="M517" s="612"/>
      <c r="N517" s="612"/>
      <c r="O517" s="612"/>
      <c r="P517" s="612"/>
      <c r="Q517" s="612"/>
      <c r="R517" s="612"/>
      <c r="S517" s="572"/>
      <c r="T517" s="571" t="s">
        <v>542</v>
      </c>
      <c r="U517" s="572"/>
      <c r="V517" s="571" t="s">
        <v>599</v>
      </c>
      <c r="W517" s="612"/>
      <c r="X517" s="612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89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0"/>
      <c r="B519" s="608"/>
      <c r="C519" s="608"/>
      <c r="D519" s="608"/>
      <c r="E519" s="608"/>
      <c r="F519" s="608"/>
      <c r="G519" s="608"/>
      <c r="H519" s="608"/>
      <c r="I519" s="608"/>
      <c r="J519" s="608"/>
      <c r="K519" s="608"/>
      <c r="L519" s="608"/>
      <c r="M519" s="608"/>
      <c r="N519" s="565"/>
      <c r="O519" s="608"/>
      <c r="P519" s="608"/>
      <c r="Q519" s="608"/>
      <c r="R519" s="608"/>
      <c r="S519" s="608"/>
      <c r="T519" s="608"/>
      <c r="U519" s="608"/>
      <c r="V519" s="608"/>
      <c r="W519" s="608"/>
      <c r="X519" s="608"/>
      <c r="Y519" s="608"/>
      <c r="Z519" s="608"/>
      <c r="AA519" s="608"/>
      <c r="AB519" s="608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0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103</v>
      </c>
      <c r="E520" s="46">
        <f>IFERROR(Y89*1,"0")+IFERROR(Y90*1,"0")+IFERROR(Y91*1,"0")+IFERROR(Y95*1,"0")+IFERROR(Y96*1,"0")+IFERROR(Y97*1,"0")+IFERROR(Y98*1,"0")+IFERROR(Y99*1,"0")+IFERROR(Y100*1,"0")</f>
        <v>210.60000000000002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181.79999999999998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96.600000000000009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490.20000000000005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12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69.599999999999994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2.5499999999999998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951</v>
      </c>
      <c r="U520" s="46">
        <f>IFERROR(Y371*1,"0")+IFERROR(Y372*1,"0")+IFERROR(Y373*1,"0")+IFERROR(Y374*1,"0")+IFERROR(Y378*1,"0")+IFERROR(Y382*1,"0")+IFERROR(Y383*1,"0")+IFERROR(Y387*1,"0")</f>
        <v>306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23.700000000000003</v>
      </c>
      <c r="W520" s="46">
        <f>IFERROR(Y412*1,"0")+IFERROR(Y416*1,"0")+IFERROR(Y417*1,"0")+IFERROR(Y418*1,"0")+IFERROR(Y419*1,"0")</f>
        <v>10.8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369.59999999999997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2025-07-25T08:15:03Z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