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56EFD0F-1369-450E-9C8A-36C77DF712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Y489" i="1" s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Y467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Y451" i="1" s="1"/>
  <c r="P435" i="1"/>
  <c r="X431" i="1"/>
  <c r="X430" i="1"/>
  <c r="BO429" i="1"/>
  <c r="BM429" i="1"/>
  <c r="Y429" i="1"/>
  <c r="Y431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1" i="1" s="1"/>
  <c r="P416" i="1"/>
  <c r="X414" i="1"/>
  <c r="X413" i="1"/>
  <c r="BP412" i="1"/>
  <c r="BO412" i="1"/>
  <c r="BN412" i="1"/>
  <c r="BM412" i="1"/>
  <c r="Z412" i="1"/>
  <c r="Z413" i="1" s="1"/>
  <c r="Y412" i="1"/>
  <c r="W520" i="1" s="1"/>
  <c r="P412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N378" i="1"/>
  <c r="BM378" i="1"/>
  <c r="Z378" i="1"/>
  <c r="Z379" i="1" s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U520" i="1" s="1"/>
  <c r="P371" i="1"/>
  <c r="X368" i="1"/>
  <c r="X367" i="1"/>
  <c r="BO366" i="1"/>
  <c r="BM366" i="1"/>
  <c r="Y366" i="1"/>
  <c r="Y368" i="1" s="1"/>
  <c r="P366" i="1"/>
  <c r="X364" i="1"/>
  <c r="X363" i="1"/>
  <c r="BO362" i="1"/>
  <c r="BM362" i="1"/>
  <c r="Y362" i="1"/>
  <c r="Y364" i="1" s="1"/>
  <c r="P362" i="1"/>
  <c r="BP361" i="1"/>
  <c r="BO361" i="1"/>
  <c r="BN361" i="1"/>
  <c r="BM361" i="1"/>
  <c r="Z361" i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T520" i="1" s="1"/>
  <c r="P346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29" i="1" s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Y315" i="1" s="1"/>
  <c r="P311" i="1"/>
  <c r="BP310" i="1"/>
  <c r="BO310" i="1"/>
  <c r="BN310" i="1"/>
  <c r="BM310" i="1"/>
  <c r="Z310" i="1"/>
  <c r="Y310" i="1"/>
  <c r="Y316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Y307" i="1" s="1"/>
  <c r="P301" i="1"/>
  <c r="BP300" i="1"/>
  <c r="BO300" i="1"/>
  <c r="BN300" i="1"/>
  <c r="BM300" i="1"/>
  <c r="Z300" i="1"/>
  <c r="Y300" i="1"/>
  <c r="Y308" i="1" s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R520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O520" i="1" s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M52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L520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49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Y238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N213" i="1"/>
  <c r="BM213" i="1"/>
  <c r="Z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0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Z64" i="1"/>
  <c r="BN64" i="1"/>
  <c r="Y65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6" i="1"/>
  <c r="Z208" i="1"/>
  <c r="Z216" i="1" s="1"/>
  <c r="BN208" i="1"/>
  <c r="Z210" i="1"/>
  <c r="BN210" i="1"/>
  <c r="Z212" i="1"/>
  <c r="BN212" i="1"/>
  <c r="Y232" i="1"/>
  <c r="BP226" i="1"/>
  <c r="BN226" i="1"/>
  <c r="Z226" i="1"/>
  <c r="Z232" i="1" s="1"/>
  <c r="BP230" i="1"/>
  <c r="BN230" i="1"/>
  <c r="Z230" i="1"/>
  <c r="H9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C520" i="1"/>
  <c r="Z42" i="1"/>
  <c r="Z44" i="1" s="1"/>
  <c r="BN42" i="1"/>
  <c r="Y45" i="1"/>
  <c r="D520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93" i="1"/>
  <c r="Y109" i="1"/>
  <c r="Y149" i="1"/>
  <c r="Y161" i="1"/>
  <c r="Y188" i="1"/>
  <c r="BP215" i="1"/>
  <c r="BN215" i="1"/>
  <c r="Z215" i="1"/>
  <c r="Y217" i="1"/>
  <c r="Y222" i="1"/>
  <c r="BP219" i="1"/>
  <c r="BN219" i="1"/>
  <c r="Z219" i="1"/>
  <c r="Z221" i="1" s="1"/>
  <c r="BP228" i="1"/>
  <c r="BN228" i="1"/>
  <c r="Z228" i="1"/>
  <c r="K520" i="1"/>
  <c r="Y233" i="1"/>
  <c r="Z236" i="1"/>
  <c r="Z237" i="1" s="1"/>
  <c r="BN236" i="1"/>
  <c r="BP236" i="1"/>
  <c r="Z246" i="1"/>
  <c r="Z249" i="1" s="1"/>
  <c r="BN246" i="1"/>
  <c r="BP246" i="1"/>
  <c r="Z248" i="1"/>
  <c r="BN248" i="1"/>
  <c r="Z253" i="1"/>
  <c r="Z258" i="1" s="1"/>
  <c r="BN253" i="1"/>
  <c r="BP253" i="1"/>
  <c r="Z255" i="1"/>
  <c r="BN255" i="1"/>
  <c r="Z257" i="1"/>
  <c r="BN257" i="1"/>
  <c r="Y258" i="1"/>
  <c r="Z262" i="1"/>
  <c r="Z266" i="1" s="1"/>
  <c r="BN262" i="1"/>
  <c r="BP262" i="1"/>
  <c r="Z264" i="1"/>
  <c r="BN264" i="1"/>
  <c r="Z265" i="1"/>
  <c r="BN265" i="1"/>
  <c r="Y266" i="1"/>
  <c r="Z270" i="1"/>
  <c r="Z273" i="1" s="1"/>
  <c r="BN270" i="1"/>
  <c r="BP270" i="1"/>
  <c r="Z272" i="1"/>
  <c r="BN272" i="1"/>
  <c r="Y273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Z297" i="1" s="1"/>
  <c r="BN291" i="1"/>
  <c r="BP291" i="1"/>
  <c r="Z293" i="1"/>
  <c r="BN293" i="1"/>
  <c r="Z295" i="1"/>
  <c r="BN295" i="1"/>
  <c r="Y298" i="1"/>
  <c r="Z301" i="1"/>
  <c r="Z307" i="1" s="1"/>
  <c r="BN301" i="1"/>
  <c r="BP301" i="1"/>
  <c r="Z303" i="1"/>
  <c r="BN303" i="1"/>
  <c r="Z305" i="1"/>
  <c r="BN305" i="1"/>
  <c r="Z311" i="1"/>
  <c r="Z315" i="1" s="1"/>
  <c r="BN311" i="1"/>
  <c r="BP311" i="1"/>
  <c r="Z313" i="1"/>
  <c r="BN313" i="1"/>
  <c r="Z319" i="1"/>
  <c r="Z321" i="1" s="1"/>
  <c r="BN319" i="1"/>
  <c r="BP319" i="1"/>
  <c r="Z324" i="1"/>
  <c r="BN324" i="1"/>
  <c r="BP324" i="1"/>
  <c r="Z325" i="1"/>
  <c r="BN325" i="1"/>
  <c r="Z327" i="1"/>
  <c r="BN327" i="1"/>
  <c r="Y328" i="1"/>
  <c r="Z331" i="1"/>
  <c r="BN331" i="1"/>
  <c r="BP331" i="1"/>
  <c r="Z333" i="1"/>
  <c r="BN333" i="1"/>
  <c r="Y334" i="1"/>
  <c r="Z338" i="1"/>
  <c r="BN338" i="1"/>
  <c r="BP338" i="1"/>
  <c r="Z340" i="1"/>
  <c r="BN340" i="1"/>
  <c r="Y341" i="1"/>
  <c r="Z346" i="1"/>
  <c r="BN346" i="1"/>
  <c r="BP346" i="1"/>
  <c r="Z348" i="1"/>
  <c r="BN348" i="1"/>
  <c r="Z350" i="1"/>
  <c r="BN350" i="1"/>
  <c r="Z352" i="1"/>
  <c r="BN352" i="1"/>
  <c r="Y353" i="1"/>
  <c r="Z356" i="1"/>
  <c r="Z358" i="1" s="1"/>
  <c r="BN356" i="1"/>
  <c r="BP356" i="1"/>
  <c r="Y359" i="1"/>
  <c r="Z362" i="1"/>
  <c r="Z363" i="1" s="1"/>
  <c r="BN362" i="1"/>
  <c r="BP362" i="1"/>
  <c r="Z366" i="1"/>
  <c r="Z367" i="1" s="1"/>
  <c r="BN366" i="1"/>
  <c r="BP366" i="1"/>
  <c r="Y367" i="1"/>
  <c r="Z371" i="1"/>
  <c r="Z375" i="1" s="1"/>
  <c r="BN371" i="1"/>
  <c r="BP371" i="1"/>
  <c r="Z373" i="1"/>
  <c r="BN373" i="1"/>
  <c r="Y376" i="1"/>
  <c r="Y379" i="1"/>
  <c r="BP378" i="1"/>
  <c r="Y380" i="1"/>
  <c r="Y385" i="1"/>
  <c r="BP382" i="1"/>
  <c r="BN382" i="1"/>
  <c r="Z382" i="1"/>
  <c r="Z384" i="1" s="1"/>
  <c r="Y259" i="1"/>
  <c r="Y267" i="1"/>
  <c r="Y274" i="1"/>
  <c r="Y279" i="1"/>
  <c r="Y288" i="1"/>
  <c r="Y297" i="1"/>
  <c r="Y342" i="1"/>
  <c r="Y354" i="1"/>
  <c r="Y375" i="1"/>
  <c r="V520" i="1"/>
  <c r="Z394" i="1"/>
  <c r="Z403" i="1" s="1"/>
  <c r="BN394" i="1"/>
  <c r="Z396" i="1"/>
  <c r="BN396" i="1"/>
  <c r="Z398" i="1"/>
  <c r="BN398" i="1"/>
  <c r="Z400" i="1"/>
  <c r="BN400" i="1"/>
  <c r="Z402" i="1"/>
  <c r="BN402" i="1"/>
  <c r="Y403" i="1"/>
  <c r="Z406" i="1"/>
  <c r="Z408" i="1" s="1"/>
  <c r="BN406" i="1"/>
  <c r="BP406" i="1"/>
  <c r="Y409" i="1"/>
  <c r="Y414" i="1"/>
  <c r="Z417" i="1"/>
  <c r="Z420" i="1" s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Y520" i="1"/>
  <c r="Y404" i="1"/>
  <c r="Y413" i="1"/>
  <c r="Z418" i="1"/>
  <c r="BN418" i="1"/>
  <c r="Y426" i="1"/>
  <c r="Z520" i="1"/>
  <c r="Y450" i="1"/>
  <c r="Z436" i="1"/>
  <c r="BN436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Z466" i="1" s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Z488" i="1" l="1"/>
  <c r="Z498" i="1"/>
  <c r="Z472" i="1"/>
  <c r="Z456" i="1"/>
  <c r="Z353" i="1"/>
  <c r="Z341" i="1"/>
  <c r="Z334" i="1"/>
  <c r="Z328" i="1"/>
  <c r="Z32" i="1"/>
  <c r="Y514" i="1"/>
  <c r="Y511" i="1"/>
  <c r="Z204" i="1"/>
  <c r="Z92" i="1"/>
  <c r="Y510" i="1"/>
  <c r="Z450" i="1"/>
  <c r="Y512" i="1"/>
  <c r="Z109" i="1"/>
  <c r="Z80" i="1"/>
  <c r="Z71" i="1"/>
  <c r="Z515" i="1" s="1"/>
  <c r="Y513" i="1" l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<sst xmlns="http://schemas.openxmlformats.org/spreadsheetml/2006/main" count="2282" uniqueCount="830">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</sst>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155</v>
      </c>
      <c r="Y52" s="568">
        <f t="shared" ref="Y52:Y57" si="6">IFERROR(IF(X52="",0,CEILING((X52/$H52),1)*$H52),"")</f>
        <v>156.79999999999998</v>
      </c>
      <c r="Z52" s="36">
        <f>IFERROR(IF(Y52=0,"",ROUNDUP(Y52/H52,0)*0.01898),"")</f>
        <v>0.26572000000000001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161.02008928571431</v>
      </c>
      <c r="BN52" s="64">
        <f t="shared" ref="BN52:BN57" si="8">IFERROR(Y52*I52/H52,"0")</f>
        <v>162.88999999999999</v>
      </c>
      <c r="BO52" s="64">
        <f t="shared" ref="BO52:BO57" si="9">IFERROR(1/J52*(X52/H52),"0")</f>
        <v>0.2162388392857143</v>
      </c>
      <c r="BP52" s="64">
        <f t="shared" ref="BP52:BP57" si="10">IFERROR(1/J52*(Y52/H52),"0")</f>
        <v>0.21875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293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304.80138888888888</v>
      </c>
      <c r="BN53" s="64">
        <f t="shared" si="8"/>
        <v>314.58000000000004</v>
      </c>
      <c r="BO53" s="64">
        <f t="shared" si="9"/>
        <v>0.42390046296296291</v>
      </c>
      <c r="BP53" s="64">
        <f t="shared" si="10"/>
        <v>0.4375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67</v>
      </c>
      <c r="Y55" s="56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70.517499999999998</v>
      </c>
      <c r="BN55" s="64">
        <f t="shared" si="8"/>
        <v>71.569999999999993</v>
      </c>
      <c r="BO55" s="64">
        <f t="shared" si="9"/>
        <v>0.12689393939393939</v>
      </c>
      <c r="BP55" s="64">
        <f t="shared" si="10"/>
        <v>0.12878787878787878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57.718915343915342</v>
      </c>
      <c r="Y58" s="569">
        <f>IFERROR(Y52/H52,"0")+IFERROR(Y53/H53,"0")+IFERROR(Y54/H54,"0")+IFERROR(Y55/H55,"0")+IFERROR(Y56/H56,"0")+IFERROR(Y57/H57,"0")</f>
        <v>59</v>
      </c>
      <c r="Z58" s="569">
        <f>IFERROR(IF(Z52="",0,Z52),"0")+IFERROR(IF(Z53="",0,Z53),"0")+IFERROR(IF(Z54="",0,Z54),"0")+IFERROR(IF(Z55="",0,Z55),"0")+IFERROR(IF(Z56="",0,Z56),"0")+IFERROR(IF(Z57="",0,Z57),"0")</f>
        <v>0.95050000000000012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515</v>
      </c>
      <c r="Y59" s="569">
        <f>IFERROR(SUM(Y52:Y57),"0")</f>
        <v>527.20000000000005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312</v>
      </c>
      <c r="Y61" s="568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324.56666666666661</v>
      </c>
      <c r="BN61" s="64">
        <f>IFERROR(Y61*I61/H61,"0")</f>
        <v>325.815</v>
      </c>
      <c r="BO61" s="64">
        <f>IFERROR(1/J61*(X61/H61),"0")</f>
        <v>0.45138888888888884</v>
      </c>
      <c r="BP61" s="64">
        <f>IFERROR(1/J61*(Y61/H61),"0")</f>
        <v>0.45312500000000006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28.888888888888886</v>
      </c>
      <c r="Y65" s="569">
        <f>IFERROR(Y61/H61,"0")+IFERROR(Y62/H62,"0")+IFERROR(Y63/H63,"0")+IFERROR(Y64/H64,"0")</f>
        <v>29.000000000000004</v>
      </c>
      <c r="Z65" s="569">
        <f>IFERROR(IF(Z61="",0,Z61),"0")+IFERROR(IF(Z62="",0,Z62),"0")+IFERROR(IF(Z63="",0,Z63),"0")+IFERROR(IF(Z64="",0,Z64),"0")</f>
        <v>0.55042000000000002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312</v>
      </c>
      <c r="Y66" s="569">
        <f>IFERROR(SUM(Y61:Y64),"0")</f>
        <v>313.20000000000005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12</v>
      </c>
      <c r="Y75" s="56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1.4285714285714286</v>
      </c>
      <c r="Y80" s="569">
        <f>IFERROR(Y74/H74,"0")+IFERROR(Y75/H75,"0")+IFERROR(Y76/H76,"0")+IFERROR(Y77/H77,"0")+IFERROR(Y78/H78,"0")+IFERROR(Y79/H79,"0")</f>
        <v>2</v>
      </c>
      <c r="Z80" s="569">
        <f>IFERROR(IF(Z74="",0,Z74),"0")+IFERROR(IF(Z75="",0,Z75),"0")+IFERROR(IF(Z76="",0,Z76),"0")+IFERROR(IF(Z77="",0,Z77),"0")+IFERROR(IF(Z78="",0,Z78),"0")+IFERROR(IF(Z79="",0,Z79),"0")</f>
        <v>3.7960000000000001E-2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12</v>
      </c>
      <c r="Y81" s="569">
        <f>IFERROR(SUM(Y74:Y79),"0")</f>
        <v>16.8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70</v>
      </c>
      <c r="Y83" s="568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41</v>
      </c>
      <c r="Y84" s="568">
        <f>IFERROR(IF(X84="",0,CEILING((X84/$H84),1)*$H84),"")</f>
        <v>43.199999999999996</v>
      </c>
      <c r="Z84" s="36">
        <f>IFERROR(IF(Y84=0,"",ROUNDUP(Y84/H84,0)*0.00902),"")</f>
        <v>0.16236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44.587499999999999</v>
      </c>
      <c r="BN84" s="64">
        <f>IFERROR(Y84*I84/H84,"0")</f>
        <v>46.98</v>
      </c>
      <c r="BO84" s="64">
        <f>IFERROR(1/J84*(X84/H84),"0")</f>
        <v>0.12941919191919193</v>
      </c>
      <c r="BP84" s="64">
        <f>IFERROR(1/J84*(Y84/H84),"0")</f>
        <v>0.13636363636363635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26.05769230769231</v>
      </c>
      <c r="Y85" s="569">
        <f>IFERROR(Y83/H83,"0")+IFERROR(Y84/H84,"0")</f>
        <v>27</v>
      </c>
      <c r="Z85" s="569">
        <f>IFERROR(IF(Z83="",0,Z83),"0")+IFERROR(IF(Z84="",0,Z84),"0")</f>
        <v>0.33318000000000003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111</v>
      </c>
      <c r="Y86" s="569">
        <f>IFERROR(SUM(Y83:Y84),"0")</f>
        <v>113.4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738</v>
      </c>
      <c r="Y89" s="568">
        <f>IFERROR(IF(X89="",0,CEILING((X89/$H89),1)*$H89),"")</f>
        <v>745.2</v>
      </c>
      <c r="Z89" s="36">
        <f>IFERROR(IF(Y89=0,"",ROUNDUP(Y89/H89,0)*0.01898),"")</f>
        <v>1.30962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767.72500000000002</v>
      </c>
      <c r="BN89" s="64">
        <f>IFERROR(Y89*I89/H89,"0")</f>
        <v>775.21499999999992</v>
      </c>
      <c r="BO89" s="64">
        <f>IFERROR(1/J89*(X89/H89),"0")</f>
        <v>1.0677083333333333</v>
      </c>
      <c r="BP89" s="64">
        <f>IFERROR(1/J89*(Y89/H89),"0")</f>
        <v>1.078125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250</v>
      </c>
      <c r="Y91" s="568">
        <f>IFERROR(IF(X91="",0,CEILING((X91/$H91),1)*$H91),"")</f>
        <v>252</v>
      </c>
      <c r="Z91" s="36">
        <f>IFERROR(IF(Y91=0,"",ROUNDUP(Y91/H91,0)*0.00902),"")</f>
        <v>0.50512000000000001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261.66666666666669</v>
      </c>
      <c r="BN91" s="64">
        <f>IFERROR(Y91*I91/H91,"0")</f>
        <v>263.76</v>
      </c>
      <c r="BO91" s="64">
        <f>IFERROR(1/J91*(X91/H91),"0")</f>
        <v>0.4208754208754209</v>
      </c>
      <c r="BP91" s="64">
        <f>IFERROR(1/J91*(Y91/H91),"0")</f>
        <v>0.42424242424242425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123.88888888888889</v>
      </c>
      <c r="Y92" s="569">
        <f>IFERROR(Y89/H89,"0")+IFERROR(Y90/H90,"0")+IFERROR(Y91/H91,"0")</f>
        <v>125</v>
      </c>
      <c r="Z92" s="569">
        <f>IFERROR(IF(Z89="",0,Z89),"0")+IFERROR(IF(Z90="",0,Z90),"0")+IFERROR(IF(Z91="",0,Z91),"0")</f>
        <v>1.81474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988</v>
      </c>
      <c r="Y93" s="569">
        <f>IFERROR(SUM(Y89:Y91),"0")</f>
        <v>997.2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162</v>
      </c>
      <c r="Y95" s="568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172.38000000000002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0.3125</v>
      </c>
      <c r="BP95" s="64">
        <f t="shared" ref="BP95:BP100" si="20">IFERROR(1/J95*(Y95/H95),"0")</f>
        <v>0.3125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121</v>
      </c>
      <c r="Y99" s="568">
        <f t="shared" si="16"/>
        <v>121.50000000000001</v>
      </c>
      <c r="Z99" s="36">
        <f>IFERROR(IF(Y99=0,"",ROUNDUP(Y99/H99,0)*0.00651),"")</f>
        <v>0.29294999999999999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132.29333333333332</v>
      </c>
      <c r="BN99" s="64">
        <f t="shared" si="18"/>
        <v>132.84</v>
      </c>
      <c r="BO99" s="64">
        <f t="shared" si="19"/>
        <v>0.24623524623524623</v>
      </c>
      <c r="BP99" s="64">
        <f t="shared" si="20"/>
        <v>0.24725274725274726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64.81481481481481</v>
      </c>
      <c r="Y101" s="569">
        <f>IFERROR(Y95/H95,"0")+IFERROR(Y96/H96,"0")+IFERROR(Y97/H97,"0")+IFERROR(Y98/H98,"0")+IFERROR(Y99/H99,"0")+IFERROR(Y100/H100,"0")</f>
        <v>65</v>
      </c>
      <c r="Z101" s="569">
        <f>IFERROR(IF(Z95="",0,Z95),"0")+IFERROR(IF(Z96="",0,Z96),"0")+IFERROR(IF(Z97="",0,Z97),"0")+IFERROR(IF(Z98="",0,Z98),"0")+IFERROR(IF(Z99="",0,Z99),"0")+IFERROR(IF(Z100="",0,Z100),"0")</f>
        <v>0.67254999999999998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283</v>
      </c>
      <c r="Y102" s="569">
        <f>IFERROR(SUM(Y95:Y100),"0")</f>
        <v>283.5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804</v>
      </c>
      <c r="Y105" s="568">
        <f>IFERROR(IF(X105="",0,CEILING((X105/$H105),1)*$H105),"")</f>
        <v>810</v>
      </c>
      <c r="Z105" s="36">
        <f>IFERROR(IF(Y105=0,"",ROUNDUP(Y105/H105,0)*0.01898),"")</f>
        <v>1.4235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836.38333333333321</v>
      </c>
      <c r="BN105" s="64">
        <f>IFERROR(Y105*I105/H105,"0")</f>
        <v>842.625</v>
      </c>
      <c r="BO105" s="64">
        <f>IFERROR(1/J105*(X105/H105),"0")</f>
        <v>1.1631944444444444</v>
      </c>
      <c r="BP105" s="64">
        <f>IFERROR(1/J105*(Y105/H105),"0")</f>
        <v>1.171875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133</v>
      </c>
      <c r="Y107" s="568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139.20666666666665</v>
      </c>
      <c r="BN107" s="64">
        <f>IFERROR(Y107*I107/H107,"0")</f>
        <v>141.30000000000001</v>
      </c>
      <c r="BO107" s="64">
        <f>IFERROR(1/J107*(X107/H107),"0")</f>
        <v>0.22390572390572391</v>
      </c>
      <c r="BP107" s="64">
        <f>IFERROR(1/J107*(Y107/H107),"0")</f>
        <v>0.22727272727272729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104</v>
      </c>
      <c r="Y109" s="569">
        <f>IFERROR(Y105/H105,"0")+IFERROR(Y106/H106,"0")+IFERROR(Y107/H107,"0")+IFERROR(Y108/H108,"0")</f>
        <v>105</v>
      </c>
      <c r="Z109" s="569">
        <f>IFERROR(IF(Z105="",0,Z105),"0")+IFERROR(IF(Z106="",0,Z106),"0")+IFERROR(IF(Z107="",0,Z107),"0")+IFERROR(IF(Z108="",0,Z108),"0")</f>
        <v>1.6940999999999999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937</v>
      </c>
      <c r="Y110" s="569">
        <f>IFERROR(SUM(Y105:Y108),"0")</f>
        <v>945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37</v>
      </c>
      <c r="Y112" s="568">
        <f>IFERROR(IF(X112="",0,CEILING((X112/$H112),1)*$H112),"")</f>
        <v>43.2</v>
      </c>
      <c r="Z112" s="36">
        <f>IFERROR(IF(Y112=0,"",ROUNDUP(Y112/H112,0)*0.01898),"")</f>
        <v>7.5920000000000001E-2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38.490277777777777</v>
      </c>
      <c r="BN112" s="64">
        <f>IFERROR(Y112*I112/H112,"0")</f>
        <v>44.94</v>
      </c>
      <c r="BO112" s="64">
        <f>IFERROR(1/J112*(X112/H112),"0")</f>
        <v>5.3530092592592587E-2</v>
      </c>
      <c r="BP112" s="64">
        <f>IFERROR(1/J112*(Y112/H112),"0")</f>
        <v>6.25E-2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31</v>
      </c>
      <c r="Y114" s="568">
        <f>IFERROR(IF(X114="",0,CEILING((X114/$H114),1)*$H114),"")</f>
        <v>31.2</v>
      </c>
      <c r="Z114" s="36">
        <f>IFERROR(IF(Y114=0,"",ROUNDUP(Y114/H114,0)*0.00651),"")</f>
        <v>8.4629999999999997E-2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33.325000000000003</v>
      </c>
      <c r="BN114" s="64">
        <f>IFERROR(Y114*I114/H114,"0")</f>
        <v>33.54</v>
      </c>
      <c r="BO114" s="64">
        <f>IFERROR(1/J114*(X114/H114),"0")</f>
        <v>7.0970695970695982E-2</v>
      </c>
      <c r="BP114" s="64">
        <f>IFERROR(1/J114*(Y114/H114),"0")</f>
        <v>7.1428571428571438E-2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16.342592592592595</v>
      </c>
      <c r="Y115" s="569">
        <f>IFERROR(Y112/H112,"0")+IFERROR(Y113/H113,"0")+IFERROR(Y114/H114,"0")</f>
        <v>17</v>
      </c>
      <c r="Z115" s="569">
        <f>IFERROR(IF(Z112="",0,Z112),"0")+IFERROR(IF(Z113="",0,Z113),"0")+IFERROR(IF(Z114="",0,Z114),"0")</f>
        <v>0.16055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68</v>
      </c>
      <c r="Y116" s="569">
        <f>IFERROR(SUM(Y112:Y114),"0")</f>
        <v>74.400000000000006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194</v>
      </c>
      <c r="Y118" s="568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206.28666666666669</v>
      </c>
      <c r="BN118" s="64">
        <f>IFERROR(Y118*I118/H118,"0")</f>
        <v>206.71199999999996</v>
      </c>
      <c r="BO118" s="64">
        <f>IFERROR(1/J118*(X118/H118),"0")</f>
        <v>0.37422839506172839</v>
      </c>
      <c r="BP118" s="64">
        <f>IFERROR(1/J118*(Y118/H118),"0")</f>
        <v>0.375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129</v>
      </c>
      <c r="Y120" s="568">
        <f>IFERROR(IF(X120="",0,CEILING((X120/$H120),1)*$H120),"")</f>
        <v>129.60000000000002</v>
      </c>
      <c r="Z120" s="36">
        <f>IFERROR(IF(Y120=0,"",ROUNDUP(Y120/H120,0)*0.00651),"")</f>
        <v>0.31247999999999998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141.04</v>
      </c>
      <c r="BN120" s="64">
        <f>IFERROR(Y120*I120/H120,"0")</f>
        <v>141.69600000000003</v>
      </c>
      <c r="BO120" s="64">
        <f>IFERROR(1/J120*(X120/H120),"0")</f>
        <v>0.26251526251526253</v>
      </c>
      <c r="BP120" s="64">
        <f>IFERROR(1/J120*(Y120/H120),"0")</f>
        <v>0.2637362637362638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71.728395061728392</v>
      </c>
      <c r="Y122" s="569">
        <f>IFERROR(Y118/H118,"0")+IFERROR(Y119/H119,"0")+IFERROR(Y120/H120,"0")+IFERROR(Y121/H121,"0")</f>
        <v>72</v>
      </c>
      <c r="Z122" s="569">
        <f>IFERROR(IF(Z118="",0,Z118),"0")+IFERROR(IF(Z119="",0,Z119),"0")+IFERROR(IF(Z120="",0,Z120),"0")+IFERROR(IF(Z121="",0,Z121),"0")</f>
        <v>0.76800000000000002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323</v>
      </c>
      <c r="Y123" s="569">
        <f>IFERROR(SUM(Y118:Y121),"0")</f>
        <v>324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260</v>
      </c>
      <c r="Y163" s="568">
        <f t="shared" ref="Y163:Y171" si="21">IFERROR(IF(X163="",0,CEILING((X163/$H163),1)*$H163),"")</f>
        <v>260.40000000000003</v>
      </c>
      <c r="Z163" s="36">
        <f>IFERROR(IF(Y163=0,"",ROUNDUP(Y163/H163,0)*0.00902),"")</f>
        <v>0.55923999999999996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276.71428571428572</v>
      </c>
      <c r="BN163" s="64">
        <f t="shared" ref="BN163:BN171" si="23">IFERROR(Y163*I163/H163,"0")</f>
        <v>277.14</v>
      </c>
      <c r="BO163" s="64">
        <f t="shared" ref="BO163:BO171" si="24">IFERROR(1/J163*(X163/H163),"0")</f>
        <v>0.46897546897546899</v>
      </c>
      <c r="BP163" s="64">
        <f t="shared" ref="BP163:BP171" si="25">IFERROR(1/J163*(Y163/H163),"0")</f>
        <v>0.46969696969696978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233</v>
      </c>
      <c r="Y165" s="568">
        <f t="shared" si="21"/>
        <v>235.20000000000002</v>
      </c>
      <c r="Z165" s="36">
        <f>IFERROR(IF(Y165=0,"",ROUNDUP(Y165/H165,0)*0.00902),"")</f>
        <v>0.50512000000000001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244.64999999999998</v>
      </c>
      <c r="BN165" s="64">
        <f t="shared" si="23"/>
        <v>246.96000000000004</v>
      </c>
      <c r="BO165" s="64">
        <f t="shared" si="24"/>
        <v>0.4202741702741703</v>
      </c>
      <c r="BP165" s="64">
        <f t="shared" si="25"/>
        <v>0.42424242424242425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106</v>
      </c>
      <c r="Y166" s="568">
        <f t="shared" si="21"/>
        <v>107.10000000000001</v>
      </c>
      <c r="Z166" s="36">
        <f>IFERROR(IF(Y166=0,"",ROUNDUP(Y166/H166,0)*0.00502),"")</f>
        <v>0.25602000000000003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112.56190476190476</v>
      </c>
      <c r="BN166" s="64">
        <f t="shared" si="23"/>
        <v>113.73</v>
      </c>
      <c r="BO166" s="64">
        <f t="shared" si="24"/>
        <v>0.21571021571021573</v>
      </c>
      <c r="BP166" s="64">
        <f t="shared" si="25"/>
        <v>0.21794871794871798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49</v>
      </c>
      <c r="Y168" s="568">
        <f t="shared" si="21"/>
        <v>50.4</v>
      </c>
      <c r="Z168" s="36">
        <f>IFERROR(IF(Y168=0,"",ROUNDUP(Y168/H168,0)*0.00502),"")</f>
        <v>0.14056000000000002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52.538888888888884</v>
      </c>
      <c r="BN168" s="64">
        <f t="shared" si="23"/>
        <v>54.039999999999992</v>
      </c>
      <c r="BO168" s="64">
        <f t="shared" si="24"/>
        <v>0.11633428300094968</v>
      </c>
      <c r="BP168" s="64">
        <f t="shared" si="25"/>
        <v>0.11965811965811968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251</v>
      </c>
      <c r="Y169" s="568">
        <f t="shared" si="21"/>
        <v>252</v>
      </c>
      <c r="Z169" s="36">
        <f>IFERROR(IF(Y169=0,"",ROUNDUP(Y169/H169,0)*0.00502),"")</f>
        <v>0.60240000000000005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262.95238095238096</v>
      </c>
      <c r="BN169" s="64">
        <f t="shared" si="23"/>
        <v>264.00000000000006</v>
      </c>
      <c r="BO169" s="64">
        <f t="shared" si="24"/>
        <v>0.51078551078551082</v>
      </c>
      <c r="BP169" s="64">
        <f t="shared" si="25"/>
        <v>0.51282051282051289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314.60317460317458</v>
      </c>
      <c r="Y172" s="569">
        <f>IFERROR(Y163/H163,"0")+IFERROR(Y164/H164,"0")+IFERROR(Y165/H165,"0")+IFERROR(Y166/H166,"0")+IFERROR(Y167/H167,"0")+IFERROR(Y168/H168,"0")+IFERROR(Y169/H169,"0")+IFERROR(Y170/H170,"0")+IFERROR(Y171/H171,"0")</f>
        <v>317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2.0633400000000002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899</v>
      </c>
      <c r="Y173" s="569">
        <f>IFERROR(SUM(Y163:Y171),"0")</f>
        <v>905.1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44</v>
      </c>
      <c r="Y192" s="568">
        <f>IFERROR(IF(X192="",0,CEILING((X192/$H192),1)*$H192),"")</f>
        <v>44.1</v>
      </c>
      <c r="Z192" s="36">
        <f>IFERROR(IF(Y192=0,"",ROUNDUP(Y192/H192,0)*0.00651),"")</f>
        <v>0.13671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47.771428571428565</v>
      </c>
      <c r="BN192" s="64">
        <f>IFERROR(Y192*I192/H192,"0")</f>
        <v>47.879999999999995</v>
      </c>
      <c r="BO192" s="64">
        <f>IFERROR(1/J192*(X192/H192),"0")</f>
        <v>0.11512297226582942</v>
      </c>
      <c r="BP192" s="64">
        <f>IFERROR(1/J192*(Y192/H192),"0")</f>
        <v>0.11538461538461539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20.952380952380953</v>
      </c>
      <c r="Y193" s="569">
        <f>IFERROR(Y191/H191,"0")+IFERROR(Y192/H192,"0")</f>
        <v>21</v>
      </c>
      <c r="Z193" s="569">
        <f>IFERROR(IF(Z191="",0,Z191),"0")+IFERROR(IF(Z192="",0,Z192),"0")</f>
        <v>0.13671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44</v>
      </c>
      <c r="Y194" s="569">
        <f>IFERROR(SUM(Y191:Y192),"0")</f>
        <v>44.1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228</v>
      </c>
      <c r="Y196" s="568">
        <f t="shared" ref="Y196:Y203" si="26">IFERROR(IF(X196="",0,CEILING((X196/$H196),1)*$H196),"")</f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236.86666666666667</v>
      </c>
      <c r="BN196" s="64">
        <f t="shared" ref="BN196:BN203" si="28">IFERROR(Y196*I196/H196,"0")</f>
        <v>241.23000000000005</v>
      </c>
      <c r="BO196" s="64">
        <f t="shared" ref="BO196:BO203" si="29">IFERROR(1/J196*(X196/H196),"0")</f>
        <v>0.31986531986531985</v>
      </c>
      <c r="BP196" s="64">
        <f t="shared" ref="BP196:BP203" si="30">IFERROR(1/J196*(Y196/H196),"0")</f>
        <v>0.32575757575757575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153</v>
      </c>
      <c r="Y197" s="568">
        <f t="shared" si="26"/>
        <v>156.60000000000002</v>
      </c>
      <c r="Z197" s="36">
        <f>IFERROR(IF(Y197=0,"",ROUNDUP(Y197/H197,0)*0.00902),"")</f>
        <v>0.26158000000000003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158.94999999999999</v>
      </c>
      <c r="BN197" s="64">
        <f t="shared" si="28"/>
        <v>162.69000000000003</v>
      </c>
      <c r="BO197" s="64">
        <f t="shared" si="29"/>
        <v>0.21464646464646464</v>
      </c>
      <c r="BP197" s="64">
        <f t="shared" si="30"/>
        <v>0.21969696969696972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229</v>
      </c>
      <c r="Y199" s="568">
        <f t="shared" si="26"/>
        <v>232.20000000000002</v>
      </c>
      <c r="Z199" s="36">
        <f>IFERROR(IF(Y199=0,"",ROUNDUP(Y199/H199,0)*0.00902),"")</f>
        <v>0.38785999999999998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237.90555555555554</v>
      </c>
      <c r="BN199" s="64">
        <f t="shared" si="28"/>
        <v>241.23000000000005</v>
      </c>
      <c r="BO199" s="64">
        <f t="shared" si="29"/>
        <v>0.32126823793490461</v>
      </c>
      <c r="BP199" s="64">
        <f t="shared" si="30"/>
        <v>0.32575757575757575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100</v>
      </c>
      <c r="Y200" s="568">
        <f t="shared" si="26"/>
        <v>100.8</v>
      </c>
      <c r="Z200" s="36">
        <f>IFERROR(IF(Y200=0,"",ROUNDUP(Y200/H200,0)*0.00502),"")</f>
        <v>0.28112000000000004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107.22222222222221</v>
      </c>
      <c r="BN200" s="64">
        <f t="shared" si="28"/>
        <v>108.07999999999998</v>
      </c>
      <c r="BO200" s="64">
        <f t="shared" si="29"/>
        <v>0.23741690408357077</v>
      </c>
      <c r="BP200" s="64">
        <f t="shared" si="30"/>
        <v>0.23931623931623935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71</v>
      </c>
      <c r="Y201" s="568">
        <f t="shared" si="26"/>
        <v>72</v>
      </c>
      <c r="Z201" s="36">
        <f>IFERROR(IF(Y201=0,"",ROUNDUP(Y201/H201,0)*0.00502),"")</f>
        <v>0.20080000000000001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74.944444444444443</v>
      </c>
      <c r="BN201" s="64">
        <f t="shared" si="28"/>
        <v>75.999999999999986</v>
      </c>
      <c r="BO201" s="64">
        <f t="shared" si="29"/>
        <v>0.16856600189933524</v>
      </c>
      <c r="BP201" s="64">
        <f t="shared" si="30"/>
        <v>0.17094017094017094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69</v>
      </c>
      <c r="Y203" s="568">
        <f t="shared" si="26"/>
        <v>70.2</v>
      </c>
      <c r="Z203" s="36">
        <f>IFERROR(IF(Y203=0,"",ROUNDUP(Y203/H203,0)*0.00502),"")</f>
        <v>0.19578000000000001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72.833333333333329</v>
      </c>
      <c r="BN203" s="64">
        <f t="shared" si="28"/>
        <v>74.099999999999994</v>
      </c>
      <c r="BO203" s="64">
        <f t="shared" si="29"/>
        <v>0.16381766381766386</v>
      </c>
      <c r="BP203" s="64">
        <f t="shared" si="30"/>
        <v>0.16666666666666669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246.29629629629633</v>
      </c>
      <c r="Y204" s="569">
        <f>IFERROR(Y196/H196,"0")+IFERROR(Y197/H197,"0")+IFERROR(Y198/H198,"0")+IFERROR(Y199/H199,"0")+IFERROR(Y200/H200,"0")+IFERROR(Y201/H201,"0")+IFERROR(Y202/H202,"0")+IFERROR(Y203/H203,"0")</f>
        <v>250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1.7150000000000003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850</v>
      </c>
      <c r="Y205" s="569">
        <f>IFERROR(SUM(Y196:Y203),"0")</f>
        <v>864.00000000000011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175</v>
      </c>
      <c r="Y209" s="568">
        <f t="shared" si="31"/>
        <v>182.7</v>
      </c>
      <c r="Z209" s="36">
        <f>IFERROR(IF(Y209=0,"",ROUNDUP(Y209/H209,0)*0.01898),"")</f>
        <v>0.39857999999999999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185.43965517241378</v>
      </c>
      <c r="BN209" s="64">
        <f t="shared" si="33"/>
        <v>193.59899999999999</v>
      </c>
      <c r="BO209" s="64">
        <f t="shared" si="34"/>
        <v>0.31429597701149425</v>
      </c>
      <c r="BP209" s="64">
        <f t="shared" si="35"/>
        <v>0.328125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218</v>
      </c>
      <c r="Y210" s="568">
        <f t="shared" si="31"/>
        <v>218.4</v>
      </c>
      <c r="Z210" s="36">
        <f t="shared" ref="Z210:Z215" si="36">IFERROR(IF(Y210=0,"",ROUNDUP(Y210/H210,0)*0.00651),"")</f>
        <v>0.59240999999999999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242.52499999999998</v>
      </c>
      <c r="BN210" s="64">
        <f t="shared" si="33"/>
        <v>242.97000000000003</v>
      </c>
      <c r="BO210" s="64">
        <f t="shared" si="34"/>
        <v>0.4990842490842492</v>
      </c>
      <c r="BP210" s="64">
        <f t="shared" si="35"/>
        <v>0.5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257</v>
      </c>
      <c r="Y212" s="568">
        <f t="shared" si="31"/>
        <v>259.2</v>
      </c>
      <c r="Z212" s="36">
        <f t="shared" si="36"/>
        <v>0.70308000000000004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283.98500000000007</v>
      </c>
      <c r="BN212" s="64">
        <f t="shared" si="33"/>
        <v>286.41600000000005</v>
      </c>
      <c r="BO212" s="64">
        <f t="shared" si="34"/>
        <v>0.5883699633699635</v>
      </c>
      <c r="BP212" s="64">
        <f t="shared" si="35"/>
        <v>0.59340659340659341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93</v>
      </c>
      <c r="Y214" s="568">
        <f t="shared" si="31"/>
        <v>93.6</v>
      </c>
      <c r="Z214" s="36">
        <f t="shared" si="36"/>
        <v>0.25389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102.76500000000001</v>
      </c>
      <c r="BN214" s="64">
        <f t="shared" si="33"/>
        <v>103.42800000000001</v>
      </c>
      <c r="BO214" s="64">
        <f t="shared" si="34"/>
        <v>0.21291208791208793</v>
      </c>
      <c r="BP214" s="64">
        <f t="shared" si="35"/>
        <v>0.2142857142857143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161</v>
      </c>
      <c r="Y215" s="568">
        <f t="shared" si="31"/>
        <v>163.19999999999999</v>
      </c>
      <c r="Z215" s="36">
        <f t="shared" si="36"/>
        <v>0.44268000000000002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178.3075</v>
      </c>
      <c r="BN215" s="64">
        <f t="shared" si="33"/>
        <v>180.74399999999997</v>
      </c>
      <c r="BO215" s="64">
        <f t="shared" si="34"/>
        <v>0.36858974358974367</v>
      </c>
      <c r="BP215" s="64">
        <f t="shared" si="35"/>
        <v>0.37362637362637363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323.8649425287357</v>
      </c>
      <c r="Y216" s="569">
        <f>IFERROR(Y207/H207,"0")+IFERROR(Y208/H208,"0")+IFERROR(Y209/H209,"0")+IFERROR(Y210/H210,"0")+IFERROR(Y211/H211,"0")+IFERROR(Y212/H212,"0")+IFERROR(Y213/H213,"0")+IFERROR(Y214/H214,"0")+IFERROR(Y215/H215,"0")</f>
        <v>327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2.3906399999999999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904</v>
      </c>
      <c r="Y217" s="569">
        <f>IFERROR(SUM(Y207:Y215),"0")</f>
        <v>917.09999999999991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5</v>
      </c>
      <c r="Y220" s="568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5.5250000000000012</v>
      </c>
      <c r="BN220" s="64">
        <f>IFERROR(Y220*I220/H220,"0")</f>
        <v>7.9560000000000004</v>
      </c>
      <c r="BO220" s="64">
        <f>IFERROR(1/J220*(X220/H220),"0")</f>
        <v>1.1446886446886448E-2</v>
      </c>
      <c r="BP220" s="64">
        <f>IFERROR(1/J220*(Y220/H220),"0")</f>
        <v>1.6483516483516484E-2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2.0833333333333335</v>
      </c>
      <c r="Y221" s="569">
        <f>IFERROR(Y219/H219,"0")+IFERROR(Y220/H220,"0")</f>
        <v>3</v>
      </c>
      <c r="Z221" s="569">
        <f>IFERROR(IF(Z219="",0,Z219),"0")+IFERROR(IF(Z220="",0,Z220),"0")</f>
        <v>1.9529999999999999E-2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5</v>
      </c>
      <c r="Y222" s="569">
        <f>IFERROR(SUM(Y219:Y220),"0")</f>
        <v>7.1999999999999993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400</v>
      </c>
      <c r="Y225" s="568">
        <f t="shared" ref="Y225:Y231" si="37">IFERROR(IF(X225="",0,CEILING((X225/$H225),1)*$H225),"")</f>
        <v>406</v>
      </c>
      <c r="Z225" s="36">
        <f>IFERROR(IF(Y225=0,"",ROUNDUP(Y225/H225,0)*0.01898),"")</f>
        <v>0.6643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415</v>
      </c>
      <c r="BN225" s="64">
        <f t="shared" ref="BN225:BN231" si="39">IFERROR(Y225*I225/H225,"0")</f>
        <v>421.22500000000002</v>
      </c>
      <c r="BO225" s="64">
        <f t="shared" ref="BO225:BO231" si="40">IFERROR(1/J225*(X225/H225),"0")</f>
        <v>0.53879310344827591</v>
      </c>
      <c r="BP225" s="64">
        <f t="shared" ref="BP225:BP231" si="41">IFERROR(1/J225*(Y225/H225),"0")</f>
        <v>0.546875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11</v>
      </c>
      <c r="Y228" s="568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11.577500000000001</v>
      </c>
      <c r="BN228" s="64">
        <f t="shared" si="39"/>
        <v>12.629999999999999</v>
      </c>
      <c r="BO228" s="64">
        <f t="shared" si="40"/>
        <v>2.0833333333333336E-2</v>
      </c>
      <c r="BP228" s="64">
        <f t="shared" si="41"/>
        <v>2.2727272727272728E-2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37.232758620689658</v>
      </c>
      <c r="Y232" s="569">
        <f>IFERROR(Y225/H225,"0")+IFERROR(Y226/H226,"0")+IFERROR(Y227/H227,"0")+IFERROR(Y228/H228,"0")+IFERROR(Y229/H229,"0")+IFERROR(Y230/H230,"0")+IFERROR(Y231/H231,"0")</f>
        <v>38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0.69135999999999997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411</v>
      </c>
      <c r="Y233" s="569">
        <f>IFERROR(SUM(Y225:Y231),"0")</f>
        <v>418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64</v>
      </c>
      <c r="Y271" s="568">
        <f>IFERROR(IF(X271="",0,CEILING((X271/$H271),1)*$H271),"")</f>
        <v>64.8</v>
      </c>
      <c r="Z271" s="36">
        <f>IFERROR(IF(Y271=0,"",ROUNDUP(Y271/H271,0)*0.00651),"")</f>
        <v>0.17577000000000001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70.720000000000013</v>
      </c>
      <c r="BN271" s="64">
        <f>IFERROR(Y271*I271/H271,"0")</f>
        <v>71.604000000000013</v>
      </c>
      <c r="BO271" s="64">
        <f>IFERROR(1/J271*(X271/H271),"0")</f>
        <v>0.14652014652014653</v>
      </c>
      <c r="BP271" s="64">
        <f>IFERROR(1/J271*(Y271/H271),"0")</f>
        <v>0.14835164835164835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87</v>
      </c>
      <c r="Y272" s="568">
        <f>IFERROR(IF(X272="",0,CEILING((X272/$H272),1)*$H272),"")</f>
        <v>88.8</v>
      </c>
      <c r="Z272" s="36">
        <f>IFERROR(IF(Y272=0,"",ROUNDUP(Y272/H272,0)*0.00651),"")</f>
        <v>0.24087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93.525000000000006</v>
      </c>
      <c r="BN272" s="64">
        <f>IFERROR(Y272*I272/H272,"0")</f>
        <v>95.46</v>
      </c>
      <c r="BO272" s="64">
        <f>IFERROR(1/J272*(X272/H272),"0")</f>
        <v>0.19917582417582419</v>
      </c>
      <c r="BP272" s="64">
        <f>IFERROR(1/J272*(Y272/H272),"0")</f>
        <v>0.20329670329670332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62.916666666666671</v>
      </c>
      <c r="Y273" s="569">
        <f>IFERROR(Y270/H270,"0")+IFERROR(Y271/H271,"0")+IFERROR(Y272/H272,"0")</f>
        <v>64</v>
      </c>
      <c r="Z273" s="569">
        <f>IFERROR(IF(Z270="",0,Z270),"0")+IFERROR(IF(Z271="",0,Z271),"0")+IFERROR(IF(Z272="",0,Z272),"0")</f>
        <v>0.41664000000000001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151</v>
      </c>
      <c r="Y274" s="569">
        <f>IFERROR(SUM(Y270:Y272),"0")</f>
        <v>153.6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2</v>
      </c>
      <c r="Y306" s="568">
        <f t="shared" si="47"/>
        <v>3.6</v>
      </c>
      <c r="Z306" s="36">
        <f>IFERROR(IF(Y306=0,"",ROUNDUP(Y306/H306,0)*0.00651),"")</f>
        <v>1.302E-2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2.2533333333333334</v>
      </c>
      <c r="BN306" s="64">
        <f t="shared" si="49"/>
        <v>4.056</v>
      </c>
      <c r="BO306" s="64">
        <f t="shared" si="50"/>
        <v>6.1050061050061059E-3</v>
      </c>
      <c r="BP306" s="64">
        <f t="shared" si="51"/>
        <v>1.098901098901099E-2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1.1111111111111112</v>
      </c>
      <c r="Y307" s="569">
        <f>IFERROR(Y300/H300,"0")+IFERROR(Y301/H301,"0")+IFERROR(Y302/H302,"0")+IFERROR(Y303/H303,"0")+IFERROR(Y304/H304,"0")+IFERROR(Y305/H305,"0")+IFERROR(Y306/H306,"0")</f>
        <v>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1.302E-2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2</v>
      </c>
      <c r="Y308" s="569">
        <f>IFERROR(SUM(Y300:Y306),"0")</f>
        <v>3.6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185</v>
      </c>
      <c r="Y318" s="568">
        <f>IFERROR(IF(X318="",0,CEILING((X318/$H318),1)*$H318),"")</f>
        <v>193.20000000000002</v>
      </c>
      <c r="Z318" s="36">
        <f>IFERROR(IF(Y318=0,"",ROUNDUP(Y318/H318,0)*0.01898),"")</f>
        <v>0.43653999999999998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196.43035714285713</v>
      </c>
      <c r="BN318" s="64">
        <f>IFERROR(Y318*I318/H318,"0")</f>
        <v>205.13700000000003</v>
      </c>
      <c r="BO318" s="64">
        <f>IFERROR(1/J318*(X318/H318),"0")</f>
        <v>0.34412202380952378</v>
      </c>
      <c r="BP318" s="64">
        <f>IFERROR(1/J318*(Y318/H318),"0")</f>
        <v>0.359375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150</v>
      </c>
      <c r="Y319" s="568">
        <f>IFERROR(IF(X319="",0,CEILING((X319/$H319),1)*$H319),"")</f>
        <v>156</v>
      </c>
      <c r="Z319" s="36">
        <f>IFERROR(IF(Y319=0,"",ROUNDUP(Y319/H319,0)*0.01898),"")</f>
        <v>0.37959999999999999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159.98076923076925</v>
      </c>
      <c r="BN319" s="64">
        <f>IFERROR(Y319*I319/H319,"0")</f>
        <v>166.38000000000002</v>
      </c>
      <c r="BO319" s="64">
        <f>IFERROR(1/J319*(X319/H319),"0")</f>
        <v>0.30048076923076922</v>
      </c>
      <c r="BP319" s="64">
        <f>IFERROR(1/J319*(Y319/H319),"0")</f>
        <v>0.3125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94</v>
      </c>
      <c r="Y320" s="568">
        <f>IFERROR(IF(X320="",0,CEILING((X320/$H320),1)*$H320),"")</f>
        <v>100.80000000000001</v>
      </c>
      <c r="Z320" s="36">
        <f>IFERROR(IF(Y320=0,"",ROUNDUP(Y320/H320,0)*0.01898),"")</f>
        <v>0.22776000000000002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99.807857142857145</v>
      </c>
      <c r="BN320" s="64">
        <f>IFERROR(Y320*I320/H320,"0")</f>
        <v>107.02800000000001</v>
      </c>
      <c r="BO320" s="64">
        <f>IFERROR(1/J320*(X320/H320),"0")</f>
        <v>0.17485119047619047</v>
      </c>
      <c r="BP320" s="64">
        <f>IFERROR(1/J320*(Y320/H320),"0")</f>
        <v>0.1875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52.445054945054942</v>
      </c>
      <c r="Y321" s="569">
        <f>IFERROR(Y318/H318,"0")+IFERROR(Y319/H319,"0")+IFERROR(Y320/H320,"0")</f>
        <v>55</v>
      </c>
      <c r="Z321" s="569">
        <f>IFERROR(IF(Z318="",0,Z318),"0")+IFERROR(IF(Z319="",0,Z319),"0")+IFERROR(IF(Z320="",0,Z320),"0")</f>
        <v>1.0439000000000001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429</v>
      </c>
      <c r="Y322" s="569">
        <f>IFERROR(SUM(Y318:Y320),"0")</f>
        <v>450.00000000000006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5</v>
      </c>
      <c r="Y326" s="568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5.7941176470588243</v>
      </c>
      <c r="BN326" s="64">
        <f>IFERROR(Y326*I326/H326,"0")</f>
        <v>5.91</v>
      </c>
      <c r="BO326" s="64">
        <f>IFERROR(1/J326*(X326/H326),"0")</f>
        <v>1.0773540185304893E-2</v>
      </c>
      <c r="BP326" s="64">
        <f>IFERROR(1/J326*(Y326/H326),"0")</f>
        <v>1.098901098901099E-2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4</v>
      </c>
      <c r="Y327" s="568">
        <f>IFERROR(IF(X327="",0,CEILING((X327/$H327),1)*$H327),"")</f>
        <v>5.0999999999999996</v>
      </c>
      <c r="Z327" s="36">
        <f>IFERROR(IF(Y327=0,"",ROUNDUP(Y327/H327,0)*0.00651),"")</f>
        <v>1.302E-2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4.5176470588235293</v>
      </c>
      <c r="BN327" s="64">
        <f>IFERROR(Y327*I327/H327,"0")</f>
        <v>5.76</v>
      </c>
      <c r="BO327" s="64">
        <f>IFERROR(1/J327*(X327/H327),"0")</f>
        <v>8.6188321482439153E-3</v>
      </c>
      <c r="BP327" s="64">
        <f>IFERROR(1/J327*(Y327/H327),"0")</f>
        <v>1.098901098901099E-2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3.5294117647058827</v>
      </c>
      <c r="Y328" s="569">
        <f>IFERROR(Y324/H324,"0")+IFERROR(Y325/H325,"0")+IFERROR(Y326/H326,"0")+IFERROR(Y327/H327,"0")</f>
        <v>4</v>
      </c>
      <c r="Z328" s="569">
        <f>IFERROR(IF(Z324="",0,Z324),"0")+IFERROR(IF(Z325="",0,Z325),"0")+IFERROR(IF(Z326="",0,Z326),"0")+IFERROR(IF(Z327="",0,Z327),"0")</f>
        <v>2.6040000000000001E-2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9</v>
      </c>
      <c r="Y329" s="569">
        <f>IFERROR(SUM(Y324:Y327),"0")</f>
        <v>10.199999999999999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1900</v>
      </c>
      <c r="Y346" s="568">
        <f t="shared" ref="Y346:Y352" si="52">IFERROR(IF(X346="",0,CEILING((X346/$H346),1)*$H346),"")</f>
        <v>1905</v>
      </c>
      <c r="Z346" s="36">
        <f>IFERROR(IF(Y346=0,"",ROUNDUP(Y346/H346,0)*0.02175),"")</f>
        <v>2.7622499999999999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1960.8</v>
      </c>
      <c r="BN346" s="64">
        <f t="shared" ref="BN346:BN352" si="54">IFERROR(Y346*I346/H346,"0")</f>
        <v>1965.96</v>
      </c>
      <c r="BO346" s="64">
        <f t="shared" ref="BO346:BO352" si="55">IFERROR(1/J346*(X346/H346),"0")</f>
        <v>2.6388888888888888</v>
      </c>
      <c r="BP346" s="64">
        <f t="shared" ref="BP346:BP352" si="56">IFERROR(1/J346*(Y346/H346),"0")</f>
        <v>2.645833333333333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760</v>
      </c>
      <c r="Y347" s="568">
        <f t="shared" si="52"/>
        <v>765</v>
      </c>
      <c r="Z347" s="36">
        <f>IFERROR(IF(Y347=0,"",ROUNDUP(Y347/H347,0)*0.02175),"")</f>
        <v>1.1092499999999998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784.32</v>
      </c>
      <c r="BN347" s="64">
        <f t="shared" si="54"/>
        <v>789.48</v>
      </c>
      <c r="BO347" s="64">
        <f t="shared" si="55"/>
        <v>1.0555555555555554</v>
      </c>
      <c r="BP347" s="64">
        <f t="shared" si="56"/>
        <v>1.0625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1053</v>
      </c>
      <c r="Y348" s="568">
        <f t="shared" si="52"/>
        <v>1065</v>
      </c>
      <c r="Z348" s="36">
        <f>IFERROR(IF(Y348=0,"",ROUNDUP(Y348/H348,0)*0.02175),"")</f>
        <v>1.5442499999999999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1086.6960000000001</v>
      </c>
      <c r="BN348" s="64">
        <f t="shared" si="54"/>
        <v>1099.0800000000002</v>
      </c>
      <c r="BO348" s="64">
        <f t="shared" si="55"/>
        <v>1.4624999999999999</v>
      </c>
      <c r="BP348" s="64">
        <f t="shared" si="56"/>
        <v>1.4791666666666665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300</v>
      </c>
      <c r="Y349" s="568">
        <f t="shared" si="52"/>
        <v>300</v>
      </c>
      <c r="Z349" s="36">
        <f>IFERROR(IF(Y349=0,"",ROUNDUP(Y349/H349,0)*0.02175),"")</f>
        <v>0.43499999999999994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309.60000000000002</v>
      </c>
      <c r="BN349" s="64">
        <f t="shared" si="54"/>
        <v>309.60000000000002</v>
      </c>
      <c r="BO349" s="64">
        <f t="shared" si="55"/>
        <v>0.41666666666666663</v>
      </c>
      <c r="BP349" s="64">
        <f t="shared" si="56"/>
        <v>0.41666666666666663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267.53333333333336</v>
      </c>
      <c r="Y353" s="569">
        <f>IFERROR(Y346/H346,"0")+IFERROR(Y347/H347,"0")+IFERROR(Y348/H348,"0")+IFERROR(Y349/H349,"0")+IFERROR(Y350/H350,"0")+IFERROR(Y351/H351,"0")+IFERROR(Y352/H352,"0")</f>
        <v>269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5.8507499999999988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4013</v>
      </c>
      <c r="Y354" s="569">
        <f>IFERROR(SUM(Y346:Y352),"0")</f>
        <v>4035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1300</v>
      </c>
      <c r="Y356" s="568">
        <f>IFERROR(IF(X356="",0,CEILING((X356/$H356),1)*$H356),"")</f>
        <v>1305</v>
      </c>
      <c r="Z356" s="36">
        <f>IFERROR(IF(Y356=0,"",ROUNDUP(Y356/H356,0)*0.02175),"")</f>
        <v>1.8922499999999998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1341.6</v>
      </c>
      <c r="BN356" s="64">
        <f>IFERROR(Y356*I356/H356,"0")</f>
        <v>1346.76</v>
      </c>
      <c r="BO356" s="64">
        <f>IFERROR(1/J356*(X356/H356),"0")</f>
        <v>1.8055555555555556</v>
      </c>
      <c r="BP356" s="64">
        <f>IFERROR(1/J356*(Y356/H356),"0")</f>
        <v>1.8125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86.666666666666671</v>
      </c>
      <c r="Y358" s="569">
        <f>IFERROR(Y356/H356,"0")+IFERROR(Y357/H357,"0")</f>
        <v>87</v>
      </c>
      <c r="Z358" s="569">
        <f>IFERROR(IF(Z356="",0,Z356),"0")+IFERROR(IF(Z357="",0,Z357),"0")</f>
        <v>1.8922499999999998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1300</v>
      </c>
      <c r="Y359" s="569">
        <f>IFERROR(SUM(Y356:Y357),"0")</f>
        <v>1305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236</v>
      </c>
      <c r="Y366" s="568">
        <f>IFERROR(IF(X366="",0,CEILING((X366/$H366),1)*$H366),"")</f>
        <v>243</v>
      </c>
      <c r="Z366" s="36">
        <f>IFERROR(IF(Y366=0,"",ROUNDUP(Y366/H366,0)*0.01898),"")</f>
        <v>0.51246000000000003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249.60933333333332</v>
      </c>
      <c r="BN366" s="64">
        <f>IFERROR(Y366*I366/H366,"0")</f>
        <v>257.01300000000003</v>
      </c>
      <c r="BO366" s="64">
        <f>IFERROR(1/J366*(X366/H366),"0")</f>
        <v>0.40972222222222221</v>
      </c>
      <c r="BP366" s="64">
        <f>IFERROR(1/J366*(Y366/H366),"0")</f>
        <v>0.421875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26.222222222222221</v>
      </c>
      <c r="Y367" s="569">
        <f>IFERROR(Y366/H366,"0")</f>
        <v>27</v>
      </c>
      <c r="Z367" s="569">
        <f>IFERROR(IF(Z366="",0,Z366),"0")</f>
        <v>0.51246000000000003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236</v>
      </c>
      <c r="Y368" s="569">
        <f>IFERROR(SUM(Y366:Y366),"0")</f>
        <v>243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900</v>
      </c>
      <c r="Y382" s="568">
        <f>IFERROR(IF(X382="",0,CEILING((X382/$H382),1)*$H382),"")</f>
        <v>900</v>
      </c>
      <c r="Z382" s="36">
        <f>IFERROR(IF(Y382=0,"",ROUNDUP(Y382/H382,0)*0.01898),"")</f>
        <v>1.8980000000000001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951.90000000000009</v>
      </c>
      <c r="BN382" s="64">
        <f>IFERROR(Y382*I382/H382,"0")</f>
        <v>951.90000000000009</v>
      </c>
      <c r="BO382" s="64">
        <f>IFERROR(1/J382*(X382/H382),"0")</f>
        <v>1.5625</v>
      </c>
      <c r="BP382" s="64">
        <f>IFERROR(1/J382*(Y382/H382),"0")</f>
        <v>1.5625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100</v>
      </c>
      <c r="Y384" s="569">
        <f>IFERROR(Y382/H382,"0")+IFERROR(Y383/H383,"0")</f>
        <v>100</v>
      </c>
      <c r="Z384" s="569">
        <f>IFERROR(IF(Z382="",0,Z382),"0")+IFERROR(IF(Z383="",0,Z383),"0")</f>
        <v>1.8980000000000001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900</v>
      </c>
      <c r="Y385" s="569">
        <f>IFERROR(SUM(Y382:Y383),"0")</f>
        <v>900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3</v>
      </c>
      <c r="Y401" s="568">
        <f t="shared" si="57"/>
        <v>4.2</v>
      </c>
      <c r="Z401" s="36">
        <f t="shared" si="62"/>
        <v>1.004E-2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3.1857142857142855</v>
      </c>
      <c r="BN401" s="64">
        <f t="shared" si="59"/>
        <v>4.46</v>
      </c>
      <c r="BO401" s="64">
        <f t="shared" si="60"/>
        <v>6.1050061050061059E-3</v>
      </c>
      <c r="BP401" s="64">
        <f t="shared" si="61"/>
        <v>8.5470085470085479E-3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1.4285714285714286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1.004E-2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3</v>
      </c>
      <c r="Y404" s="569">
        <f>IFERROR(SUM(Y393:Y402),"0")</f>
        <v>4.2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650</v>
      </c>
      <c r="Y437" s="568">
        <f t="shared" si="63"/>
        <v>654.72</v>
      </c>
      <c r="Z437" s="36">
        <f t="shared" si="64"/>
        <v>1.4830399999999999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694.31818181818176</v>
      </c>
      <c r="BN437" s="64">
        <f t="shared" si="66"/>
        <v>699.36</v>
      </c>
      <c r="BO437" s="64">
        <f t="shared" si="67"/>
        <v>1.1837121212121211</v>
      </c>
      <c r="BP437" s="64">
        <f t="shared" si="68"/>
        <v>1.1923076923076923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900</v>
      </c>
      <c r="Y440" s="568">
        <f t="shared" si="63"/>
        <v>902.88</v>
      </c>
      <c r="Z440" s="36">
        <f t="shared" si="64"/>
        <v>2.0451600000000001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961.36363636363637</v>
      </c>
      <c r="BN440" s="64">
        <f t="shared" si="66"/>
        <v>964.43999999999994</v>
      </c>
      <c r="BO440" s="64">
        <f t="shared" si="67"/>
        <v>1.638986013986014</v>
      </c>
      <c r="BP440" s="64">
        <f t="shared" si="68"/>
        <v>1.6442307692307694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72</v>
      </c>
      <c r="Y443" s="568">
        <f t="shared" si="63"/>
        <v>72</v>
      </c>
      <c r="Z443" s="36">
        <f>IFERROR(IF(Y443=0,"",ROUNDUP(Y443/H443,0)*0.00902),"")</f>
        <v>0.1804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76.2</v>
      </c>
      <c r="BN443" s="64">
        <f t="shared" si="66"/>
        <v>76.2</v>
      </c>
      <c r="BO443" s="64">
        <f t="shared" si="67"/>
        <v>0.15151515151515152</v>
      </c>
      <c r="BP443" s="64">
        <f t="shared" si="68"/>
        <v>0.15151515151515152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313.56060606060601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315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3.7086000000000001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1622</v>
      </c>
      <c r="Y451" s="569">
        <f>IFERROR(SUM(Y435:Y449),"0")</f>
        <v>1629.6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281</v>
      </c>
      <c r="Y453" s="568">
        <f>IFERROR(IF(X453="",0,CEILING((X453/$H453),1)*$H453),"")</f>
        <v>285.12</v>
      </c>
      <c r="Z453" s="36">
        <f>IFERROR(IF(Y453=0,"",ROUNDUP(Y453/H453,0)*0.01196),"")</f>
        <v>0.64583999999999997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300.15909090909088</v>
      </c>
      <c r="BN453" s="64">
        <f>IFERROR(Y453*I453/H453,"0")</f>
        <v>304.55999999999995</v>
      </c>
      <c r="BO453" s="64">
        <f>IFERROR(1/J453*(X453/H453),"0")</f>
        <v>0.51172785547785549</v>
      </c>
      <c r="BP453" s="64">
        <f>IFERROR(1/J453*(Y453/H453),"0")</f>
        <v>0.51923076923076927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47</v>
      </c>
      <c r="Y455" s="568">
        <f>IFERROR(IF(X455="",0,CEILING((X455/$H455),1)*$H455),"")</f>
        <v>48</v>
      </c>
      <c r="Z455" s="36">
        <f>IFERROR(IF(Y455=0,"",ROUNDUP(Y455/H455,0)*0.00902),"")</f>
        <v>9.0200000000000002E-2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67.856250000000003</v>
      </c>
      <c r="BN455" s="64">
        <f>IFERROR(Y455*I455/H455,"0")</f>
        <v>69.3</v>
      </c>
      <c r="BO455" s="64">
        <f>IFERROR(1/J455*(X455/H455),"0")</f>
        <v>7.4179292929292942E-2</v>
      </c>
      <c r="BP455" s="64">
        <f>IFERROR(1/J455*(Y455/H455),"0")</f>
        <v>7.575757575757576E-2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63.01136363636364</v>
      </c>
      <c r="Y456" s="569">
        <f>IFERROR(Y453/H453,"0")+IFERROR(Y454/H454,"0")+IFERROR(Y455/H455,"0")</f>
        <v>64</v>
      </c>
      <c r="Z456" s="569">
        <f>IFERROR(IF(Z453="",0,Z453),"0")+IFERROR(IF(Z454="",0,Z454),"0")+IFERROR(IF(Z455="",0,Z455),"0")</f>
        <v>0.73604000000000003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328</v>
      </c>
      <c r="Y457" s="569">
        <f>IFERROR(SUM(Y453:Y455),"0")</f>
        <v>333.12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140</v>
      </c>
      <c r="Y460" s="568">
        <f t="shared" si="69"/>
        <v>142.56</v>
      </c>
      <c r="Z460" s="36">
        <f>IFERROR(IF(Y460=0,"",ROUNDUP(Y460/H460,0)*0.01196),"")</f>
        <v>0.32291999999999998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149.54545454545453</v>
      </c>
      <c r="BN460" s="64">
        <f t="shared" si="71"/>
        <v>152.27999999999997</v>
      </c>
      <c r="BO460" s="64">
        <f t="shared" si="72"/>
        <v>0.25495337995337997</v>
      </c>
      <c r="BP460" s="64">
        <f t="shared" si="73"/>
        <v>0.25961538461538464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64.393939393939391</v>
      </c>
      <c r="Y466" s="569">
        <f>IFERROR(Y459/H459,"0")+IFERROR(Y460/H460,"0")+IFERROR(Y461/H461,"0")+IFERROR(Y462/H462,"0")+IFERROR(Y463/H463,"0")+IFERROR(Y464/H464,"0")+IFERROR(Y465/H465,"0")</f>
        <v>65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0.77739999999999998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340</v>
      </c>
      <c r="Y467" s="569">
        <f>IFERROR(SUM(Y459:Y465),"0")</f>
        <v>343.20000000000005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15995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16160.720000000003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16815.670236741989</v>
      </c>
      <c r="Y511" s="569">
        <f>IFERROR(SUM(BN22:BN507),"0")</f>
        <v>16990.724000000002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27</v>
      </c>
      <c r="Y512" s="38">
        <f>ROUNDUP(SUM(BP22:BP507),0)</f>
        <v>27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17490.670236741989</v>
      </c>
      <c r="Y513" s="569">
        <f>GrossWeightTotalR+PalletQtyTotalR*25</f>
        <v>17665.724000000002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2482.7205928909443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2511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30.883719999999997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970.60000000000014</v>
      </c>
      <c r="E520" s="46">
        <f>IFERROR(Y89*1,"0")+IFERROR(Y90*1,"0")+IFERROR(Y91*1,"0")+IFERROR(Y95*1,"0")+IFERROR(Y96*1,"0")+IFERROR(Y97*1,"0")+IFERROR(Y98*1,"0")+IFERROR(Y99*1,"0")+IFERROR(Y100*1,"0")</f>
        <v>1280.7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1343.4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905.1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1832.4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418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153.6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463.80000000000007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5583</v>
      </c>
      <c r="U520" s="46">
        <f>IFERROR(Y371*1,"0")+IFERROR(Y372*1,"0")+IFERROR(Y373*1,"0")+IFERROR(Y374*1,"0")+IFERROR(Y378*1,"0")+IFERROR(Y382*1,"0")+IFERROR(Y383*1,"0")+IFERROR(Y387*1,"0")</f>
        <v>900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4.2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2305.9199999999996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