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7,25 Мираторг КИ Ташкент\"/>
    </mc:Choice>
  </mc:AlternateContent>
  <xr:revisionPtr revIDLastSave="0" documentId="13_ncr:1_{2332CAF5-6D26-4182-BC54-98754BE2F9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Sheet!$A$3:$AH$22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6" i="1"/>
  <c r="AK5" i="1" l="1"/>
  <c r="AJ5" i="1"/>
  <c r="Q7" i="1" l="1"/>
  <c r="U7" i="1" s="1"/>
  <c r="Q8" i="1"/>
  <c r="V8" i="1" s="1"/>
  <c r="Q9" i="1"/>
  <c r="U9" i="1" s="1"/>
  <c r="Q10" i="1"/>
  <c r="V10" i="1" s="1"/>
  <c r="Q11" i="1"/>
  <c r="Q12" i="1"/>
  <c r="V12" i="1" s="1"/>
  <c r="Q13" i="1"/>
  <c r="U13" i="1" s="1"/>
  <c r="Q14" i="1"/>
  <c r="V14" i="1" s="1"/>
  <c r="Q15" i="1"/>
  <c r="U15" i="1" s="1"/>
  <c r="Q16" i="1"/>
  <c r="V16" i="1" s="1"/>
  <c r="Q17" i="1"/>
  <c r="U17" i="1" s="1"/>
  <c r="Q18" i="1"/>
  <c r="V18" i="1" s="1"/>
  <c r="Q19" i="1"/>
  <c r="U19" i="1" s="1"/>
  <c r="Q20" i="1"/>
  <c r="V20" i="1" s="1"/>
  <c r="Q21" i="1"/>
  <c r="U21" i="1" s="1"/>
  <c r="Q22" i="1"/>
  <c r="V22" i="1" s="1"/>
  <c r="Q6" i="1"/>
  <c r="U6" i="1" s="1"/>
  <c r="O5" i="1"/>
  <c r="U11" i="1" l="1"/>
  <c r="U16" i="1"/>
  <c r="U8" i="1"/>
  <c r="U12" i="1"/>
  <c r="U22" i="1"/>
  <c r="U18" i="1"/>
  <c r="U14" i="1"/>
  <c r="U20" i="1"/>
  <c r="U10" i="1"/>
  <c r="V6" i="1"/>
  <c r="V21" i="1"/>
  <c r="V19" i="1"/>
  <c r="V17" i="1"/>
  <c r="V15" i="1"/>
  <c r="V13" i="1"/>
  <c r="V11" i="1"/>
  <c r="V9" i="1"/>
  <c r="V7" i="1"/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6" i="1"/>
  <c r="AH22" i="1"/>
  <c r="L22" i="1"/>
  <c r="AH21" i="1"/>
  <c r="L21" i="1"/>
  <c r="AH20" i="1"/>
  <c r="L20" i="1"/>
  <c r="AH19" i="1"/>
  <c r="L19" i="1"/>
  <c r="AH18" i="1"/>
  <c r="L18" i="1"/>
  <c r="AH17" i="1"/>
  <c r="L17" i="1"/>
  <c r="AH16" i="1"/>
  <c r="L16" i="1"/>
  <c r="AH15" i="1"/>
  <c r="L15" i="1"/>
  <c r="AH14" i="1"/>
  <c r="L14" i="1"/>
  <c r="AH13" i="1"/>
  <c r="L13" i="1"/>
  <c r="AH12" i="1"/>
  <c r="L12" i="1"/>
  <c r="AH11" i="1"/>
  <c r="L11" i="1"/>
  <c r="AH10" i="1"/>
  <c r="L10" i="1"/>
  <c r="AH9" i="1"/>
  <c r="L9" i="1"/>
  <c r="AH8" i="1"/>
  <c r="L8" i="1"/>
  <c r="AH7" i="1"/>
  <c r="L7" i="1"/>
  <c r="AH6" i="1"/>
  <c r="L6" i="1"/>
  <c r="L5" i="1" s="1"/>
  <c r="AF5" i="1"/>
  <c r="AE5" i="1"/>
  <c r="AD5" i="1"/>
  <c r="AC5" i="1"/>
  <c r="AB5" i="1"/>
  <c r="AA5" i="1"/>
  <c r="Z5" i="1"/>
  <c r="Y5" i="1"/>
  <c r="X5" i="1"/>
  <c r="S5" i="1"/>
  <c r="R5" i="1"/>
  <c r="Q5" i="1"/>
  <c r="P5" i="1"/>
  <c r="N5" i="1"/>
  <c r="M5" i="1"/>
  <c r="K5" i="1"/>
  <c r="F5" i="1"/>
  <c r="E5" i="1"/>
  <c r="AH5" i="1" l="1"/>
  <c r="W5" i="1"/>
</calcChain>
</file>

<file path=xl/sharedStrings.xml><?xml version="1.0" encoding="utf-8"?>
<sst xmlns="http://schemas.openxmlformats.org/spreadsheetml/2006/main" count="95" uniqueCount="67">
  <si>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</si>
  <si>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</si>
  <si>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</si>
  <si>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</si>
  <si>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</si>
  <si>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</si>
  <si>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</si>
  <si>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</si>
  <si>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</si>
  <si>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</si>
  <si>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</si>
  <si>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</si>
  <si>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</si>
  <si>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</si>
  <si>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</si>
  <si>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</si>
  <si>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</si>
  <si>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</si>
  <si>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</si>
  <si>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</si>
  <si>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</si>
  <si>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</si>
  <si>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</si>
  <si>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06,07,(1)</t>
  </si>
  <si>
    <t>06,07,(2)</t>
  </si>
  <si>
    <t>14,07,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</si>
  <si>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</si>
  <si>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</si>
  <si>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</si>
  <si>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</si>
  <si>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</si>
  <si>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</si>
  <si>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</si>
  <si>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</si>
  <si>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>28,04,</t>
  </si>
  <si>
    <t>МХБ Ветчина для завтрака ШТ. ОХЛ п/а 400г*6 (2,4кг) МИРАТОРГ</t>
  </si>
  <si>
    <t>шт</t>
  </si>
  <si>
    <t>МХБ Колб полусухая «Салями» ШТ. ВУ ОХЛ 300гр*8  МИРАТОРГ</t>
  </si>
  <si>
    <t>нужно увеличить продажи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</si>
  <si>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</si>
  <si>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</si>
  <si>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</si>
  <si>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</si>
  <si>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</si>
  <si>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</si>
  <si>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</si>
  <si>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22,05,25 списание 310шт.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</si>
  <si>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</si>
  <si>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</si>
  <si>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</si>
  <si>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нужно увеличить продажи!!! / на вывод / СРОКИ (17,03,25)</t>
  </si>
  <si>
    <t>МХБ Колбаса сыровяленая Сальчичон ШТ. ф/о ОХЛ 300г*6 (1,8 кг) МИРАТОРГ</t>
  </si>
  <si>
    <t>нужно увеличить продажи!!! / СРОКИ (09,03,25; 13,03,25)</t>
  </si>
  <si>
    <t>МХБ Колбаса сырокопченая Брауншвейгская ШТ. ВУ ОХЛ 300гр*8 (2,4 кг) МИРАТОРГ</t>
  </si>
  <si>
    <t>16,06,25 завод не отгрузил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</si>
  <si>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</si>
  <si>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</si>
  <si>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22,05,25 списание 215шт.</t>
  </si>
  <si>
    <t>Сервелат Коньячный в/к ВУ ОХЛ 375гр  МИРАТОРГ</t>
  </si>
  <si>
    <t>Сервелат полусухой с/к ВУ ОХЛ 300гр МИРАТОРГ</t>
  </si>
  <si>
    <t>07,07,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</si>
  <si>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22,05,25 списание 203шт.</t>
    </r>
  </si>
  <si>
    <t>21,07,</t>
  </si>
  <si>
    <t>заказ</t>
  </si>
  <si>
    <t>вес кор.</t>
  </si>
  <si>
    <t>КОЛ-ВО кор.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</si>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</sst>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  <xf numFmtId="164" fontId="5" fillId="5" borderId="1" xfId="1" applyNumberFormat="1" applyFont="1" applyFill="1"/>
    <xf numFmtId="2" fontId="1" fillId="0" borderId="1" xfId="1" applyNumberFormat="1"/>
    <xf numFmtId="2" fontId="6" fillId="2" borderId="1" xfId="1" applyNumberFormat="1" applyFont="1" applyFill="1"/>
    <xf numFmtId="164" fontId="6" fillId="2" borderId="1" xfId="1" applyNumberFormat="1" applyFont="1" applyFill="1"/>
    <xf numFmtId="2" fontId="0" fillId="0" borderId="1" xfId="0" applyNumberFormat="1"/>
    <xf numFmtId="0" fontId="0" fillId="0" borderId="1" xfId="0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87;&#1088;&#1086;&#1076;&#1072;&#1078;&#1080;%20&#1058;&#1072;&#1096;&#1082;&#1077;&#1085;&#1090;%2001,07,25-07,07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76;&#1074;%2030,06,25%20&#1090;&#1096;&#1088;&#1089;&#1095;%20&#1084;&#1088;&#1090;&#1088;&#1075;%20&#1082;&#1080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01.07.2025 - 07.07.2025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01.07.25</v>
          </cell>
          <cell r="E6" t="str">
            <v>02.07.25</v>
          </cell>
          <cell r="F6" t="str">
            <v>03.07.25</v>
          </cell>
        </row>
        <row r="8">
          <cell r="A8" t="str">
            <v>1721-Сосиски Вязанка Сливочные ТМ Стародворские колбасы</v>
          </cell>
          <cell r="C8">
            <v>536.45299999999997</v>
          </cell>
          <cell r="D8">
            <v>228.19200000000001</v>
          </cell>
          <cell r="F8">
            <v>104.55800000000001</v>
          </cell>
        </row>
        <row r="9">
          <cell r="A9" t="str">
            <v>2074-Сосиски Молочные для завтрака Особый рецепт</v>
          </cell>
          <cell r="C9">
            <v>728.31100000000004</v>
          </cell>
          <cell r="D9">
            <v>170.07300000000001</v>
          </cell>
          <cell r="E9">
            <v>72.997</v>
          </cell>
          <cell r="F9">
            <v>135.971</v>
          </cell>
        </row>
        <row r="10">
          <cell r="A10" t="str">
            <v>7187 ГРУДИНКА ПРЕМИУМ к/в мл/к в/у 0.3кг_50с  ОСТАНКИНО</v>
          </cell>
          <cell r="C10">
            <v>1153</v>
          </cell>
          <cell r="D10">
            <v>336</v>
          </cell>
          <cell r="E10">
            <v>129</v>
          </cell>
          <cell r="F10">
            <v>167</v>
          </cell>
        </row>
        <row r="11">
          <cell r="A11" t="str">
            <v>7070 СОЧНЫЕ ПМ сос п/о мгс 1.5*4_А_50с  ОСТАНКИНО</v>
          </cell>
          <cell r="C11">
            <v>533.80100000000004</v>
          </cell>
          <cell r="D11">
            <v>205.16300000000001</v>
          </cell>
          <cell r="E11">
            <v>26.579000000000001</v>
          </cell>
          <cell r="F11">
            <v>86.009</v>
          </cell>
        </row>
        <row r="12">
          <cell r="A12" t="str">
            <v>1875-Колбаса Филейная оригинальная ТМ Особый рецепт в оболочке полиамид.  ПОКОМ</v>
          </cell>
          <cell r="C12">
            <v>442.36900000000003</v>
          </cell>
          <cell r="D12">
            <v>53.237000000000002</v>
          </cell>
          <cell r="E12">
            <v>29.108000000000001</v>
          </cell>
          <cell r="F12">
            <v>118.286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345.02</v>
          </cell>
          <cell r="D13">
            <v>47.295000000000002</v>
          </cell>
          <cell r="E13">
            <v>66.933000000000007</v>
          </cell>
          <cell r="F13">
            <v>41.375999999999998</v>
          </cell>
        </row>
        <row r="14">
          <cell r="A14" t="str">
            <v>Вареные колбасы Сливушка Вязанка Фикс.вес 0,45 П/а Вязанка  ПОКОМ</v>
          </cell>
          <cell r="C14">
            <v>574</v>
          </cell>
          <cell r="D14">
            <v>204</v>
          </cell>
          <cell r="E14">
            <v>39</v>
          </cell>
          <cell r="F14">
            <v>122</v>
          </cell>
        </row>
        <row r="15">
          <cell r="A15" t="str">
            <v>0222-Ветчины Дугушка Дугушка б/о Стародворье, 1кг</v>
          </cell>
          <cell r="C15">
            <v>278.66500000000002</v>
          </cell>
          <cell r="D15">
            <v>100.09399999999999</v>
          </cell>
          <cell r="E15">
            <v>28.564</v>
          </cell>
          <cell r="F15">
            <v>53.497999999999998</v>
          </cell>
        </row>
        <row r="16">
          <cell r="A16" t="str">
            <v>МХБ Колб полусухая «Салями» ШТ. ВУ ОХЛ 300гр*8  МИРАТОРГ</v>
          </cell>
          <cell r="C16">
            <v>337</v>
          </cell>
          <cell r="D16">
            <v>147</v>
          </cell>
          <cell r="E16">
            <v>9</v>
          </cell>
          <cell r="F16">
            <v>29</v>
          </cell>
        </row>
        <row r="17">
          <cell r="A17" t="str">
            <v>1867-Колбаса Филейная ТМ Особый рецепт в оболочке полиамид большой батон.  ПОКОМ</v>
          </cell>
          <cell r="C17">
            <v>415.38099999999997</v>
          </cell>
          <cell r="D17">
            <v>127.752</v>
          </cell>
          <cell r="E17">
            <v>34.683999999999997</v>
          </cell>
          <cell r="F17">
            <v>60.064</v>
          </cell>
        </row>
        <row r="18">
          <cell r="A18" t="str">
            <v>2634 Колбаса Дугушка Стародворская ТМ Стародворье ТС Дугушка  ПОКОМ</v>
          </cell>
          <cell r="C18">
            <v>288.57400000000001</v>
          </cell>
          <cell r="D18">
            <v>146.447</v>
          </cell>
          <cell r="E18">
            <v>21.254999999999999</v>
          </cell>
          <cell r="F18">
            <v>23.940999999999999</v>
          </cell>
        </row>
        <row r="19">
          <cell r="A19" t="str">
            <v>Сервелат полусухой с/к ВУ ОХЛ 300гр МИРАТОРГ</v>
          </cell>
          <cell r="C19">
            <v>219</v>
          </cell>
          <cell r="D19">
            <v>93</v>
          </cell>
          <cell r="E19">
            <v>16</v>
          </cell>
          <cell r="F19">
            <v>6</v>
          </cell>
        </row>
        <row r="20">
          <cell r="A20" t="str">
            <v>4087   СЕРВЕЛАТ КОПЧЕНЫЙ НА БУКЕ в/к в/К 0,35</v>
          </cell>
          <cell r="C20">
            <v>612</v>
          </cell>
          <cell r="D20">
            <v>222</v>
          </cell>
          <cell r="E20">
            <v>53</v>
          </cell>
          <cell r="F20">
            <v>107</v>
          </cell>
        </row>
        <row r="21">
          <cell r="A21" t="str">
            <v>5096   СЕРВЕЛАТ КРЕМЛЕВСКИЙ в/к в/у_СНГ</v>
          </cell>
          <cell r="C21">
            <v>149.84200000000001</v>
          </cell>
          <cell r="D21">
            <v>57.390999999999998</v>
          </cell>
          <cell r="E21">
            <v>-0.86099999999999999</v>
          </cell>
          <cell r="F21">
            <v>27.327000000000002</v>
          </cell>
        </row>
        <row r="22">
          <cell r="A22" t="str">
            <v>1870-Колбаса Со шпиком ТМ Особый рецепт в оболочке полиамид большой батон.  ПОКОМ</v>
          </cell>
          <cell r="C22">
            <v>355.12599999999998</v>
          </cell>
          <cell r="D22">
            <v>77.152000000000001</v>
          </cell>
          <cell r="E22">
            <v>27.352</v>
          </cell>
          <cell r="F22">
            <v>69.608999999999995</v>
          </cell>
        </row>
        <row r="23">
          <cell r="A23" t="str">
            <v>5608 СЕРВЕЛАТ ФИНСКИЙ в/к в/у срез 0.35кг_СНГ</v>
          </cell>
          <cell r="C23">
            <v>520</v>
          </cell>
          <cell r="D23">
            <v>214</v>
          </cell>
          <cell r="E23">
            <v>55</v>
          </cell>
          <cell r="F23">
            <v>63</v>
          </cell>
        </row>
        <row r="24">
          <cell r="A24" t="str">
            <v>МХБ Мясной продукт из свинины сырокопченый Бекон ШТ. ОХЛ ВУ 200г*10 (2 кг) МИРАТОРГ</v>
          </cell>
          <cell r="C24">
            <v>350</v>
          </cell>
          <cell r="D24">
            <v>94</v>
          </cell>
          <cell r="E24">
            <v>21</v>
          </cell>
          <cell r="F24">
            <v>35</v>
          </cell>
        </row>
        <row r="25">
          <cell r="A25" t="str">
            <v>1523-Сосиски Вязанка Молочные ТМ Стародворские колбасы</v>
          </cell>
          <cell r="C25">
            <v>198.35499999999999</v>
          </cell>
          <cell r="D25">
            <v>76.605000000000004</v>
          </cell>
          <cell r="E25">
            <v>4.1319999999999997</v>
          </cell>
          <cell r="F25">
            <v>19.271999999999998</v>
          </cell>
        </row>
        <row r="26">
          <cell r="A26" t="str">
            <v>1720-Сосиски Вязанка Сливочные ТМ Стародворские колбасы ТС Вязанка амицел в мод газов.среде 0,45кг</v>
          </cell>
          <cell r="C26">
            <v>330</v>
          </cell>
          <cell r="D26">
            <v>89</v>
          </cell>
          <cell r="E26">
            <v>23</v>
          </cell>
          <cell r="F26">
            <v>96</v>
          </cell>
        </row>
        <row r="27">
          <cell r="A27" t="str">
            <v>2205-Сосиски Молочные для завтрака ТМ Особый рецепт 0,4кг</v>
          </cell>
          <cell r="C27">
            <v>528</v>
          </cell>
          <cell r="D27">
            <v>67</v>
          </cell>
          <cell r="E27">
            <v>108</v>
          </cell>
          <cell r="F27">
            <v>144</v>
          </cell>
        </row>
        <row r="28">
          <cell r="A28" t="str">
            <v>1118 В/к колбасы Салями Запеченая Дугушка  Вектор Стародворье, 1кг</v>
          </cell>
          <cell r="C28">
            <v>169.02799999999999</v>
          </cell>
          <cell r="D28">
            <v>48.433</v>
          </cell>
          <cell r="E28">
            <v>22.04</v>
          </cell>
          <cell r="F28">
            <v>36.966000000000001</v>
          </cell>
        </row>
        <row r="29">
          <cell r="A29" t="str">
            <v>СОС СЛИВОЧНЫЕ ГОСТ ЦО ЗА ЛОТ ШТ 0.45КГ K1.8 ЧЕРКИЗОВО</v>
          </cell>
          <cell r="C29">
            <v>271</v>
          </cell>
          <cell r="D29">
            <v>-5</v>
          </cell>
          <cell r="F29">
            <v>109</v>
          </cell>
        </row>
        <row r="30">
          <cell r="A30" t="str">
            <v>2150 В/к колбасы Рубленая Запеченная Дугушка Весовые Вектор Стародворье, вес 1кг</v>
          </cell>
          <cell r="C30">
            <v>174.364</v>
          </cell>
          <cell r="D30">
            <v>31.414000000000001</v>
          </cell>
          <cell r="E30">
            <v>43.619</v>
          </cell>
          <cell r="F30">
            <v>46.268999999999998</v>
          </cell>
        </row>
        <row r="31">
          <cell r="A31" t="str">
            <v>1869-Колбаса Молочная ТМ Особый рецепт в оболочке полиамид большой батон.  ПОКОМ</v>
          </cell>
          <cell r="C31">
            <v>312.62900000000002</v>
          </cell>
          <cell r="D31">
            <v>102.70699999999999</v>
          </cell>
          <cell r="E31">
            <v>54.975999999999999</v>
          </cell>
          <cell r="F31">
            <v>32.244</v>
          </cell>
        </row>
        <row r="32">
          <cell r="A32" t="str">
            <v>7058 ШПИКАЧКИ СОЧНЫЕ С БЕКОНОМ п/о мгс 1*3_60с  ОСТАНКИНО</v>
          </cell>
          <cell r="C32">
            <v>239.88399999999999</v>
          </cell>
          <cell r="D32">
            <v>81.405000000000001</v>
          </cell>
          <cell r="E32">
            <v>14.76</v>
          </cell>
          <cell r="F32">
            <v>50.25</v>
          </cell>
        </row>
        <row r="33">
          <cell r="A33" t="str">
            <v>СК БОГОРОДСКАЯ ПРЕСС ФИБ ВУ ШТ0.3КГ К3.6  ЧЕРКИЗОВО</v>
          </cell>
          <cell r="C33">
            <v>249</v>
          </cell>
          <cell r="D33">
            <v>98</v>
          </cell>
          <cell r="E33">
            <v>9</v>
          </cell>
          <cell r="F33">
            <v>33</v>
          </cell>
        </row>
        <row r="34">
          <cell r="A34" t="str">
            <v>ВАР КЛАССИЧЕСКАЯ ПО-Ч ЦО ЗА 1.6КГ K3.2 ЧЕРКИЗОВО</v>
          </cell>
          <cell r="C34">
            <v>129.02199999999999</v>
          </cell>
          <cell r="F34">
            <v>35.523000000000003</v>
          </cell>
        </row>
        <row r="35">
          <cell r="A35" t="str">
            <v>ВАР МОЛОЧНАЯ ПО-Ч НМО 1 КГ К3  ЧЕРКИЗОВО</v>
          </cell>
          <cell r="C35">
            <v>157.16</v>
          </cell>
          <cell r="D35">
            <v>51.06</v>
          </cell>
          <cell r="E35">
            <v>15.446999999999999</v>
          </cell>
          <cell r="F35">
            <v>28.934000000000001</v>
          </cell>
        </row>
        <row r="36">
          <cell r="A36" t="str">
            <v>1120 В/к колбасы Сервелат Запеченный Дугушка Вес Вектор Стародворье, вес 1кг</v>
          </cell>
          <cell r="C36">
            <v>151.12299999999999</v>
          </cell>
          <cell r="D36">
            <v>42.637999999999998</v>
          </cell>
          <cell r="E36">
            <v>28.539000000000001</v>
          </cell>
          <cell r="F36">
            <v>27.231999999999999</v>
          </cell>
        </row>
        <row r="37">
          <cell r="A37" t="str">
            <v>ВАР МОЛОЧНАЯ ПО-ЧЕ НМО ШТ 0.4КГ К2.4  ЧЕРКИЗОВО</v>
          </cell>
          <cell r="C37">
            <v>372</v>
          </cell>
          <cell r="D37">
            <v>140</v>
          </cell>
          <cell r="E37">
            <v>27</v>
          </cell>
          <cell r="F37">
            <v>69</v>
          </cell>
        </row>
        <row r="38">
          <cell r="A38" t="str">
            <v>6346 ФИЛЕЙНАЯ Папа может вар п/о 0.5кг_СНГ  ОСТАНКИНО</v>
          </cell>
          <cell r="C38">
            <v>442</v>
          </cell>
          <cell r="D38">
            <v>137</v>
          </cell>
          <cell r="E38">
            <v>73</v>
          </cell>
          <cell r="F38">
            <v>119</v>
          </cell>
        </row>
        <row r="39">
          <cell r="A39" t="str">
            <v>МХБ Колбаса варено-копченая Сервелат ШТ. Ф/О ОХЛ В/У 375г*6 (2,25кг) МИРАТОРГ</v>
          </cell>
          <cell r="C39">
            <v>200</v>
          </cell>
          <cell r="D39">
            <v>83</v>
          </cell>
          <cell r="E39">
            <v>15</v>
          </cell>
          <cell r="F39">
            <v>22</v>
          </cell>
        </row>
        <row r="40">
          <cell r="A40" t="str">
            <v>0178 Ветчины Нежная Особая Особая Весовые П/а Особый рецепт большой батон  ПОКОМ</v>
          </cell>
          <cell r="C40">
            <v>156.03299999999999</v>
          </cell>
          <cell r="D40">
            <v>62.084000000000003</v>
          </cell>
          <cell r="E40">
            <v>7.51</v>
          </cell>
          <cell r="F40">
            <v>34.767000000000003</v>
          </cell>
        </row>
        <row r="41">
          <cell r="A41" t="str">
            <v>ВАР АРОМАТНАЯ ПО-Ч ЦО ЗА 1.6КГ K3.2 ЧЕРКИЗОВО</v>
          </cell>
          <cell r="C41">
            <v>112.235</v>
          </cell>
          <cell r="D41">
            <v>-5.8650000000000002</v>
          </cell>
          <cell r="F41">
            <v>28.126999999999999</v>
          </cell>
        </row>
        <row r="42">
          <cell r="A42" t="str">
            <v>СОС МОЛОЧНЫЕ ПО-Ч ПМО ЗА ЛОТ ШТ 0.45КГ K1.8 ЧЕРКИЗОВО</v>
          </cell>
          <cell r="C42">
            <v>258</v>
          </cell>
          <cell r="D42">
            <v>-1</v>
          </cell>
          <cell r="F42">
            <v>62</v>
          </cell>
        </row>
        <row r="43">
          <cell r="A43" t="str">
            <v>6093 САЛЯМИ ИТАЛЬЯНСКАЯ с/к в/у 1/250 8шт_UZ</v>
          </cell>
          <cell r="C43">
            <v>274</v>
          </cell>
          <cell r="D43">
            <v>111</v>
          </cell>
          <cell r="E43">
            <v>28</v>
          </cell>
          <cell r="F43">
            <v>38</v>
          </cell>
        </row>
        <row r="44">
          <cell r="A44" t="str">
            <v>МХБ Колбаса варено-копченая Сервелат Финский ШТ. Ф/О ОХЛ В/У 375г*6 (2,25кг) МИРАТОРГ</v>
          </cell>
          <cell r="C44">
            <v>230</v>
          </cell>
          <cell r="D44">
            <v>95</v>
          </cell>
          <cell r="E44">
            <v>19</v>
          </cell>
          <cell r="F44">
            <v>31</v>
          </cell>
        </row>
        <row r="45">
          <cell r="A45" t="str">
            <v>4079 СЕРВЕЛАТ КОПЧЕНЫЙ НА БУКЕ в/к в/у_СНГ</v>
          </cell>
          <cell r="C45">
            <v>132.20099999999999</v>
          </cell>
          <cell r="D45">
            <v>42.607999999999997</v>
          </cell>
          <cell r="E45">
            <v>4.2610000000000001</v>
          </cell>
          <cell r="F45">
            <v>21.381</v>
          </cell>
        </row>
        <row r="46">
          <cell r="A46" t="str">
            <v>МХБ Колбаса варено-копченая Балыковая ШТ. Ф/О ОХЛ В/У 375г*6 (2,25кг) МИРАТОРГ</v>
          </cell>
          <cell r="C46">
            <v>236</v>
          </cell>
          <cell r="D46">
            <v>89</v>
          </cell>
          <cell r="E46">
            <v>11</v>
          </cell>
          <cell r="F46">
            <v>40</v>
          </cell>
        </row>
        <row r="47">
          <cell r="A47" t="str">
            <v>Вареные колбасы Докторская ГОСТ Вязанка Фикс.вес 0,4 Вектор Вязанка  ПОКОМ</v>
          </cell>
          <cell r="C47">
            <v>243</v>
          </cell>
          <cell r="D47">
            <v>128</v>
          </cell>
          <cell r="E47">
            <v>26</v>
          </cell>
          <cell r="F47">
            <v>26</v>
          </cell>
        </row>
        <row r="48">
          <cell r="A48" t="str">
            <v>7075 МОЛОЧ.ПРЕМИУМ ПМ сос п/о мгс 1.5*4_О_50с  ОСТАНКИНО</v>
          </cell>
          <cell r="C48">
            <v>172.01300000000001</v>
          </cell>
          <cell r="D48">
            <v>92.277000000000001</v>
          </cell>
          <cell r="F48">
            <v>31.835999999999999</v>
          </cell>
        </row>
        <row r="49">
          <cell r="A49" t="str">
            <v>1411 Сосиски «Сочинки Сливочные» Весовые ТМ «Стародворье» 1,35 кг  ПОКОМ</v>
          </cell>
          <cell r="C49">
            <v>164.07</v>
          </cell>
          <cell r="D49">
            <v>65.739999999999995</v>
          </cell>
          <cell r="F49">
            <v>34.600999999999999</v>
          </cell>
        </row>
        <row r="50">
          <cell r="A50" t="str">
            <v>СК БОРОДИНСКАЯ СРЕЗ ФИБ ВУ 0.3КГ ШТ К3.6  ЧЕРКИЗОВО</v>
          </cell>
          <cell r="C50">
            <v>187</v>
          </cell>
          <cell r="D50">
            <v>57</v>
          </cell>
          <cell r="E50">
            <v>1</v>
          </cell>
          <cell r="F50">
            <v>33</v>
          </cell>
        </row>
        <row r="51">
          <cell r="A51" t="str">
            <v>1370-Сосиски Сочинки Бордо Весовой п/а Стародворье</v>
          </cell>
          <cell r="C51">
            <v>161.673</v>
          </cell>
          <cell r="D51">
            <v>68.66</v>
          </cell>
          <cell r="E51">
            <v>29.170999999999999</v>
          </cell>
          <cell r="F51">
            <v>16.030999999999999</v>
          </cell>
        </row>
        <row r="52">
          <cell r="A52" t="str">
            <v>6076 МЯСНАЯ Папа может вар п/о 0.4кг_UZ</v>
          </cell>
          <cell r="C52">
            <v>463</v>
          </cell>
          <cell r="D52">
            <v>186</v>
          </cell>
          <cell r="E52">
            <v>40</v>
          </cell>
          <cell r="F52">
            <v>80</v>
          </cell>
        </row>
        <row r="53">
          <cell r="A53" t="str">
            <v>СОС КОПЧ ПО-Ч ЛОТ ПМО ЗА ШТ 0.4КГ K1.6  ЧЕРКИЗОВО</v>
          </cell>
          <cell r="C53">
            <v>296</v>
          </cell>
          <cell r="D53">
            <v>2</v>
          </cell>
          <cell r="E53">
            <v>12</v>
          </cell>
          <cell r="F53">
            <v>89</v>
          </cell>
        </row>
        <row r="54">
          <cell r="A54" t="str">
            <v>МХБ Сервелат Мраморный ШТ. в/к ВУ ОХЛ 330г*6 (1,98кг)  МИРАТОРГ</v>
          </cell>
          <cell r="C54">
            <v>207</v>
          </cell>
          <cell r="D54">
            <v>71</v>
          </cell>
          <cell r="E54">
            <v>34</v>
          </cell>
          <cell r="F54">
            <v>25</v>
          </cell>
        </row>
        <row r="55">
          <cell r="A55" t="str">
            <v>6095 ЮБИЛЕЙНАЯ с/к в/у 1/250 8шт_UZ</v>
          </cell>
          <cell r="C55">
            <v>217</v>
          </cell>
          <cell r="D55">
            <v>97</v>
          </cell>
          <cell r="E55">
            <v>38</v>
          </cell>
          <cell r="F55">
            <v>42</v>
          </cell>
        </row>
        <row r="56">
          <cell r="A56" t="str">
            <v>Сервелат Коньячный в/к ВУ ОХЛ 375гр  МИРАТОРГ</v>
          </cell>
          <cell r="C56">
            <v>161</v>
          </cell>
          <cell r="D56">
            <v>71</v>
          </cell>
          <cell r="E56">
            <v>25</v>
          </cell>
          <cell r="F56">
            <v>11</v>
          </cell>
        </row>
        <row r="57">
          <cell r="A57" t="str">
            <v>МХБ Колбаса полукопченая Чесночная ШТ. ф/о ОХЛ 375г*6 (2,25кг) МИРАТОРГ</v>
          </cell>
          <cell r="C57">
            <v>168</v>
          </cell>
          <cell r="D57">
            <v>76</v>
          </cell>
          <cell r="E57">
            <v>14</v>
          </cell>
          <cell r="F57">
            <v>19</v>
          </cell>
        </row>
        <row r="58">
          <cell r="A58" t="str">
            <v>КОПЧ БЕКОН НАР ВУ ШТ 0.18КГ К1.8  ЧЕРКИЗОВО</v>
          </cell>
          <cell r="C58">
            <v>211</v>
          </cell>
          <cell r="D58">
            <v>127</v>
          </cell>
          <cell r="E58">
            <v>15</v>
          </cell>
          <cell r="F58">
            <v>40</v>
          </cell>
        </row>
        <row r="59">
          <cell r="A59" t="str">
            <v>Вареные колбасы «Филейская» Весовые Вектор ТМ «Вязанка»  ПОКОМ</v>
          </cell>
          <cell r="C59">
            <v>107.58799999999999</v>
          </cell>
          <cell r="D59">
            <v>36.069000000000003</v>
          </cell>
          <cell r="E59">
            <v>24.312000000000001</v>
          </cell>
          <cell r="F59">
            <v>12.183</v>
          </cell>
        </row>
        <row r="60">
          <cell r="A60" t="str">
            <v>1371-Сосиски Сочинки с сочной грудинкой Бордо Фикс.вес 0,4 П/а мгс Стародворье</v>
          </cell>
          <cell r="C60">
            <v>279</v>
          </cell>
          <cell r="D60">
            <v>109</v>
          </cell>
          <cell r="E60">
            <v>45</v>
          </cell>
          <cell r="F60">
            <v>91</v>
          </cell>
        </row>
        <row r="61">
          <cell r="A61" t="str">
            <v>ВК СЕРВ ГОСТ СРЕЗ ФИБ ВУ ШТ 0.5КГ К2  ЧЕРКИЗОВО</v>
          </cell>
          <cell r="C61">
            <v>90</v>
          </cell>
          <cell r="D61">
            <v>37</v>
          </cell>
          <cell r="F61">
            <v>9</v>
          </cell>
        </row>
        <row r="62">
          <cell r="A62" t="str">
            <v>1204 Копченые колбасы Салями Мясорубская с рубленым шпиком Бордо Весовой фиброуз Стародворье  ПОКОМ</v>
          </cell>
          <cell r="C62">
            <v>90.436000000000007</v>
          </cell>
          <cell r="D62">
            <v>28.814</v>
          </cell>
          <cell r="E62">
            <v>15.22</v>
          </cell>
          <cell r="F62">
            <v>2.9039999999999999</v>
          </cell>
        </row>
        <row r="63">
          <cell r="A63" t="str">
            <v>Наггетсы куриные Классические 300г*12 (3,6кг) Мираторг Россия</v>
          </cell>
          <cell r="C63">
            <v>238</v>
          </cell>
          <cell r="D63">
            <v>14</v>
          </cell>
          <cell r="E63">
            <v>16</v>
          </cell>
          <cell r="F63">
            <v>137</v>
          </cell>
        </row>
        <row r="64">
          <cell r="A64" t="str">
            <v>1372-Сосиски Сочинки с сочным окороком Бордо Фикс.вес 0,4 П/а мгс Стародворье</v>
          </cell>
          <cell r="C64">
            <v>261</v>
          </cell>
          <cell r="D64">
            <v>118</v>
          </cell>
          <cell r="E64">
            <v>39</v>
          </cell>
          <cell r="F64">
            <v>98</v>
          </cell>
        </row>
        <row r="65">
          <cell r="A65" t="str">
            <v>6092 АРОМАТНАЯ с/к в/у 1/250 8шт_UZ</v>
          </cell>
          <cell r="C65">
            <v>170</v>
          </cell>
          <cell r="D65">
            <v>88</v>
          </cell>
          <cell r="E65">
            <v>20</v>
          </cell>
          <cell r="F65">
            <v>31</v>
          </cell>
        </row>
        <row r="66">
          <cell r="A66" t="str">
            <v>СК СЕРВЕЛЕТТИ ПРЕСС СРЕЗ БО ВУ ШТ 0.25КГ  ЧЕРКИЗОВО</v>
          </cell>
          <cell r="C66">
            <v>108</v>
          </cell>
          <cell r="D66">
            <v>31</v>
          </cell>
          <cell r="E66">
            <v>1</v>
          </cell>
          <cell r="F66">
            <v>16</v>
          </cell>
        </row>
        <row r="67">
          <cell r="A67" t="str">
            <v>Вареные колбасы «Филейская» Фикс.вес 0,45 Вектор ТМ «Вязанка»  ПОКОМ</v>
          </cell>
          <cell r="C67">
            <v>171</v>
          </cell>
          <cell r="D67">
            <v>54</v>
          </cell>
          <cell r="E67">
            <v>41</v>
          </cell>
          <cell r="F67">
            <v>16</v>
          </cell>
        </row>
        <row r="68">
          <cell r="A68" t="str">
            <v>Вареные колбасы Молокуша Вязанка Вес п/а Вязанка  ПОКОМ</v>
          </cell>
          <cell r="C68">
            <v>89.418000000000006</v>
          </cell>
          <cell r="D68">
            <v>41.802</v>
          </cell>
          <cell r="E68">
            <v>23.128</v>
          </cell>
          <cell r="F68">
            <v>14.983000000000001</v>
          </cell>
        </row>
        <row r="69">
          <cell r="A69" t="str">
            <v>6094 ЮБИЛЕЙНАЯ с/к в/у_UZ</v>
          </cell>
          <cell r="C69">
            <v>41.109000000000002</v>
          </cell>
          <cell r="D69">
            <v>9.1470000000000002</v>
          </cell>
          <cell r="E69">
            <v>0.98399999999999999</v>
          </cell>
          <cell r="F69">
            <v>7.8579999999999997</v>
          </cell>
        </row>
        <row r="70">
          <cell r="A70" t="str">
            <v>СОС ВЕНСКИЕ БО ЗА ПАК 1.25КГ K5 ЧЕРКИЗОВО</v>
          </cell>
          <cell r="C70">
            <v>67.063000000000002</v>
          </cell>
          <cell r="F70">
            <v>3.6819999999999999</v>
          </cell>
        </row>
        <row r="71">
          <cell r="A71" t="str">
            <v>ВЕТЧ МРАМОРНАЯ ПО-ЧЕРКИЗОВСКИ ШТ 0,4 КГ  ЧЕРКИЗОВО</v>
          </cell>
          <cell r="C71">
            <v>132</v>
          </cell>
          <cell r="D71">
            <v>60</v>
          </cell>
          <cell r="E71">
            <v>6</v>
          </cell>
          <cell r="F71">
            <v>11</v>
          </cell>
        </row>
        <row r="72">
          <cell r="A72" t="str">
            <v>6078 ФИЛЕЙНАЯ Папа может вар п/о_UZ</v>
          </cell>
          <cell r="C72">
            <v>108.901</v>
          </cell>
          <cell r="D72">
            <v>16.204000000000001</v>
          </cell>
          <cell r="E72">
            <v>13.478</v>
          </cell>
          <cell r="F72">
            <v>28.268000000000001</v>
          </cell>
        </row>
        <row r="73">
          <cell r="A73" t="str">
            <v>1871-Колбаса Филейная оригинальная ТМ Особый рецепт в оболочке полиамид 0,4 кг.  ПОКОМ</v>
          </cell>
          <cell r="C73">
            <v>227</v>
          </cell>
          <cell r="D73">
            <v>53</v>
          </cell>
          <cell r="E73">
            <v>70</v>
          </cell>
          <cell r="F73">
            <v>35</v>
          </cell>
        </row>
        <row r="74">
          <cell r="A74" t="str">
            <v>МХБ Колбаса вареная Докторская ШТ. п/а ОХЛ 470г*6 (2,82 кг) МИРАТОРГ</v>
          </cell>
          <cell r="C74">
            <v>95</v>
          </cell>
          <cell r="D74">
            <v>40</v>
          </cell>
          <cell r="E74">
            <v>18</v>
          </cell>
          <cell r="F74">
            <v>4</v>
          </cell>
        </row>
        <row r="75">
          <cell r="A75" t="str">
            <v>2027 Ветчина Нежная п/а ТМ Особый рецепт шт. 0,4кг</v>
          </cell>
          <cell r="C75">
            <v>145</v>
          </cell>
          <cell r="D75">
            <v>85</v>
          </cell>
          <cell r="E75">
            <v>11</v>
          </cell>
          <cell r="F75">
            <v>31</v>
          </cell>
        </row>
        <row r="76">
          <cell r="A76" t="str">
            <v>1851-Колбаса Филедворская по-стародворски ТМ Стародворье в оболочке полиамид 0,4 кг.  ПОКОМ</v>
          </cell>
          <cell r="C76">
            <v>205</v>
          </cell>
          <cell r="D76">
            <v>77</v>
          </cell>
          <cell r="E76">
            <v>15</v>
          </cell>
          <cell r="F76">
            <v>16</v>
          </cell>
        </row>
        <row r="77">
          <cell r="A77" t="str">
            <v>6072 ЭКСТРА Папа может вар п/о 0.4кг_UZ</v>
          </cell>
          <cell r="C77">
            <v>228</v>
          </cell>
          <cell r="D77">
            <v>7</v>
          </cell>
          <cell r="F77">
            <v>102</v>
          </cell>
        </row>
        <row r="78">
          <cell r="A78" t="str">
            <v>СК БРАУНШВЕЙГСКАЯ ГОСТ БО СРЕЗ ШТ 0,2КГ  ЧЕРКИЗОВО</v>
          </cell>
          <cell r="C78">
            <v>116</v>
          </cell>
          <cell r="D78">
            <v>41</v>
          </cell>
          <cell r="E78">
            <v>6</v>
          </cell>
          <cell r="F78">
            <v>29</v>
          </cell>
        </row>
        <row r="79">
          <cell r="A79" t="str">
            <v>МХБ Колбаса полукопченая Краковская ШТ. н/о ОХЛ 430*6 (2,58кг) МИРАТОРГ</v>
          </cell>
          <cell r="C79">
            <v>76</v>
          </cell>
          <cell r="D79">
            <v>27</v>
          </cell>
          <cell r="E79">
            <v>24</v>
          </cell>
          <cell r="F79">
            <v>6</v>
          </cell>
        </row>
        <row r="80">
          <cell r="A80" t="str">
            <v>СК САЛЯМИНИ ВУ ШТ 0.18 КГ  ЧЕРКИЗОВО</v>
          </cell>
          <cell r="C80">
            <v>160</v>
          </cell>
          <cell r="D80">
            <v>37</v>
          </cell>
          <cell r="F80">
            <v>55</v>
          </cell>
        </row>
        <row r="81">
          <cell r="A81" t="str">
            <v>МХБ Ветчина для завтрака ШТ. ОХЛ п/а 400г*6 (2,4кг) МИРАТОРГ</v>
          </cell>
          <cell r="C81">
            <v>92</v>
          </cell>
          <cell r="D81">
            <v>48</v>
          </cell>
          <cell r="E81">
            <v>8</v>
          </cell>
          <cell r="F81">
            <v>6</v>
          </cell>
        </row>
        <row r="82">
          <cell r="A82" t="str">
            <v>1201 В/к колбасы Сервелат Мясорубский с мелкорубленным окороком Бордо Весовой фиброуз Стародворье  П</v>
          </cell>
          <cell r="C82">
            <v>63.966999999999999</v>
          </cell>
          <cell r="D82">
            <v>29.513999999999999</v>
          </cell>
          <cell r="E82">
            <v>10.753</v>
          </cell>
          <cell r="F82">
            <v>3.5979999999999999</v>
          </cell>
        </row>
        <row r="83">
          <cell r="A83" t="str">
            <v>1202 В/к колбасы Сервелат Мясорубский с мелкорубленным окороком срез Бордо Фикс.вес 0,35 фиброуз Ста</v>
          </cell>
          <cell r="C83">
            <v>174</v>
          </cell>
          <cell r="D83">
            <v>137</v>
          </cell>
          <cell r="E83">
            <v>39</v>
          </cell>
          <cell r="F83">
            <v>-1</v>
          </cell>
        </row>
        <row r="84">
          <cell r="A84" t="str">
            <v>1224 В/к колбасы «Сочинка по-европейски с сочной грудинкой» Весовой фиброуз ТМ «Стародворье»  ПОКОМ</v>
          </cell>
          <cell r="C84">
            <v>68.519000000000005</v>
          </cell>
          <cell r="D84">
            <v>17.114999999999998</v>
          </cell>
          <cell r="E84">
            <v>0.92400000000000004</v>
          </cell>
          <cell r="F84">
            <v>17.364000000000001</v>
          </cell>
        </row>
        <row r="85">
          <cell r="A85" t="str">
            <v>Стейк из мраморной говядины б/к с/м TF ~1кг BLACK ANGUS Мираторг (Брянск) Россия  МИРАТОРГ</v>
          </cell>
          <cell r="C85">
            <v>26</v>
          </cell>
          <cell r="E85">
            <v>4</v>
          </cell>
        </row>
        <row r="86">
          <cell r="A86" t="str">
            <v>6091 АРОМАТНАЯ с/к в/у_UZ</v>
          </cell>
          <cell r="C86">
            <v>28.542000000000002</v>
          </cell>
          <cell r="D86">
            <v>10.361000000000001</v>
          </cell>
          <cell r="E86">
            <v>1.0009999999999999</v>
          </cell>
          <cell r="F86">
            <v>1.964</v>
          </cell>
        </row>
        <row r="87">
          <cell r="A87" t="str">
            <v>МХБ Колбаса сыровяленая Сальчичон ШТ. ф/о ОХЛ 300г*6 (1,8 кг) МИРАТОРГ</v>
          </cell>
          <cell r="C87">
            <v>61</v>
          </cell>
          <cell r="E87">
            <v>24</v>
          </cell>
          <cell r="F87">
            <v>9</v>
          </cell>
        </row>
        <row r="88">
          <cell r="A88" t="str">
            <v>У_Фарш куриный "Домашний",зам,в/у0,75кг*8(6кг)  МИРАТОРГ</v>
          </cell>
          <cell r="C88">
            <v>154</v>
          </cell>
          <cell r="D88">
            <v>4</v>
          </cell>
          <cell r="E88">
            <v>12</v>
          </cell>
          <cell r="F88">
            <v>2</v>
          </cell>
        </row>
        <row r="89">
          <cell r="A89" t="str">
            <v>МХБ Колбаса вареная Молочная ШТ. п/а ОХЛ 470*6 (2,82 кг) МИРАТОРГ</v>
          </cell>
          <cell r="C89">
            <v>73</v>
          </cell>
          <cell r="D89">
            <v>28</v>
          </cell>
          <cell r="E89">
            <v>10</v>
          </cell>
          <cell r="F89">
            <v>14</v>
          </cell>
        </row>
        <row r="90">
          <cell r="A90" t="str">
            <v>1284-Сосиски Баварушки ТМ Баварушка в оболочке амицел в модифицированной газовой среде 0,6 кг.</v>
          </cell>
          <cell r="C90">
            <v>63</v>
          </cell>
          <cell r="D90">
            <v>11</v>
          </cell>
          <cell r="E90">
            <v>6</v>
          </cell>
          <cell r="F90">
            <v>-1</v>
          </cell>
        </row>
        <row r="91">
          <cell r="A91" t="str">
            <v>1231 Сосиски Сливочные Дугушки Дугушка Весовые П/а Стародворье, вес 1кг</v>
          </cell>
          <cell r="C91">
            <v>49.97</v>
          </cell>
          <cell r="D91">
            <v>9.8949999999999996</v>
          </cell>
          <cell r="E91">
            <v>1.274</v>
          </cell>
          <cell r="F91">
            <v>17.919</v>
          </cell>
        </row>
        <row r="92">
          <cell r="A92" t="str">
            <v>1952-Колбаса Со шпиком ТМ Особый рецепт в оболочке полиамид 0,5 кг.  ПОКОМ</v>
          </cell>
          <cell r="C92">
            <v>120</v>
          </cell>
          <cell r="D92">
            <v>67</v>
          </cell>
          <cell r="E92">
            <v>4</v>
          </cell>
          <cell r="F92">
            <v>31</v>
          </cell>
        </row>
        <row r="93">
          <cell r="A93" t="str">
            <v>СК САЛЬЧИЧОН СРЕЗ ФИБ ВУ ШТ 0,3 КГ ЧЕРКИЗОВО (ПРЕМИУМ)</v>
          </cell>
          <cell r="C93">
            <v>59</v>
          </cell>
          <cell r="D93">
            <v>28</v>
          </cell>
          <cell r="E93">
            <v>6</v>
          </cell>
          <cell r="F93">
            <v>6</v>
          </cell>
        </row>
        <row r="94">
          <cell r="A94" t="str">
            <v>1205 Копченые колбасы Салями Мясорубская с рубленым шпиком срез Бордо ф/в 0,35 фиброуз Стародворье  ПОКОМ</v>
          </cell>
          <cell r="C94">
            <v>122</v>
          </cell>
          <cell r="D94">
            <v>121</v>
          </cell>
          <cell r="E94">
            <v>5</v>
          </cell>
          <cell r="F94">
            <v>-1</v>
          </cell>
        </row>
        <row r="95">
          <cell r="A95" t="str">
            <v>МХБ Колбаса с/к "Куршская" ВУ ОХЛ 280г*8 (2,24 кг)  МИРАТОРГ</v>
          </cell>
          <cell r="C95">
            <v>44</v>
          </cell>
          <cell r="E95">
            <v>17</v>
          </cell>
          <cell r="F95">
            <v>1</v>
          </cell>
        </row>
        <row r="96">
          <cell r="A96" t="str">
            <v>Наггетсы куриные хрустящие 300г*12 (3,6кг) Мираторг Россия</v>
          </cell>
          <cell r="C96">
            <v>95</v>
          </cell>
          <cell r="D96">
            <v>3</v>
          </cell>
          <cell r="E96">
            <v>4</v>
          </cell>
          <cell r="F96">
            <v>17</v>
          </cell>
        </row>
        <row r="97">
          <cell r="A97" t="str">
            <v>1728-Сосиски сливочные по-стародворски в оболочке</v>
          </cell>
          <cell r="C97">
            <v>33.308</v>
          </cell>
          <cell r="D97">
            <v>4.1040000000000001</v>
          </cell>
          <cell r="E97">
            <v>9.5</v>
          </cell>
          <cell r="F97">
            <v>-3.383</v>
          </cell>
        </row>
        <row r="98">
          <cell r="A98" t="str">
            <v>МХБ Колбаса вареная Классическая ШТ. ОХЛ п/а 470г*6 (2,82кг) МИРАТОРГ</v>
          </cell>
          <cell r="C98">
            <v>50</v>
          </cell>
          <cell r="D98">
            <v>24</v>
          </cell>
          <cell r="F98">
            <v>8</v>
          </cell>
        </row>
        <row r="99">
          <cell r="A99" t="str">
            <v>С/к колбасы Швейцарская Бордо Фикс.вес 0,17 Фиброуз терм/п Стародворье</v>
          </cell>
          <cell r="C99">
            <v>62</v>
          </cell>
          <cell r="D99">
            <v>10</v>
          </cell>
          <cell r="E99">
            <v>15</v>
          </cell>
          <cell r="F99">
            <v>20</v>
          </cell>
        </row>
        <row r="100">
          <cell r="A100" t="str">
            <v>6075 МЯСНАЯ Папа может вар п/о_UZ</v>
          </cell>
          <cell r="C100">
            <v>40.838999999999999</v>
          </cell>
          <cell r="D100">
            <v>12.33</v>
          </cell>
          <cell r="E100">
            <v>5.4340000000000002</v>
          </cell>
          <cell r="F100">
            <v>12.201000000000001</v>
          </cell>
        </row>
        <row r="101">
          <cell r="A101" t="str">
            <v>СВ ФУЭТ ЭКСТРА 0.15КГ К0.9  ЧЕРКИЗОВО</v>
          </cell>
          <cell r="C101">
            <v>29</v>
          </cell>
          <cell r="D101">
            <v>23</v>
          </cell>
          <cell r="E101">
            <v>-7</v>
          </cell>
          <cell r="F101">
            <v>8</v>
          </cell>
        </row>
        <row r="102">
          <cell r="A102" t="str">
            <v>СК ОНЕЖСКАЯ СРЕЗ ФИБ ВУ ШТ 0.3КГ K1.8 ЧЕРКИЗОВО</v>
          </cell>
          <cell r="C102">
            <v>26</v>
          </cell>
          <cell r="D102">
            <v>17</v>
          </cell>
          <cell r="E102">
            <v>1</v>
          </cell>
          <cell r="F102">
            <v>5</v>
          </cell>
        </row>
        <row r="103">
          <cell r="A103" t="str">
            <v>Стейк Рибай говяжий зам DF 320г BLACK ANGUS Мираторг (Брянск) Россия  МИРАТОРГ</v>
          </cell>
          <cell r="C103">
            <v>6</v>
          </cell>
          <cell r="D103">
            <v>3</v>
          </cell>
          <cell r="E103">
            <v>3</v>
          </cell>
        </row>
        <row r="104">
          <cell r="A104" t="str">
            <v>1461 Сосиски «Баварские» Фикс.вес 0,35 П/а ТМ «Стародворье»  ПОКОМ</v>
          </cell>
          <cell r="C104">
            <v>63</v>
          </cell>
          <cell r="D104">
            <v>21</v>
          </cell>
          <cell r="E104">
            <v>3</v>
          </cell>
          <cell r="F104">
            <v>3</v>
          </cell>
        </row>
        <row r="105">
          <cell r="A105" t="str">
            <v>Пельмени "Из мраморной говядины" с/м пленка  400г*16(6,4кг) BLACK ANGUS Мираторг (Брянск) Россия</v>
          </cell>
          <cell r="C105">
            <v>44</v>
          </cell>
          <cell r="D105">
            <v>16</v>
          </cell>
          <cell r="E105">
            <v>10</v>
          </cell>
          <cell r="F105">
            <v>15</v>
          </cell>
        </row>
        <row r="106">
          <cell r="A106" t="str">
            <v>Пельмени «Сочные» ГВ зам пакет 700г*8  МИРАТОРГ</v>
          </cell>
          <cell r="C106">
            <v>44</v>
          </cell>
          <cell r="D106">
            <v>6</v>
          </cell>
          <cell r="E106">
            <v>18</v>
          </cell>
          <cell r="F106">
            <v>10</v>
          </cell>
        </row>
        <row r="107">
          <cell r="A107" t="str">
            <v>СК САЛЬЧИЧОН С РОЗОВЫМ ПЕРЦ. СРЕЗ ШТ 0,3  ЧЕРКИЗОВО</v>
          </cell>
          <cell r="C107">
            <v>22</v>
          </cell>
          <cell r="D107">
            <v>14</v>
          </cell>
          <cell r="F107">
            <v>-1</v>
          </cell>
        </row>
        <row r="108">
          <cell r="A108" t="str">
            <v>Пельмени Пуговки с говядиной и свининой No Name Весовые Сфера No Name 5 кг  ПОКОМ</v>
          </cell>
          <cell r="C108">
            <v>37.875</v>
          </cell>
          <cell r="D108">
            <v>10</v>
          </cell>
          <cell r="E108">
            <v>10</v>
          </cell>
        </row>
        <row r="109">
          <cell r="A109" t="str">
            <v>С/к колбасы Баварская Бавария Фикс.вес 0,17 б/о терм/п Стародворье</v>
          </cell>
          <cell r="C109">
            <v>29</v>
          </cell>
          <cell r="F109">
            <v>13</v>
          </cell>
        </row>
        <row r="110">
          <cell r="A110" t="str">
            <v>0262 Ветчина «Сочинка с сочным окороком» Весовой п/а ТМ «Стародворье»  ПОКОМ</v>
          </cell>
          <cell r="C110">
            <v>15.186999999999999</v>
          </cell>
          <cell r="D110">
            <v>16.212</v>
          </cell>
        </row>
        <row r="111">
          <cell r="A111" t="str">
            <v>Фарш говяжий зам 0,4кг ШТ  TF  МИРАТОРГ</v>
          </cell>
          <cell r="C111">
            <v>20</v>
          </cell>
          <cell r="D111">
            <v>4</v>
          </cell>
        </row>
        <row r="112">
          <cell r="A112" t="str">
            <v>Палочки рыбные из фарша тресковых пород 270г*12 (3,24кг) ООО "Мираторг Запад" РОССИЯ  МИРАТОРГ</v>
          </cell>
          <cell r="C112">
            <v>26</v>
          </cell>
          <cell r="D112">
            <v>2</v>
          </cell>
          <cell r="F112">
            <v>5</v>
          </cell>
        </row>
        <row r="113">
          <cell r="A113" t="str">
            <v>Вишня б/косточки с/м 300г*20 (6кг) Мираторг Россия</v>
          </cell>
          <cell r="C113">
            <v>13</v>
          </cell>
          <cell r="D113">
            <v>10</v>
          </cell>
          <cell r="E113">
            <v>3</v>
          </cell>
        </row>
        <row r="114">
          <cell r="A114" t="str">
            <v>Мексиканская смесь с/м 400г*10 (4кг) Мираторг Россия</v>
          </cell>
          <cell r="C114">
            <v>20</v>
          </cell>
          <cell r="D114">
            <v>15</v>
          </cell>
        </row>
        <row r="115">
          <cell r="A115" t="str">
            <v>Стейк Стриплойн зам. DF 320г*6(1,92кг) BLACK ANGUS  МИРАТОРГ</v>
          </cell>
          <cell r="C115">
            <v>3</v>
          </cell>
          <cell r="E115">
            <v>3</v>
          </cell>
        </row>
        <row r="116">
          <cell r="A116" t="str">
            <v>Картофель фри с/м 500г*10 (5кг) МИРАТОРГ Россия</v>
          </cell>
          <cell r="C116">
            <v>13</v>
          </cell>
          <cell r="F116">
            <v>3</v>
          </cell>
        </row>
        <row r="117">
          <cell r="A117" t="str">
            <v>Гавайская смесь 400г*20 (8кг) Vитамин Мираторг РОССИЯ  МИРАТОРГ</v>
          </cell>
          <cell r="C117">
            <v>15</v>
          </cell>
          <cell r="D117">
            <v>5</v>
          </cell>
          <cell r="E117">
            <v>5</v>
          </cell>
        </row>
        <row r="118">
          <cell r="A118" t="str">
            <v>Итальянская смесь с/м 400г*10 (4кг) Vитамин  МИРАТОРГ</v>
          </cell>
          <cell r="C118">
            <v>15</v>
          </cell>
          <cell r="D118">
            <v>15</v>
          </cell>
        </row>
        <row r="119">
          <cell r="A119" t="str">
            <v>Сырники классические ЗАМ 280гр*4 (1,12кг) Мираторг Трио Россия</v>
          </cell>
          <cell r="C119">
            <v>10</v>
          </cell>
          <cell r="E119">
            <v>2</v>
          </cell>
          <cell r="F119">
            <v>8</v>
          </cell>
        </row>
        <row r="120">
          <cell r="A120" t="str">
            <v>Сырники с вишневой начинкой ЗАМ 280гр*4 (1,12кг) Мираторг Трио Россия</v>
          </cell>
          <cell r="C120">
            <v>9</v>
          </cell>
          <cell r="E120">
            <v>1</v>
          </cell>
          <cell r="F120">
            <v>8</v>
          </cell>
        </row>
        <row r="121">
          <cell r="A121" t="str">
            <v>Сырники с клубн.нач. 280гр ЗАМ  МИРАТОРГ</v>
          </cell>
          <cell r="C121">
            <v>9</v>
          </cell>
          <cell r="E121">
            <v>1</v>
          </cell>
          <cell r="F121">
            <v>8</v>
          </cell>
        </row>
        <row r="122">
          <cell r="A122" t="str">
            <v>0232 С/к колбасы Княжеская Бордо Весовые б/о терм/п Стародворье</v>
          </cell>
          <cell r="C122">
            <v>0.60099999999999998</v>
          </cell>
          <cell r="E122">
            <v>2.2480000000000002</v>
          </cell>
          <cell r="F122">
            <v>1.1299999999999999</v>
          </cell>
        </row>
        <row r="123">
          <cell r="A123" t="str">
            <v>Карибская смесь с/м 400г*10 (4кг) Мираторг Россия</v>
          </cell>
          <cell r="C123">
            <v>5</v>
          </cell>
          <cell r="D123">
            <v>5</v>
          </cell>
        </row>
        <row r="124">
          <cell r="A124" t="str">
            <v>Сотэ с прованскими травами 400г зам  МИРАТОРГ</v>
          </cell>
          <cell r="C124">
            <v>5</v>
          </cell>
          <cell r="D124">
            <v>5</v>
          </cell>
        </row>
        <row r="125">
          <cell r="A125" t="str">
            <v>У_СК САЛЬЧИЧОН НАРЕЗ ФИБ ЗА ШТ 0.1КГ К1.2  ЧЕРКИЗОВО</v>
          </cell>
          <cell r="C125">
            <v>4</v>
          </cell>
          <cell r="D125">
            <v>5</v>
          </cell>
          <cell r="E125">
            <v>-1</v>
          </cell>
        </row>
        <row r="126">
          <cell r="A126" t="str">
            <v>Чевапчичи из мраморной говядины с/м ГЗМС 300г*8(2,4кг) Мираторг (Брянск) Россия</v>
          </cell>
          <cell r="C126">
            <v>2</v>
          </cell>
          <cell r="F126">
            <v>2</v>
          </cell>
        </row>
        <row r="127">
          <cell r="A127" t="str">
            <v>Стейк Стриплойн Choice с/м TF 200г*60(12 кг) Black Angus  МИРАТОРГ</v>
          </cell>
          <cell r="C127">
            <v>1</v>
          </cell>
          <cell r="E127">
            <v>1</v>
          </cell>
        </row>
        <row r="128">
          <cell r="A128" t="str">
            <v>БОНУС_0178 Ветчины Нежная Особая Особая Весовые П/а Особый рецепт большой батон  ПОКОМ</v>
          </cell>
          <cell r="C128">
            <v>112.56100000000001</v>
          </cell>
          <cell r="D128">
            <v>17.53</v>
          </cell>
          <cell r="E128">
            <v>22.481999999999999</v>
          </cell>
          <cell r="F128">
            <v>9.9540000000000006</v>
          </cell>
        </row>
        <row r="129">
          <cell r="A129" t="str">
            <v>БОНУС_2074-Сосиски Молочные для завтрака Особый рецепт</v>
          </cell>
          <cell r="C129">
            <v>108.462</v>
          </cell>
          <cell r="D129">
            <v>22.321000000000002</v>
          </cell>
          <cell r="E129">
            <v>22.379000000000001</v>
          </cell>
          <cell r="F129">
            <v>11.717000000000001</v>
          </cell>
        </row>
        <row r="130">
          <cell r="A130" t="str">
            <v>БОНУС_1875-Колбаса Филейная оригинальная ТМ Особый рецепт в оболочке полиамид.  ПОКОМ</v>
          </cell>
          <cell r="C130">
            <v>79.412000000000006</v>
          </cell>
          <cell r="D130">
            <v>3.2909999999999999</v>
          </cell>
          <cell r="E130">
            <v>5.665</v>
          </cell>
          <cell r="F130">
            <v>16.254999999999999</v>
          </cell>
        </row>
        <row r="131">
          <cell r="A131" t="str">
            <v>БОНУС_2205-Сосиски Молочные для завтрака ТМ Особый рецепт 0,4кг</v>
          </cell>
          <cell r="C131">
            <v>74</v>
          </cell>
          <cell r="D131">
            <v>2</v>
          </cell>
          <cell r="E131">
            <v>24</v>
          </cell>
          <cell r="F131">
            <v>15</v>
          </cell>
        </row>
        <row r="132">
          <cell r="A132" t="str">
            <v>БОНУС_1120 В/к колбасы Сервелат Запеченный Дугушка Вес Вектор Стародворье, вес 1кг</v>
          </cell>
          <cell r="C132">
            <v>73.756</v>
          </cell>
          <cell r="D132">
            <v>23.745000000000001</v>
          </cell>
          <cell r="E132">
            <v>20.166</v>
          </cell>
          <cell r="F132">
            <v>9.6509999999999998</v>
          </cell>
        </row>
        <row r="133">
          <cell r="A133" t="str">
            <v>БОНУС_2634 Колбаса Дугушка Стародворская ТМ Стародворье ТС Дугушка  ПОКОМ</v>
          </cell>
          <cell r="C133">
            <v>70.95</v>
          </cell>
          <cell r="D133">
            <v>18.978999999999999</v>
          </cell>
          <cell r="E133">
            <v>2.544</v>
          </cell>
          <cell r="F133">
            <v>15.268000000000001</v>
          </cell>
        </row>
        <row r="134">
          <cell r="A134" t="str">
            <v>БОНУС_2472 Сардельки Левантские Особая Без свинины Весовые NDX мгс Особый рецепт, вес 1кг</v>
          </cell>
          <cell r="C134">
            <v>57.290999999999997</v>
          </cell>
          <cell r="D134">
            <v>2.8889999999999998</v>
          </cell>
          <cell r="E134">
            <v>10.209</v>
          </cell>
          <cell r="F134">
            <v>4.3769999999999998</v>
          </cell>
        </row>
        <row r="135">
          <cell r="A135" t="str">
            <v>БОНУС_1411 Сосиски «Сочинки Сливочные» Весовые ТМ «Стародворье» 1,35 кг  ПОКОМ</v>
          </cell>
          <cell r="C135">
            <v>56.063000000000002</v>
          </cell>
          <cell r="D135">
            <v>17.535</v>
          </cell>
          <cell r="E135">
            <v>1.3819999999999999</v>
          </cell>
          <cell r="F135">
            <v>5.3390000000000004</v>
          </cell>
        </row>
        <row r="136">
          <cell r="A136" t="str">
            <v>БОНУС_1371-Сосиски Сочинки с сочной грудинкой Бордо Фикс.вес 0,4 П/а мгс Стародворье</v>
          </cell>
          <cell r="C136">
            <v>46</v>
          </cell>
          <cell r="D136">
            <v>11</v>
          </cell>
          <cell r="E136">
            <v>15</v>
          </cell>
          <cell r="F136">
            <v>17</v>
          </cell>
        </row>
        <row r="137">
          <cell r="A137" t="str">
            <v>БОНУС_1871-Колбаса Филейная оригинальная ТМ Особый рецепт в оболочке полиамид 0,4 кг.  ПОКОМ</v>
          </cell>
          <cell r="C137">
            <v>33</v>
          </cell>
          <cell r="D137">
            <v>3</v>
          </cell>
          <cell r="E137">
            <v>14</v>
          </cell>
          <cell r="F137">
            <v>4</v>
          </cell>
        </row>
        <row r="138">
          <cell r="A138" t="str">
            <v>БОНУС_1205 Копченые колбасы Салями Мясорубская с рубленым шпиком срез Бордо ф/в 0,35 фиброуз Стародворье</v>
          </cell>
          <cell r="C138">
            <v>29</v>
          </cell>
          <cell r="D138">
            <v>27</v>
          </cell>
          <cell r="E138">
            <v>2</v>
          </cell>
        </row>
        <row r="139">
          <cell r="A139" t="str">
            <v>БОНУС_1867-Колбаса Филейная ТМ Особый рецепт в оболочке полиамид большой батон.  ПОКОМ</v>
          </cell>
          <cell r="C139">
            <v>27.504999999999999</v>
          </cell>
          <cell r="D139">
            <v>5.0199999999999996</v>
          </cell>
          <cell r="F139">
            <v>7.64</v>
          </cell>
        </row>
        <row r="140">
          <cell r="A140" t="str">
            <v>БОНУС_1870-Колбаса Со шпиком ТМ Особый рецепт в оболочке полиамид большой батон.  ПОКОМ</v>
          </cell>
          <cell r="C140">
            <v>27.341000000000001</v>
          </cell>
          <cell r="D140">
            <v>14.925000000000001</v>
          </cell>
          <cell r="F140">
            <v>7.452</v>
          </cell>
        </row>
        <row r="141">
          <cell r="A141" t="str">
            <v>БОНУС_1204 Копченые колбасы Салями Мясорубская с рубленым шпиком Бордо Весовой фиброуз Стародворье  ПОКОМ</v>
          </cell>
          <cell r="C141">
            <v>26.806000000000001</v>
          </cell>
          <cell r="D141">
            <v>7.2389999999999999</v>
          </cell>
          <cell r="E141">
            <v>4.3529999999999998</v>
          </cell>
          <cell r="F141">
            <v>2.169</v>
          </cell>
        </row>
        <row r="142">
          <cell r="A142" t="str">
            <v>БОНУС_Вареные колбасы «Филейская» Фикс.вес 0,45 Вектор ТМ «Вязанка»  ПОКОМ</v>
          </cell>
          <cell r="C142">
            <v>23</v>
          </cell>
          <cell r="D142">
            <v>3</v>
          </cell>
          <cell r="E142">
            <v>9</v>
          </cell>
          <cell r="F142">
            <v>2</v>
          </cell>
        </row>
        <row r="143">
          <cell r="A143" t="str">
            <v>БОНУС_СК БОГОРОДСКАЯ ПРЕСС ФИБ ВУ ШТ0.3КГ К3.6  ЧЕРКИЗОВО</v>
          </cell>
          <cell r="C143">
            <v>21</v>
          </cell>
          <cell r="D143">
            <v>10</v>
          </cell>
        </row>
        <row r="144">
          <cell r="A144" t="str">
            <v>БОНУС_ВАР МОЛОЧНАЯ ПО-Ч НМО 1 КГ К3  ЧЕРКИЗОВО</v>
          </cell>
          <cell r="C144">
            <v>12.211</v>
          </cell>
          <cell r="D144">
            <v>3.0670000000000002</v>
          </cell>
          <cell r="E144">
            <v>3.012</v>
          </cell>
        </row>
        <row r="145">
          <cell r="A145" t="str">
            <v>БОНУС_Вареные колбасы «Филейская» Весовые Вектор ТМ «Вязанка»  ПОКОМ</v>
          </cell>
          <cell r="C145">
            <v>12.188000000000001</v>
          </cell>
          <cell r="D145">
            <v>10.836</v>
          </cell>
        </row>
        <row r="146">
          <cell r="A146" t="str">
            <v>БОНУС_1370-Сосиски Сочинки Бордо Весовой п/а Стародворье</v>
          </cell>
          <cell r="C146">
            <v>10.220000000000001</v>
          </cell>
          <cell r="E146">
            <v>4.3860000000000001</v>
          </cell>
          <cell r="F146">
            <v>1.431</v>
          </cell>
        </row>
        <row r="147">
          <cell r="A147" t="str">
            <v>БОНУС_1869-Колбаса Молочная ТМ Особый рецепт в оболочке полиамид большой батон.  ПОКОМ</v>
          </cell>
          <cell r="C147">
            <v>10.015000000000001</v>
          </cell>
          <cell r="D147">
            <v>7.5519999999999996</v>
          </cell>
        </row>
        <row r="148">
          <cell r="A148" t="str">
            <v>БОНУС_КОПЧ БЕКОН НАР ВУ ШТ 0.18КГ К1.8  ЧЕРКИЗОВО</v>
          </cell>
          <cell r="C148">
            <v>9</v>
          </cell>
          <cell r="D148">
            <v>4</v>
          </cell>
        </row>
        <row r="149">
          <cell r="A149" t="str">
            <v>БОНУС_ВЕТЧ МРАМОРНАЯ ПО-ЧЕРКИЗОВСКИ ШТ 0,4 КГ  ЧЕРКИЗОВО</v>
          </cell>
          <cell r="C149">
            <v>7</v>
          </cell>
          <cell r="D149">
            <v>5</v>
          </cell>
        </row>
        <row r="150">
          <cell r="A150" t="str">
            <v>БОНУС_С/к колбасы Швейцарская Бордо Фикс.вес 0,17 Фиброуз терм/п Стародворье</v>
          </cell>
          <cell r="C150">
            <v>6</v>
          </cell>
          <cell r="F150">
            <v>6</v>
          </cell>
        </row>
        <row r="151">
          <cell r="A151" t="str">
            <v>Пельмени Отборные из говядины Медвежье ушко 0,9 Псевдозащип Стародворье  ПОКОМ</v>
          </cell>
          <cell r="C151">
            <v>-1</v>
          </cell>
        </row>
        <row r="152">
          <cell r="A152" t="str">
            <v>КОПЧ ГРУДИНКА ПО-ЧЕРК ВУ ШТ 0.3КГ К1.8  ЧЕРКИЗОВО</v>
          </cell>
          <cell r="C152">
            <v>-1</v>
          </cell>
          <cell r="D152">
            <v>-1</v>
          </cell>
        </row>
        <row r="153">
          <cell r="A153" t="str">
            <v>Наггетсы куриные Оригинальные 300г*14 (4,2кг) ООО "Мираторг Запад" РОССИЯ</v>
          </cell>
          <cell r="C153">
            <v>-3</v>
          </cell>
        </row>
        <row r="154">
          <cell r="A154" t="str">
            <v>Пельмени Бульмени с говядиной и свининой Бульмени ГШ 0,9 Сфера Горячая штучка  ПОКОМ</v>
          </cell>
          <cell r="C154">
            <v>-2</v>
          </cell>
        </row>
        <row r="155">
          <cell r="A155" t="str">
            <v>1445 Сосиски «Сочные без свинины» Весовые ТМ «Особый рецепт» 1,3 кг  ПОКОМ</v>
          </cell>
          <cell r="C155">
            <v>-2.9449999999999998</v>
          </cell>
          <cell r="F155">
            <v>-1.45</v>
          </cell>
        </row>
        <row r="156">
          <cell r="A156" t="str">
            <v>Чебупай спелая вишня Чебупай Фикс.вес 0,2 Лоток Горячая штучка  ПОКОМ</v>
          </cell>
          <cell r="C156">
            <v>-17</v>
          </cell>
          <cell r="D156">
            <v>-4</v>
          </cell>
          <cell r="F156">
            <v>-12</v>
          </cell>
        </row>
        <row r="157">
          <cell r="A157" t="str">
            <v>МХБ Колбаса сырокопченая Брауншвейгская ШТ. ВУ ОХЛ 300гр*8 (2,4 кг) МИРАТОРГ</v>
          </cell>
          <cell r="C157">
            <v>-5</v>
          </cell>
          <cell r="D157">
            <v>-5</v>
          </cell>
        </row>
        <row r="158">
          <cell r="A158" t="str">
            <v>У_СК САЛЬЧИЧОН С РОЗОВЫМ ПЕРЦЕМ НАР ШТ 85Г  ЧЕРКИЗОВО</v>
          </cell>
          <cell r="C158">
            <v>-28</v>
          </cell>
          <cell r="D158">
            <v>-18</v>
          </cell>
          <cell r="E158">
            <v>-1</v>
          </cell>
          <cell r="F158">
            <v>-8</v>
          </cell>
        </row>
        <row r="159">
          <cell r="A159" t="str">
            <v>Чебупай сочное яблоко Чебупай Фикс.вес 0,2 Лоток Горячая штучка  ПОКОМ</v>
          </cell>
          <cell r="C159">
            <v>-36</v>
          </cell>
          <cell r="D159">
            <v>-2</v>
          </cell>
          <cell r="E159">
            <v>-18</v>
          </cell>
          <cell r="F159">
            <v>-16</v>
          </cell>
        </row>
        <row r="160">
          <cell r="A160" t="str">
            <v>1314-Сосиски Молокуши миникушай Вязанка Ф/в 0,45 амилюкс мгс Вязанка</v>
          </cell>
          <cell r="C160">
            <v>-13</v>
          </cell>
          <cell r="D160">
            <v>-5</v>
          </cell>
          <cell r="F160">
            <v>-1</v>
          </cell>
        </row>
        <row r="161">
          <cell r="A161" t="str">
            <v>СК САЛЬЧИЧОН НАРЕЗ ФИБ ЗА ШТ 0.1КГ К1.2  ЧЕРКИЗОВО</v>
          </cell>
          <cell r="C161">
            <v>-22</v>
          </cell>
          <cell r="D161">
            <v>-15</v>
          </cell>
          <cell r="E161">
            <v>-5</v>
          </cell>
          <cell r="F161">
            <v>-2</v>
          </cell>
        </row>
        <row r="162">
          <cell r="A162" t="str">
            <v>0235 С/к колбасы Салями Охотничья Бордо Весовые б/о терм/п 180 Стародворье</v>
          </cell>
          <cell r="C162">
            <v>-4.4139999999999997</v>
          </cell>
          <cell r="F162">
            <v>-3.0139999999999998</v>
          </cell>
        </row>
        <row r="163">
          <cell r="A163" t="str">
            <v>ВК БАЛЫКОВАЯ ПО-ЧЕРКИЗ СРЕЗ ШТ0,3 К1,8  ЧЕРКИЗОВО</v>
          </cell>
          <cell r="C163">
            <v>-36</v>
          </cell>
          <cell r="D163">
            <v>-3</v>
          </cell>
          <cell r="F163">
            <v>-21</v>
          </cell>
        </row>
        <row r="164">
          <cell r="A164" t="str">
            <v>СК САЛЬЧИЧОН С РОЗОВЫМ ПЕРЦЕМ НАР ШТ 85Г  ЧЕРКИЗОВО</v>
          </cell>
          <cell r="C164">
            <v>-161</v>
          </cell>
          <cell r="D164">
            <v>-28</v>
          </cell>
          <cell r="E164">
            <v>-18</v>
          </cell>
          <cell r="F164">
            <v>-98</v>
          </cell>
        </row>
        <row r="165">
          <cell r="A165" t="str">
            <v>Итого</v>
          </cell>
          <cell r="C165">
            <v>21584.077000000001</v>
          </cell>
          <cell r="D165">
            <v>6906.058</v>
          </cell>
          <cell r="E165">
            <v>2116.9</v>
          </cell>
          <cell r="F165">
            <v>3799.5320000000002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заказ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комментарии</v>
          </cell>
          <cell r="AG3" t="str">
            <v>вес</v>
          </cell>
          <cell r="AH3" t="str">
            <v>вес кор.</v>
          </cell>
        </row>
        <row r="4">
          <cell r="O4" t="str">
            <v>06,07,(1)</v>
          </cell>
          <cell r="P4" t="str">
            <v>30,06,</v>
          </cell>
          <cell r="Q4" t="str">
            <v>06,07,(2)</v>
          </cell>
          <cell r="V4" t="str">
            <v>23,06,</v>
          </cell>
          <cell r="W4" t="str">
            <v>16,06,</v>
          </cell>
          <cell r="X4" t="str">
            <v>09,06,</v>
          </cell>
          <cell r="Y4" t="str">
            <v>02,06,</v>
          </cell>
          <cell r="Z4" t="str">
            <v>26,05,</v>
          </cell>
          <cell r="AA4" t="str">
            <v>19,05,</v>
          </cell>
          <cell r="AB4" t="str">
            <v>12,05,</v>
          </cell>
          <cell r="AC4" t="str">
            <v>28,04,</v>
          </cell>
          <cell r="AD4" t="str">
            <v>14,04,</v>
          </cell>
          <cell r="AE4" t="str">
            <v>07,04,</v>
          </cell>
        </row>
        <row r="5">
          <cell r="K5">
            <v>0</v>
          </cell>
          <cell r="L5">
            <v>1463</v>
          </cell>
          <cell r="M5">
            <v>0</v>
          </cell>
          <cell r="N5">
            <v>0</v>
          </cell>
          <cell r="O5">
            <v>2000</v>
          </cell>
          <cell r="P5">
            <v>292.59999999999997</v>
          </cell>
          <cell r="Q5">
            <v>700</v>
          </cell>
          <cell r="R5">
            <v>412</v>
          </cell>
          <cell r="V5">
            <v>295.60000000000002</v>
          </cell>
          <cell r="W5">
            <v>482</v>
          </cell>
          <cell r="X5">
            <v>379.20000000000005</v>
          </cell>
          <cell r="Y5">
            <v>820.20000000000016</v>
          </cell>
          <cell r="Z5">
            <v>84.4</v>
          </cell>
          <cell r="AA5">
            <v>161.99999999999997</v>
          </cell>
          <cell r="AB5">
            <v>159.4</v>
          </cell>
          <cell r="AC5">
            <v>125.6</v>
          </cell>
          <cell r="AD5">
            <v>412.6</v>
          </cell>
          <cell r="AE5">
            <v>365.2</v>
          </cell>
          <cell r="AG5">
            <v>238.4</v>
          </cell>
        </row>
        <row r="6">
          <cell r="I6">
            <v>1010016111</v>
          </cell>
          <cell r="L6">
            <v>49</v>
          </cell>
          <cell r="O6">
            <v>160</v>
          </cell>
          <cell r="P6">
            <v>9.8000000000000007</v>
          </cell>
          <cell r="T6">
            <v>27.04081632653061</v>
          </cell>
          <cell r="U6">
            <v>27.04081632653061</v>
          </cell>
          <cell r="V6">
            <v>10.8</v>
          </cell>
          <cell r="W6">
            <v>4.8</v>
          </cell>
          <cell r="X6">
            <v>12.6</v>
          </cell>
          <cell r="Y6">
            <v>30.8</v>
          </cell>
          <cell r="Z6">
            <v>-1</v>
          </cell>
          <cell r="AA6">
            <v>-3</v>
          </cell>
          <cell r="AB6">
            <v>-6.2</v>
          </cell>
          <cell r="AC6">
            <v>6.8</v>
          </cell>
          <cell r="AD6">
            <v>12.6</v>
          </cell>
          <cell r="AE6">
            <v>14.2</v>
          </cell>
          <cell r="AF6" t="str">
            <v>остатки сроки</v>
          </cell>
          <cell r="AG6">
            <v>0</v>
          </cell>
          <cell r="AH6">
            <v>2.4</v>
          </cell>
        </row>
        <row r="7">
          <cell r="I7">
            <v>1010028068</v>
          </cell>
          <cell r="L7">
            <v>246</v>
          </cell>
          <cell r="O7">
            <v>600</v>
          </cell>
          <cell r="P7">
            <v>49.2</v>
          </cell>
          <cell r="T7">
            <v>26.54471544715447</v>
          </cell>
          <cell r="U7">
            <v>26.54471544715447</v>
          </cell>
          <cell r="V7">
            <v>44.8</v>
          </cell>
          <cell r="W7">
            <v>87.2</v>
          </cell>
          <cell r="X7">
            <v>61.4</v>
          </cell>
          <cell r="Y7">
            <v>89.6</v>
          </cell>
          <cell r="Z7">
            <v>53.4</v>
          </cell>
          <cell r="AA7">
            <v>89.6</v>
          </cell>
          <cell r="AB7">
            <v>56.6</v>
          </cell>
          <cell r="AC7">
            <v>24.2</v>
          </cell>
          <cell r="AD7">
            <v>76.599999999999994</v>
          </cell>
          <cell r="AE7">
            <v>103.8</v>
          </cell>
          <cell r="AF7" t="str">
            <v>нужно увеличить продажи</v>
          </cell>
          <cell r="AG7">
            <v>0</v>
          </cell>
          <cell r="AH7">
            <v>1.8</v>
          </cell>
        </row>
        <row r="8">
          <cell r="I8">
            <v>1010015954</v>
          </cell>
          <cell r="L8">
            <v>54</v>
          </cell>
          <cell r="O8">
            <v>120</v>
          </cell>
          <cell r="P8">
            <v>10.8</v>
          </cell>
          <cell r="Q8">
            <v>40</v>
          </cell>
          <cell r="T8">
            <v>24.537037037037035</v>
          </cell>
          <cell r="U8">
            <v>20.833333333333332</v>
          </cell>
          <cell r="V8">
            <v>11.8</v>
          </cell>
          <cell r="W8">
            <v>15.4</v>
          </cell>
          <cell r="X8">
            <v>11.2</v>
          </cell>
          <cell r="Y8">
            <v>28</v>
          </cell>
          <cell r="Z8">
            <v>2.2000000000000002</v>
          </cell>
          <cell r="AA8">
            <v>-2.6</v>
          </cell>
          <cell r="AB8">
            <v>0.2</v>
          </cell>
          <cell r="AC8">
            <v>4.4000000000000004</v>
          </cell>
          <cell r="AD8">
            <v>12.6</v>
          </cell>
          <cell r="AE8">
            <v>17</v>
          </cell>
          <cell r="AG8">
            <v>18.799999999999997</v>
          </cell>
          <cell r="AH8">
            <v>2.82</v>
          </cell>
        </row>
        <row r="9">
          <cell r="I9">
            <v>1010016092</v>
          </cell>
          <cell r="L9">
            <v>21</v>
          </cell>
          <cell r="O9">
            <v>40</v>
          </cell>
          <cell r="P9">
            <v>4.2</v>
          </cell>
          <cell r="T9">
            <v>64.285714285714278</v>
          </cell>
          <cell r="U9">
            <v>64.285714285714278</v>
          </cell>
          <cell r="V9">
            <v>9.4</v>
          </cell>
          <cell r="W9">
            <v>6.4</v>
          </cell>
          <cell r="X9">
            <v>15.2</v>
          </cell>
          <cell r="Y9">
            <v>20</v>
          </cell>
          <cell r="Z9">
            <v>0</v>
          </cell>
          <cell r="AA9">
            <v>-0.2</v>
          </cell>
          <cell r="AB9">
            <v>0.6</v>
          </cell>
          <cell r="AC9">
            <v>4.5999999999999996</v>
          </cell>
          <cell r="AD9">
            <v>9.6</v>
          </cell>
          <cell r="AE9">
            <v>7.4</v>
          </cell>
          <cell r="AF9" t="str">
            <v>нужно увеличить продажи!!!</v>
          </cell>
          <cell r="AG9">
            <v>0</v>
          </cell>
          <cell r="AH9">
            <v>2.82</v>
          </cell>
        </row>
        <row r="10">
          <cell r="I10">
            <v>1010015952</v>
          </cell>
          <cell r="L10">
            <v>17</v>
          </cell>
          <cell r="O10">
            <v>40</v>
          </cell>
          <cell r="P10">
            <v>3.4</v>
          </cell>
          <cell r="T10">
            <v>61.764705882352942</v>
          </cell>
          <cell r="U10">
            <v>61.764705882352942</v>
          </cell>
          <cell r="V10">
            <v>6.8</v>
          </cell>
          <cell r="W10">
            <v>7.4</v>
          </cell>
          <cell r="X10">
            <v>10.4</v>
          </cell>
          <cell r="Y10">
            <v>25</v>
          </cell>
          <cell r="Z10">
            <v>6.6</v>
          </cell>
          <cell r="AA10">
            <v>-1.2</v>
          </cell>
          <cell r="AB10">
            <v>3.4</v>
          </cell>
          <cell r="AC10">
            <v>3.8</v>
          </cell>
          <cell r="AD10">
            <v>10.199999999999999</v>
          </cell>
          <cell r="AE10">
            <v>14.4</v>
          </cell>
          <cell r="AF10" t="str">
            <v>нужно увеличить продажи!!!</v>
          </cell>
          <cell r="AG10">
            <v>0</v>
          </cell>
          <cell r="AH10">
            <v>2.82</v>
          </cell>
        </row>
        <row r="11">
          <cell r="I11">
            <v>1010023348</v>
          </cell>
          <cell r="L11">
            <v>218</v>
          </cell>
          <cell r="P11">
            <v>43.6</v>
          </cell>
          <cell r="Q11">
            <v>120</v>
          </cell>
          <cell r="R11">
            <v>328</v>
          </cell>
          <cell r="T11">
            <v>15.229357798165138</v>
          </cell>
          <cell r="U11">
            <v>12.477064220183486</v>
          </cell>
          <cell r="V11">
            <v>27</v>
          </cell>
          <cell r="W11">
            <v>39.6</v>
          </cell>
          <cell r="X11">
            <v>46.6</v>
          </cell>
          <cell r="Y11">
            <v>87.8</v>
          </cell>
          <cell r="Z11">
            <v>0</v>
          </cell>
          <cell r="AA11">
            <v>-0.4</v>
          </cell>
          <cell r="AB11">
            <v>-0.6</v>
          </cell>
          <cell r="AC11">
            <v>0</v>
          </cell>
          <cell r="AD11">
            <v>18</v>
          </cell>
          <cell r="AE11">
            <v>-0.6</v>
          </cell>
          <cell r="AG11">
            <v>45</v>
          </cell>
          <cell r="AH11">
            <v>2.25</v>
          </cell>
        </row>
        <row r="12">
          <cell r="I12">
            <v>1010022954</v>
          </cell>
          <cell r="L12">
            <v>164</v>
          </cell>
          <cell r="P12">
            <v>32.799999999999997</v>
          </cell>
          <cell r="Q12">
            <v>120</v>
          </cell>
          <cell r="T12">
            <v>26.432926829268293</v>
          </cell>
          <cell r="U12">
            <v>22.774390243902442</v>
          </cell>
          <cell r="V12">
            <v>29</v>
          </cell>
          <cell r="W12">
            <v>48.8</v>
          </cell>
          <cell r="X12">
            <v>46.2</v>
          </cell>
          <cell r="Y12">
            <v>90.4</v>
          </cell>
          <cell r="Z12">
            <v>0</v>
          </cell>
          <cell r="AA12">
            <v>-1.6</v>
          </cell>
          <cell r="AB12">
            <v>0.2</v>
          </cell>
          <cell r="AC12">
            <v>3.4</v>
          </cell>
          <cell r="AD12">
            <v>12.8</v>
          </cell>
          <cell r="AE12">
            <v>39.200000000000003</v>
          </cell>
          <cell r="AF12" t="str">
            <v>11,05,25 списание 274шт.</v>
          </cell>
          <cell r="AG12">
            <v>45</v>
          </cell>
          <cell r="AH12">
            <v>2.25</v>
          </cell>
        </row>
        <row r="13">
          <cell r="I13">
            <v>1010016034</v>
          </cell>
          <cell r="L13">
            <v>104</v>
          </cell>
          <cell r="P13">
            <v>20.8</v>
          </cell>
          <cell r="T13">
            <v>26.39423076923077</v>
          </cell>
          <cell r="U13">
            <v>26.39423076923077</v>
          </cell>
          <cell r="V13">
            <v>16.8</v>
          </cell>
          <cell r="W13">
            <v>27.4</v>
          </cell>
          <cell r="X13">
            <v>-0.4</v>
          </cell>
          <cell r="Y13">
            <v>22</v>
          </cell>
          <cell r="Z13">
            <v>-0.8</v>
          </cell>
          <cell r="AA13">
            <v>1.6</v>
          </cell>
          <cell r="AB13">
            <v>6.4</v>
          </cell>
          <cell r="AC13">
            <v>5.4</v>
          </cell>
          <cell r="AD13">
            <v>13</v>
          </cell>
          <cell r="AE13">
            <v>2.6</v>
          </cell>
          <cell r="AF13" t="str">
            <v>22,05,25 списание 310шт.</v>
          </cell>
          <cell r="AG13">
            <v>0</v>
          </cell>
          <cell r="AH13">
            <v>2.25</v>
          </cell>
        </row>
        <row r="14">
          <cell r="I14">
            <v>1010016024</v>
          </cell>
          <cell r="L14">
            <v>11</v>
          </cell>
          <cell r="O14">
            <v>40</v>
          </cell>
          <cell r="P14">
            <v>2.2000000000000002</v>
          </cell>
          <cell r="T14">
            <v>55.454545454545453</v>
          </cell>
          <cell r="U14">
            <v>55.454545454545453</v>
          </cell>
          <cell r="V14">
            <v>4.2</v>
          </cell>
          <cell r="W14">
            <v>19.600000000000001</v>
          </cell>
          <cell r="X14">
            <v>0</v>
          </cell>
          <cell r="Y14">
            <v>35.4</v>
          </cell>
          <cell r="Z14">
            <v>-0.4</v>
          </cell>
          <cell r="AA14">
            <v>-0.2</v>
          </cell>
          <cell r="AB14">
            <v>0</v>
          </cell>
          <cell r="AC14">
            <v>0</v>
          </cell>
          <cell r="AD14">
            <v>-2.6</v>
          </cell>
          <cell r="AE14">
            <v>13.2</v>
          </cell>
          <cell r="AG14">
            <v>0</v>
          </cell>
          <cell r="AH14">
            <v>2.58</v>
          </cell>
        </row>
        <row r="15">
          <cell r="I15">
            <v>1010023122</v>
          </cell>
          <cell r="L15">
            <v>83</v>
          </cell>
          <cell r="P15">
            <v>16.600000000000001</v>
          </cell>
          <cell r="T15">
            <v>33.493975903614455</v>
          </cell>
          <cell r="U15">
            <v>33.493975903614455</v>
          </cell>
          <cell r="V15">
            <v>23.6</v>
          </cell>
          <cell r="W15">
            <v>32</v>
          </cell>
          <cell r="X15">
            <v>30.4</v>
          </cell>
          <cell r="Y15">
            <v>73.599999999999994</v>
          </cell>
          <cell r="Z15">
            <v>-1</v>
          </cell>
          <cell r="AA15">
            <v>11.8</v>
          </cell>
          <cell r="AB15">
            <v>23</v>
          </cell>
          <cell r="AC15">
            <v>-0.4</v>
          </cell>
          <cell r="AD15">
            <v>28.4</v>
          </cell>
          <cell r="AE15">
            <v>6.8</v>
          </cell>
          <cell r="AF15" t="str">
            <v>нужно увеличить продажи!!!</v>
          </cell>
          <cell r="AG15">
            <v>0</v>
          </cell>
          <cell r="AH15">
            <v>2.25</v>
          </cell>
        </row>
        <row r="16">
          <cell r="I16">
            <v>1010030636</v>
          </cell>
          <cell r="L16">
            <v>1</v>
          </cell>
          <cell r="P16">
            <v>0.2</v>
          </cell>
          <cell r="T16">
            <v>4375</v>
          </cell>
          <cell r="U16">
            <v>4375</v>
          </cell>
          <cell r="V16">
            <v>2</v>
          </cell>
          <cell r="W16">
            <v>3.4</v>
          </cell>
          <cell r="X16">
            <v>0.8</v>
          </cell>
          <cell r="Y16">
            <v>5.6</v>
          </cell>
          <cell r="Z16">
            <v>1</v>
          </cell>
          <cell r="AA16">
            <v>5</v>
          </cell>
          <cell r="AB16">
            <v>0</v>
          </cell>
          <cell r="AC16">
            <v>-5.2</v>
          </cell>
          <cell r="AD16">
            <v>10</v>
          </cell>
          <cell r="AE16">
            <v>6.8</v>
          </cell>
          <cell r="AF16" t="str">
            <v>нужно увеличить продажи!!! / на вывод / СРОКИ (17,03,25)</v>
          </cell>
          <cell r="AG16">
            <v>0</v>
          </cell>
          <cell r="AH16">
            <v>1.68</v>
          </cell>
        </row>
        <row r="17">
          <cell r="I17">
            <v>1010030879</v>
          </cell>
          <cell r="L17">
            <v>7</v>
          </cell>
          <cell r="P17">
            <v>1.4</v>
          </cell>
          <cell r="T17">
            <v>380</v>
          </cell>
          <cell r="U17">
            <v>380</v>
          </cell>
          <cell r="V17">
            <v>4.5999999999999996</v>
          </cell>
          <cell r="W17">
            <v>-0.4</v>
          </cell>
          <cell r="X17">
            <v>2</v>
          </cell>
          <cell r="Y17">
            <v>-1</v>
          </cell>
          <cell r="Z17">
            <v>0.4</v>
          </cell>
          <cell r="AA17">
            <v>2.8</v>
          </cell>
          <cell r="AB17">
            <v>2.8</v>
          </cell>
          <cell r="AC17">
            <v>1.6</v>
          </cell>
          <cell r="AD17">
            <v>6.6</v>
          </cell>
          <cell r="AE17">
            <v>2.6</v>
          </cell>
          <cell r="AF17" t="str">
            <v>нужно увеличить продажи!!! / СРОКИ (09,03,25; 13,03,25)</v>
          </cell>
          <cell r="AG17">
            <v>0</v>
          </cell>
          <cell r="AH17">
            <v>1.7999999999999998</v>
          </cell>
        </row>
        <row r="18">
          <cell r="I18">
            <v>1010023983</v>
          </cell>
          <cell r="L18">
            <v>-3</v>
          </cell>
          <cell r="P18">
            <v>-0.6</v>
          </cell>
          <cell r="Q18">
            <v>300</v>
          </cell>
          <cell r="T18">
            <v>-510</v>
          </cell>
          <cell r="U18">
            <v>-10</v>
          </cell>
          <cell r="V18">
            <v>0.4</v>
          </cell>
          <cell r="W18">
            <v>27.2</v>
          </cell>
          <cell r="X18">
            <v>23.2</v>
          </cell>
          <cell r="Y18">
            <v>42.2</v>
          </cell>
          <cell r="Z18">
            <v>-1.2</v>
          </cell>
          <cell r="AA18">
            <v>0.2</v>
          </cell>
          <cell r="AB18">
            <v>8.4</v>
          </cell>
          <cell r="AC18">
            <v>-1.8</v>
          </cell>
          <cell r="AD18">
            <v>25.8</v>
          </cell>
          <cell r="AE18">
            <v>7.2</v>
          </cell>
          <cell r="AF18" t="str">
            <v>16,06,25 завод не отгрузил</v>
          </cell>
          <cell r="AG18">
            <v>90</v>
          </cell>
          <cell r="AH18">
            <v>1.8</v>
          </cell>
        </row>
        <row r="19">
          <cell r="I19">
            <v>1010025585</v>
          </cell>
          <cell r="L19">
            <v>139</v>
          </cell>
          <cell r="O19">
            <v>600</v>
          </cell>
          <cell r="P19">
            <v>27.8</v>
          </cell>
          <cell r="T19">
            <v>41.546762589928058</v>
          </cell>
          <cell r="U19">
            <v>41.546762589928058</v>
          </cell>
          <cell r="V19">
            <v>38.6</v>
          </cell>
          <cell r="W19">
            <v>52.6</v>
          </cell>
          <cell r="X19">
            <v>33.799999999999997</v>
          </cell>
          <cell r="Y19">
            <v>91.2</v>
          </cell>
          <cell r="Z19">
            <v>-0.4</v>
          </cell>
          <cell r="AA19">
            <v>-3.4</v>
          </cell>
          <cell r="AB19">
            <v>28</v>
          </cell>
          <cell r="AC19">
            <v>2.2000000000000002</v>
          </cell>
          <cell r="AD19">
            <v>59.6</v>
          </cell>
          <cell r="AE19">
            <v>52.4</v>
          </cell>
          <cell r="AF19" t="str">
            <v>нужно увеличить продажи!!!</v>
          </cell>
          <cell r="AG19">
            <v>0</v>
          </cell>
          <cell r="AH19">
            <v>2</v>
          </cell>
        </row>
        <row r="20">
          <cell r="I20">
            <v>1010029655</v>
          </cell>
          <cell r="L20">
            <v>156</v>
          </cell>
          <cell r="P20">
            <v>31.2</v>
          </cell>
          <cell r="Q20">
            <v>120</v>
          </cell>
          <cell r="R20">
            <v>84</v>
          </cell>
          <cell r="T20">
            <v>21.153846153846153</v>
          </cell>
          <cell r="U20">
            <v>17.307692307692307</v>
          </cell>
          <cell r="V20">
            <v>20.2</v>
          </cell>
          <cell r="W20">
            <v>36.200000000000003</v>
          </cell>
          <cell r="X20">
            <v>23.6</v>
          </cell>
          <cell r="Y20">
            <v>69.8</v>
          </cell>
          <cell r="Z20">
            <v>-1.4</v>
          </cell>
          <cell r="AA20">
            <v>0.2</v>
          </cell>
          <cell r="AB20">
            <v>3.8</v>
          </cell>
          <cell r="AC20">
            <v>11</v>
          </cell>
          <cell r="AD20">
            <v>20.2</v>
          </cell>
          <cell r="AE20">
            <v>19.2</v>
          </cell>
          <cell r="AF20" t="str">
            <v>22,05,25 списание 215шт.</v>
          </cell>
          <cell r="AG20">
            <v>39.6</v>
          </cell>
          <cell r="AH20">
            <v>1.98</v>
          </cell>
        </row>
        <row r="21">
          <cell r="I21">
            <v>1010022952</v>
          </cell>
          <cell r="L21">
            <v>84</v>
          </cell>
          <cell r="P21">
            <v>16.8</v>
          </cell>
          <cell r="T21">
            <v>37.261904761904759</v>
          </cell>
          <cell r="U21">
            <v>37.261904761904759</v>
          </cell>
          <cell r="V21">
            <v>17</v>
          </cell>
          <cell r="W21">
            <v>25.2</v>
          </cell>
          <cell r="X21">
            <v>30.8</v>
          </cell>
          <cell r="Y21">
            <v>61.2</v>
          </cell>
          <cell r="Z21">
            <v>-1</v>
          </cell>
          <cell r="AA21">
            <v>2</v>
          </cell>
          <cell r="AB21">
            <v>7.4</v>
          </cell>
          <cell r="AC21">
            <v>7.2</v>
          </cell>
          <cell r="AD21">
            <v>17.600000000000001</v>
          </cell>
          <cell r="AE21">
            <v>10.6</v>
          </cell>
          <cell r="AF21" t="str">
            <v>нужно увеличить продажи!!! / 22,05,25 списание 203шт.</v>
          </cell>
          <cell r="AG21">
            <v>0</v>
          </cell>
          <cell r="AH21">
            <v>2.25</v>
          </cell>
        </row>
        <row r="22">
          <cell r="I22">
            <v>1010023830</v>
          </cell>
          <cell r="L22">
            <v>112</v>
          </cell>
          <cell r="O22">
            <v>400</v>
          </cell>
          <cell r="P22">
            <v>22.4</v>
          </cell>
          <cell r="T22">
            <v>31.741071428571431</v>
          </cell>
          <cell r="U22">
            <v>31.741071428571431</v>
          </cell>
          <cell r="V22">
            <v>28.6</v>
          </cell>
          <cell r="W22">
            <v>49.2</v>
          </cell>
          <cell r="X22">
            <v>31.4</v>
          </cell>
          <cell r="Y22">
            <v>48.6</v>
          </cell>
          <cell r="Z22">
            <v>28</v>
          </cell>
          <cell r="AA22">
            <v>61.4</v>
          </cell>
          <cell r="AB22">
            <v>25.4</v>
          </cell>
          <cell r="AC22">
            <v>58.4</v>
          </cell>
          <cell r="AD22">
            <v>81.599999999999994</v>
          </cell>
          <cell r="AE22">
            <v>48.4</v>
          </cell>
          <cell r="AF22" t="str">
            <v>16,06,25 завод не отгрузил</v>
          </cell>
          <cell r="AG22">
            <v>0</v>
          </cell>
          <cell r="AH22">
            <v>1.8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M7" sqref="AM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6" style="8" customWidth="1"/>
    <col min="8" max="8" width="5" customWidth="1"/>
    <col min="9" max="9" width="12" customWidth="1"/>
    <col min="10" max="10" width="1" customWidth="1"/>
    <col min="11" max="14" width="0.42578125" customWidth="1"/>
    <col min="15" max="19" width="7" customWidth="1"/>
    <col min="20" max="20" width="11.28515625" customWidth="1"/>
    <col min="21" max="22" width="5" customWidth="1"/>
    <col min="23" max="32" width="6" customWidth="1"/>
    <col min="33" max="33" width="33.28515625" customWidth="1"/>
    <col min="34" max="34" width="7" customWidth="1"/>
    <col min="35" max="35" width="7.85546875" style="17" customWidth="1"/>
    <col min="36" max="37" width="8" style="18" customWidth="1"/>
    <col min="38" max="51" width="5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4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4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63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5" t="s">
        <v>64</v>
      </c>
      <c r="AJ3" s="15" t="s">
        <v>65</v>
      </c>
      <c r="AK3" s="16" t="s">
        <v>66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62</v>
      </c>
      <c r="S4" s="1"/>
      <c r="T4" s="1"/>
      <c r="U4" s="1"/>
      <c r="V4" s="1"/>
      <c r="W4" s="1" t="s">
        <v>60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4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1075</v>
      </c>
      <c r="F5" s="4">
        <f>SUM(F6:F500)</f>
        <v>3293</v>
      </c>
      <c r="G5" s="6"/>
      <c r="H5" s="1"/>
      <c r="I5" s="1"/>
      <c r="J5" s="1"/>
      <c r="K5" s="4">
        <f t="shared" ref="K5:S5" si="0">SUM(K6:K500)</f>
        <v>0</v>
      </c>
      <c r="L5" s="4">
        <f t="shared" si="0"/>
        <v>1075</v>
      </c>
      <c r="M5" s="4">
        <f t="shared" si="0"/>
        <v>0</v>
      </c>
      <c r="N5" s="4">
        <f t="shared" si="0"/>
        <v>0</v>
      </c>
      <c r="O5" s="4">
        <f t="shared" si="0"/>
        <v>2000</v>
      </c>
      <c r="P5" s="4">
        <f t="shared" si="0"/>
        <v>700</v>
      </c>
      <c r="Q5" s="4">
        <f t="shared" si="0"/>
        <v>215</v>
      </c>
      <c r="R5" s="4">
        <f t="shared" si="0"/>
        <v>4670</v>
      </c>
      <c r="S5" s="4">
        <f t="shared" si="0"/>
        <v>1588.4</v>
      </c>
      <c r="T5" s="1"/>
      <c r="U5" s="1"/>
      <c r="V5" s="1"/>
      <c r="W5" s="4">
        <f t="shared" ref="W5:AF5" si="1">SUM(W6:W500)</f>
        <v>518.79999999999995</v>
      </c>
      <c r="X5" s="4">
        <f t="shared" si="1"/>
        <v>292.59999999999997</v>
      </c>
      <c r="Y5" s="4">
        <f t="shared" si="1"/>
        <v>295.60000000000002</v>
      </c>
      <c r="Z5" s="4">
        <f t="shared" si="1"/>
        <v>482</v>
      </c>
      <c r="AA5" s="4">
        <f t="shared" si="1"/>
        <v>379.20000000000005</v>
      </c>
      <c r="AB5" s="4">
        <f t="shared" si="1"/>
        <v>820.20000000000016</v>
      </c>
      <c r="AC5" s="4">
        <f t="shared" si="1"/>
        <v>84.4</v>
      </c>
      <c r="AD5" s="4">
        <f t="shared" si="1"/>
        <v>161.99999999999997</v>
      </c>
      <c r="AE5" s="4">
        <f t="shared" si="1"/>
        <v>159.4</v>
      </c>
      <c r="AF5" s="4">
        <f t="shared" si="1"/>
        <v>125.6</v>
      </c>
      <c r="AG5" s="1"/>
      <c r="AH5" s="4">
        <f>SUM(AH6:AH500)</f>
        <v>1560.4499999999998</v>
      </c>
      <c r="AI5" s="14"/>
      <c r="AJ5" s="4">
        <f t="shared" ref="AJ5:AK5" si="2">SUM(AJ6:AJ499)</f>
        <v>738</v>
      </c>
      <c r="AK5" s="4">
        <f t="shared" si="2"/>
        <v>1559.5499999999997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-1</v>
      </c>
      <c r="D6" s="1"/>
      <c r="E6" s="1">
        <v>-3</v>
      </c>
      <c r="F6" s="1">
        <v>-1</v>
      </c>
      <c r="G6" s="6">
        <v>0.4</v>
      </c>
      <c r="H6" s="1">
        <v>75</v>
      </c>
      <c r="I6" s="1">
        <v>1010016111</v>
      </c>
      <c r="J6" s="1"/>
      <c r="K6" s="1"/>
      <c r="L6" s="1">
        <f t="shared" ref="L6:L22" si="3">E6-K6</f>
        <v>-3</v>
      </c>
      <c r="M6" s="1"/>
      <c r="N6" s="1"/>
      <c r="O6" s="1">
        <v>160</v>
      </c>
      <c r="P6" s="1"/>
      <c r="Q6" s="1">
        <f>E6/5</f>
        <v>-0.6</v>
      </c>
      <c r="R6" s="5">
        <v>300</v>
      </c>
      <c r="S6" s="5"/>
      <c r="T6" s="1"/>
      <c r="U6" s="1">
        <f>(F6+O6+P6+R6)/Q6</f>
        <v>-765</v>
      </c>
      <c r="V6" s="1">
        <f>(F6+O6+P6)/Q6</f>
        <v>-265</v>
      </c>
      <c r="W6" s="1">
        <f>IFERROR(VLOOKUP(A6,[1]TDSheet!$A:$G,3,0),0)/5</f>
        <v>18.399999999999999</v>
      </c>
      <c r="X6" s="1">
        <v>9.8000000000000007</v>
      </c>
      <c r="Y6" s="1">
        <v>10.8</v>
      </c>
      <c r="Z6" s="1">
        <v>4.8</v>
      </c>
      <c r="AA6" s="1">
        <v>12.6</v>
      </c>
      <c r="AB6" s="1">
        <v>30.8</v>
      </c>
      <c r="AC6" s="1">
        <v>-1</v>
      </c>
      <c r="AD6" s="1">
        <v>-3</v>
      </c>
      <c r="AE6" s="1">
        <v>-6.2</v>
      </c>
      <c r="AF6" s="1">
        <v>6.8</v>
      </c>
      <c r="AG6" s="1"/>
      <c r="AH6" s="1">
        <f t="shared" ref="AH6:AH22" si="4">G6*R6</f>
        <v>120</v>
      </c>
      <c r="AI6" s="14">
        <f>VLOOKUP(I6,[2]Sheet!$I:$AH,26,0)</f>
        <v>2.4</v>
      </c>
      <c r="AJ6" s="1">
        <f>MROUND(G6*R6,AI6)/AI6</f>
        <v>50</v>
      </c>
      <c r="AK6" s="1">
        <f>AJ6*AI6</f>
        <v>120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36</v>
      </c>
      <c r="C7" s="1">
        <v>361</v>
      </c>
      <c r="D7" s="1"/>
      <c r="E7" s="1">
        <v>225</v>
      </c>
      <c r="F7" s="1">
        <v>134</v>
      </c>
      <c r="G7" s="6">
        <v>0.3</v>
      </c>
      <c r="H7" s="1">
        <v>120</v>
      </c>
      <c r="I7" s="1">
        <v>1010028068</v>
      </c>
      <c r="J7" s="1"/>
      <c r="K7" s="1"/>
      <c r="L7" s="1">
        <f t="shared" si="3"/>
        <v>225</v>
      </c>
      <c r="M7" s="1"/>
      <c r="N7" s="1"/>
      <c r="O7" s="1">
        <v>600</v>
      </c>
      <c r="P7" s="1"/>
      <c r="Q7" s="1">
        <f t="shared" ref="Q7:Q22" si="5">E7/5</f>
        <v>45</v>
      </c>
      <c r="R7" s="5">
        <v>1200</v>
      </c>
      <c r="S7" s="5">
        <v>391</v>
      </c>
      <c r="T7" s="1"/>
      <c r="U7" s="1">
        <f t="shared" ref="U7:U22" si="6">(F7+O7+P7+R7)/Q7</f>
        <v>42.977777777777774</v>
      </c>
      <c r="V7" s="1">
        <f t="shared" ref="V7:V22" si="7">(F7+O7+P7)/Q7</f>
        <v>16.31111111111111</v>
      </c>
      <c r="W7" s="1">
        <f>IFERROR(VLOOKUP(A7,[1]TDSheet!$A:$G,3,0),0)/5</f>
        <v>67.400000000000006</v>
      </c>
      <c r="X7" s="1">
        <v>49.2</v>
      </c>
      <c r="Y7" s="1">
        <v>44.8</v>
      </c>
      <c r="Z7" s="1">
        <v>87.2</v>
      </c>
      <c r="AA7" s="1">
        <v>61.4</v>
      </c>
      <c r="AB7" s="1">
        <v>89.6</v>
      </c>
      <c r="AC7" s="1">
        <v>53.4</v>
      </c>
      <c r="AD7" s="1">
        <v>89.6</v>
      </c>
      <c r="AE7" s="1">
        <v>56.6</v>
      </c>
      <c r="AF7" s="1">
        <v>24.2</v>
      </c>
      <c r="AG7" s="1"/>
      <c r="AH7" s="1">
        <f t="shared" si="4"/>
        <v>360</v>
      </c>
      <c r="AI7" s="14">
        <f>VLOOKUP(I7,[2]Sheet!$I:$AH,26,0)</f>
        <v>1.8</v>
      </c>
      <c r="AJ7" s="1">
        <f t="shared" ref="AJ7:AJ22" si="8">MROUND(G7*R7,AI7)/AI7</f>
        <v>200</v>
      </c>
      <c r="AK7" s="1">
        <f t="shared" ref="AK7:AK22" si="9">AJ7*AI7</f>
        <v>360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36</v>
      </c>
      <c r="C8" s="1">
        <v>4</v>
      </c>
      <c r="D8" s="1"/>
      <c r="E8" s="1">
        <v>4</v>
      </c>
      <c r="F8" s="1"/>
      <c r="G8" s="6">
        <v>0.47</v>
      </c>
      <c r="H8" s="1">
        <v>75</v>
      </c>
      <c r="I8" s="1">
        <v>1010015954</v>
      </c>
      <c r="J8" s="1"/>
      <c r="K8" s="1"/>
      <c r="L8" s="1">
        <f t="shared" si="3"/>
        <v>4</v>
      </c>
      <c r="M8" s="1"/>
      <c r="N8" s="1"/>
      <c r="O8" s="1">
        <v>120</v>
      </c>
      <c r="P8" s="1">
        <v>40</v>
      </c>
      <c r="Q8" s="1">
        <f t="shared" si="5"/>
        <v>0.8</v>
      </c>
      <c r="R8" s="5">
        <v>300</v>
      </c>
      <c r="S8" s="5"/>
      <c r="T8" s="1"/>
      <c r="U8" s="1">
        <f t="shared" si="6"/>
        <v>575</v>
      </c>
      <c r="V8" s="1">
        <f t="shared" si="7"/>
        <v>200</v>
      </c>
      <c r="W8" s="1">
        <f>IFERROR(VLOOKUP(A8,[1]TDSheet!$A:$G,3,0),0)/5</f>
        <v>19</v>
      </c>
      <c r="X8" s="1">
        <v>10.8</v>
      </c>
      <c r="Y8" s="1">
        <v>11.8</v>
      </c>
      <c r="Z8" s="1">
        <v>15.4</v>
      </c>
      <c r="AA8" s="1">
        <v>11.2</v>
      </c>
      <c r="AB8" s="1">
        <v>28</v>
      </c>
      <c r="AC8" s="1">
        <v>2.2000000000000002</v>
      </c>
      <c r="AD8" s="1">
        <v>-2.6</v>
      </c>
      <c r="AE8" s="1">
        <v>0.2</v>
      </c>
      <c r="AF8" s="1">
        <v>4.4000000000000004</v>
      </c>
      <c r="AG8" s="1"/>
      <c r="AH8" s="1">
        <f t="shared" si="4"/>
        <v>141</v>
      </c>
      <c r="AI8" s="14">
        <f>VLOOKUP(I8,[2]Sheet!$I:$AH,26,0)</f>
        <v>2.82</v>
      </c>
      <c r="AJ8" s="1">
        <f t="shared" si="8"/>
        <v>50</v>
      </c>
      <c r="AK8" s="1">
        <f t="shared" si="9"/>
        <v>141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36</v>
      </c>
      <c r="C9" s="1">
        <v>177</v>
      </c>
      <c r="D9" s="1"/>
      <c r="E9" s="1">
        <v>35</v>
      </c>
      <c r="F9" s="1">
        <v>142</v>
      </c>
      <c r="G9" s="6">
        <v>0.47</v>
      </c>
      <c r="H9" s="1">
        <v>75</v>
      </c>
      <c r="I9" s="1">
        <v>1010016092</v>
      </c>
      <c r="J9" s="1"/>
      <c r="K9" s="1"/>
      <c r="L9" s="1">
        <f t="shared" si="3"/>
        <v>35</v>
      </c>
      <c r="M9" s="1"/>
      <c r="N9" s="1"/>
      <c r="O9" s="1">
        <v>40</v>
      </c>
      <c r="P9" s="1"/>
      <c r="Q9" s="1">
        <f t="shared" si="5"/>
        <v>7</v>
      </c>
      <c r="R9" s="5">
        <v>80</v>
      </c>
      <c r="S9" s="5"/>
      <c r="T9" s="1"/>
      <c r="U9" s="1">
        <f t="shared" si="6"/>
        <v>37.428571428571431</v>
      </c>
      <c r="V9" s="1">
        <f t="shared" si="7"/>
        <v>26</v>
      </c>
      <c r="W9" s="1">
        <f>IFERROR(VLOOKUP(A9,[1]TDSheet!$A:$G,3,0),0)/5</f>
        <v>10</v>
      </c>
      <c r="X9" s="1">
        <v>4.2</v>
      </c>
      <c r="Y9" s="1">
        <v>9.4</v>
      </c>
      <c r="Z9" s="1">
        <v>6.4</v>
      </c>
      <c r="AA9" s="1">
        <v>15.2</v>
      </c>
      <c r="AB9" s="1">
        <v>20</v>
      </c>
      <c r="AC9" s="1">
        <v>0</v>
      </c>
      <c r="AD9" s="1">
        <v>-0.2</v>
      </c>
      <c r="AE9" s="1">
        <v>0.6</v>
      </c>
      <c r="AF9" s="1">
        <v>4.5999999999999996</v>
      </c>
      <c r="AG9" s="11" t="s">
        <v>38</v>
      </c>
      <c r="AH9" s="1">
        <f t="shared" si="4"/>
        <v>37.599999999999994</v>
      </c>
      <c r="AI9" s="14">
        <f>VLOOKUP(I9,[2]Sheet!$I:$AH,26,0)</f>
        <v>2.82</v>
      </c>
      <c r="AJ9" s="1">
        <f t="shared" si="8"/>
        <v>13</v>
      </c>
      <c r="AK9" s="1">
        <f t="shared" si="9"/>
        <v>36.659999999999997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36</v>
      </c>
      <c r="C10" s="1">
        <v>92</v>
      </c>
      <c r="D10" s="1"/>
      <c r="E10" s="1">
        <v>32</v>
      </c>
      <c r="F10" s="1">
        <v>58</v>
      </c>
      <c r="G10" s="6">
        <v>0.47</v>
      </c>
      <c r="H10" s="1">
        <v>75</v>
      </c>
      <c r="I10" s="1">
        <v>1010015952</v>
      </c>
      <c r="J10" s="1"/>
      <c r="K10" s="1"/>
      <c r="L10" s="1">
        <f t="shared" si="3"/>
        <v>32</v>
      </c>
      <c r="M10" s="1"/>
      <c r="N10" s="1"/>
      <c r="O10" s="1">
        <v>40</v>
      </c>
      <c r="P10" s="1"/>
      <c r="Q10" s="1">
        <f t="shared" si="5"/>
        <v>6.4</v>
      </c>
      <c r="R10" s="5">
        <v>160</v>
      </c>
      <c r="S10" s="5">
        <v>62</v>
      </c>
      <c r="T10" s="1"/>
      <c r="U10" s="1">
        <f t="shared" si="6"/>
        <v>40.3125</v>
      </c>
      <c r="V10" s="1">
        <f t="shared" si="7"/>
        <v>15.3125</v>
      </c>
      <c r="W10" s="1">
        <f>IFERROR(VLOOKUP(A10,[1]TDSheet!$A:$G,3,0),0)/5</f>
        <v>14.6</v>
      </c>
      <c r="X10" s="1">
        <v>3.4</v>
      </c>
      <c r="Y10" s="1">
        <v>6.8</v>
      </c>
      <c r="Z10" s="1">
        <v>7.4</v>
      </c>
      <c r="AA10" s="1">
        <v>10.4</v>
      </c>
      <c r="AB10" s="1">
        <v>25</v>
      </c>
      <c r="AC10" s="1">
        <v>6.6</v>
      </c>
      <c r="AD10" s="1">
        <v>-1.2</v>
      </c>
      <c r="AE10" s="1">
        <v>3.4</v>
      </c>
      <c r="AF10" s="1">
        <v>3.8</v>
      </c>
      <c r="AG10" s="1"/>
      <c r="AH10" s="1">
        <f t="shared" si="4"/>
        <v>75.199999999999989</v>
      </c>
      <c r="AI10" s="14">
        <f>VLOOKUP(I10,[2]Sheet!$I:$AH,26,0)</f>
        <v>2.82</v>
      </c>
      <c r="AJ10" s="1">
        <f t="shared" si="8"/>
        <v>27</v>
      </c>
      <c r="AK10" s="1">
        <f t="shared" si="9"/>
        <v>76.14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36</v>
      </c>
      <c r="C11" s="1">
        <v>284</v>
      </c>
      <c r="D11" s="1"/>
      <c r="E11" s="1">
        <v>134</v>
      </c>
      <c r="F11" s="1">
        <v>136</v>
      </c>
      <c r="G11" s="6">
        <v>0.375</v>
      </c>
      <c r="H11" s="1">
        <v>55</v>
      </c>
      <c r="I11" s="1">
        <v>1010023348</v>
      </c>
      <c r="J11" s="1"/>
      <c r="K11" s="1"/>
      <c r="L11" s="1">
        <f t="shared" si="3"/>
        <v>134</v>
      </c>
      <c r="M11" s="1"/>
      <c r="N11" s="1"/>
      <c r="O11" s="1"/>
      <c r="P11" s="1">
        <v>120</v>
      </c>
      <c r="Q11" s="1">
        <f t="shared" si="5"/>
        <v>26.8</v>
      </c>
      <c r="R11" s="5">
        <v>200</v>
      </c>
      <c r="S11" s="5">
        <v>360.4</v>
      </c>
      <c r="T11" s="1"/>
      <c r="U11" s="1">
        <f t="shared" si="6"/>
        <v>17.014925373134329</v>
      </c>
      <c r="V11" s="1">
        <f t="shared" si="7"/>
        <v>9.5522388059701484</v>
      </c>
      <c r="W11" s="1">
        <f>IFERROR(VLOOKUP(A11,[1]TDSheet!$A:$G,3,0),0)/5</f>
        <v>47.2</v>
      </c>
      <c r="X11" s="1">
        <v>43.6</v>
      </c>
      <c r="Y11" s="1">
        <v>27</v>
      </c>
      <c r="Z11" s="1">
        <v>39.6</v>
      </c>
      <c r="AA11" s="1">
        <v>46.6</v>
      </c>
      <c r="AB11" s="1">
        <v>87.8</v>
      </c>
      <c r="AC11" s="1">
        <v>0</v>
      </c>
      <c r="AD11" s="1">
        <v>-0.4</v>
      </c>
      <c r="AE11" s="1">
        <v>-0.6</v>
      </c>
      <c r="AF11" s="1">
        <v>0</v>
      </c>
      <c r="AG11" s="1"/>
      <c r="AH11" s="1">
        <f t="shared" si="4"/>
        <v>75</v>
      </c>
      <c r="AI11" s="14">
        <f>VLOOKUP(I11,[2]Sheet!$I:$AH,26,0)</f>
        <v>2.25</v>
      </c>
      <c r="AJ11" s="1">
        <f t="shared" si="8"/>
        <v>33</v>
      </c>
      <c r="AK11" s="1">
        <f t="shared" si="9"/>
        <v>74.25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36</v>
      </c>
      <c r="C12" s="1">
        <v>517</v>
      </c>
      <c r="D12" s="1"/>
      <c r="E12" s="1">
        <v>109</v>
      </c>
      <c r="F12" s="1">
        <v>400</v>
      </c>
      <c r="G12" s="6">
        <v>0.375</v>
      </c>
      <c r="H12" s="1">
        <v>55</v>
      </c>
      <c r="I12" s="1">
        <v>1010022954</v>
      </c>
      <c r="J12" s="1"/>
      <c r="K12" s="1"/>
      <c r="L12" s="1">
        <f t="shared" si="3"/>
        <v>109</v>
      </c>
      <c r="M12" s="1"/>
      <c r="N12" s="1"/>
      <c r="O12" s="1"/>
      <c r="P12" s="1">
        <v>120</v>
      </c>
      <c r="Q12" s="1">
        <f t="shared" si="5"/>
        <v>21.8</v>
      </c>
      <c r="R12" s="5">
        <v>200</v>
      </c>
      <c r="S12" s="5">
        <v>25</v>
      </c>
      <c r="T12" s="1"/>
      <c r="U12" s="1">
        <f t="shared" si="6"/>
        <v>33.027522935779814</v>
      </c>
      <c r="V12" s="1">
        <f t="shared" si="7"/>
        <v>23.853211009174313</v>
      </c>
      <c r="W12" s="1">
        <f>IFERROR(VLOOKUP(A12,[1]TDSheet!$A:$G,3,0),0)/5</f>
        <v>46</v>
      </c>
      <c r="X12" s="1">
        <v>32.799999999999997</v>
      </c>
      <c r="Y12" s="1">
        <v>29</v>
      </c>
      <c r="Z12" s="1">
        <v>48.8</v>
      </c>
      <c r="AA12" s="1">
        <v>46.2</v>
      </c>
      <c r="AB12" s="1">
        <v>90.4</v>
      </c>
      <c r="AC12" s="1">
        <v>0</v>
      </c>
      <c r="AD12" s="1">
        <v>-1.6</v>
      </c>
      <c r="AE12" s="1">
        <v>0.2</v>
      </c>
      <c r="AF12" s="1">
        <v>3.4</v>
      </c>
      <c r="AG12" s="1" t="s">
        <v>44</v>
      </c>
      <c r="AH12" s="1">
        <f t="shared" si="4"/>
        <v>75</v>
      </c>
      <c r="AI12" s="14">
        <f>VLOOKUP(I12,[2]Sheet!$I:$AH,26,0)</f>
        <v>2.25</v>
      </c>
      <c r="AJ12" s="1">
        <f t="shared" si="8"/>
        <v>33</v>
      </c>
      <c r="AK12" s="1">
        <f t="shared" si="9"/>
        <v>74.25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36</v>
      </c>
      <c r="C13" s="1">
        <v>337</v>
      </c>
      <c r="D13" s="1"/>
      <c r="E13" s="1">
        <v>84</v>
      </c>
      <c r="F13" s="1">
        <v>250</v>
      </c>
      <c r="G13" s="6">
        <v>0.375</v>
      </c>
      <c r="H13" s="1">
        <v>55</v>
      </c>
      <c r="I13" s="1">
        <v>1010016034</v>
      </c>
      <c r="J13" s="1"/>
      <c r="K13" s="1"/>
      <c r="L13" s="1">
        <f t="shared" si="3"/>
        <v>84</v>
      </c>
      <c r="M13" s="1"/>
      <c r="N13" s="1"/>
      <c r="O13" s="1"/>
      <c r="P13" s="1"/>
      <c r="Q13" s="1">
        <f t="shared" si="5"/>
        <v>16.8</v>
      </c>
      <c r="R13" s="5">
        <v>200</v>
      </c>
      <c r="S13" s="5">
        <v>170</v>
      </c>
      <c r="T13" s="1"/>
      <c r="U13" s="1">
        <f t="shared" si="6"/>
        <v>26.785714285714285</v>
      </c>
      <c r="V13" s="1">
        <f t="shared" si="7"/>
        <v>14.88095238095238</v>
      </c>
      <c r="W13" s="1">
        <f>IFERROR(VLOOKUP(A13,[1]TDSheet!$A:$G,3,0),0)/5</f>
        <v>40</v>
      </c>
      <c r="X13" s="1">
        <v>20.8</v>
      </c>
      <c r="Y13" s="1">
        <v>16.8</v>
      </c>
      <c r="Z13" s="1">
        <v>27.4</v>
      </c>
      <c r="AA13" s="1">
        <v>-0.4</v>
      </c>
      <c r="AB13" s="1">
        <v>22</v>
      </c>
      <c r="AC13" s="1">
        <v>-0.8</v>
      </c>
      <c r="AD13" s="1">
        <v>1.6</v>
      </c>
      <c r="AE13" s="1">
        <v>6.4</v>
      </c>
      <c r="AF13" s="1">
        <v>5.4</v>
      </c>
      <c r="AG13" s="1" t="s">
        <v>46</v>
      </c>
      <c r="AH13" s="1">
        <f t="shared" si="4"/>
        <v>75</v>
      </c>
      <c r="AI13" s="14">
        <f>VLOOKUP(I13,[2]Sheet!$I:$AH,26,0)</f>
        <v>2.25</v>
      </c>
      <c r="AJ13" s="1">
        <f t="shared" si="8"/>
        <v>33</v>
      </c>
      <c r="AK13" s="1">
        <f t="shared" si="9"/>
        <v>74.25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47</v>
      </c>
      <c r="B14" s="1" t="s">
        <v>36</v>
      </c>
      <c r="C14" s="1"/>
      <c r="D14" s="1"/>
      <c r="E14" s="1">
        <v>-2</v>
      </c>
      <c r="F14" s="1"/>
      <c r="G14" s="6">
        <v>0.43</v>
      </c>
      <c r="H14" s="1">
        <v>55</v>
      </c>
      <c r="I14" s="1">
        <v>1010016024</v>
      </c>
      <c r="J14" s="1"/>
      <c r="K14" s="1"/>
      <c r="L14" s="1">
        <f t="shared" si="3"/>
        <v>-2</v>
      </c>
      <c r="M14" s="1"/>
      <c r="N14" s="1"/>
      <c r="O14" s="1">
        <v>40</v>
      </c>
      <c r="P14" s="1"/>
      <c r="Q14" s="1">
        <f t="shared" si="5"/>
        <v>-0.4</v>
      </c>
      <c r="R14" s="5">
        <v>60</v>
      </c>
      <c r="S14" s="5"/>
      <c r="T14" s="1"/>
      <c r="U14" s="1">
        <f t="shared" si="6"/>
        <v>-250</v>
      </c>
      <c r="V14" s="1">
        <f t="shared" si="7"/>
        <v>-100</v>
      </c>
      <c r="W14" s="1">
        <f>IFERROR(VLOOKUP(A14,[1]TDSheet!$A:$G,3,0),0)/5</f>
        <v>15.2</v>
      </c>
      <c r="X14" s="1">
        <v>2.2000000000000002</v>
      </c>
      <c r="Y14" s="1">
        <v>4.2</v>
      </c>
      <c r="Z14" s="1">
        <v>19.600000000000001</v>
      </c>
      <c r="AA14" s="1">
        <v>0</v>
      </c>
      <c r="AB14" s="1">
        <v>35.4</v>
      </c>
      <c r="AC14" s="1">
        <v>-0.4</v>
      </c>
      <c r="AD14" s="1">
        <v>-0.2</v>
      </c>
      <c r="AE14" s="1">
        <v>0</v>
      </c>
      <c r="AF14" s="1">
        <v>0</v>
      </c>
      <c r="AG14" s="1"/>
      <c r="AH14" s="1">
        <f t="shared" si="4"/>
        <v>25.8</v>
      </c>
      <c r="AI14" s="14">
        <f>VLOOKUP(I14,[2]Sheet!$I:$AH,26,0)</f>
        <v>2.58</v>
      </c>
      <c r="AJ14" s="1">
        <f t="shared" si="8"/>
        <v>10</v>
      </c>
      <c r="AK14" s="1">
        <f t="shared" si="9"/>
        <v>25.8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36</v>
      </c>
      <c r="C15" s="1">
        <v>378</v>
      </c>
      <c r="D15" s="1"/>
      <c r="E15" s="1">
        <v>103</v>
      </c>
      <c r="F15" s="1">
        <v>263</v>
      </c>
      <c r="G15" s="6">
        <v>0.375</v>
      </c>
      <c r="H15" s="1">
        <v>55</v>
      </c>
      <c r="I15" s="1">
        <v>1010023122</v>
      </c>
      <c r="J15" s="1"/>
      <c r="K15" s="1"/>
      <c r="L15" s="1">
        <f t="shared" si="3"/>
        <v>103</v>
      </c>
      <c r="M15" s="1"/>
      <c r="N15" s="1"/>
      <c r="O15" s="1"/>
      <c r="P15" s="1"/>
      <c r="Q15" s="1">
        <f t="shared" si="5"/>
        <v>20.6</v>
      </c>
      <c r="R15" s="5">
        <v>300</v>
      </c>
      <c r="S15" s="5">
        <v>252</v>
      </c>
      <c r="T15" s="1"/>
      <c r="U15" s="1">
        <f t="shared" si="6"/>
        <v>27.33009708737864</v>
      </c>
      <c r="V15" s="1">
        <f t="shared" si="7"/>
        <v>12.766990291262134</v>
      </c>
      <c r="W15" s="1">
        <f>IFERROR(VLOOKUP(A15,[1]TDSheet!$A:$G,3,0),0)/5</f>
        <v>33.6</v>
      </c>
      <c r="X15" s="1">
        <v>16.600000000000001</v>
      </c>
      <c r="Y15" s="1">
        <v>23.6</v>
      </c>
      <c r="Z15" s="1">
        <v>32</v>
      </c>
      <c r="AA15" s="1">
        <v>30.4</v>
      </c>
      <c r="AB15" s="1">
        <v>73.599999999999994</v>
      </c>
      <c r="AC15" s="1">
        <v>-1</v>
      </c>
      <c r="AD15" s="1">
        <v>11.8</v>
      </c>
      <c r="AE15" s="1">
        <v>23</v>
      </c>
      <c r="AF15" s="1">
        <v>-0.4</v>
      </c>
      <c r="AG15" s="13" t="s">
        <v>38</v>
      </c>
      <c r="AH15" s="1">
        <f t="shared" si="4"/>
        <v>112.5</v>
      </c>
      <c r="AI15" s="14">
        <f>VLOOKUP(I15,[2]Sheet!$I:$AH,26,0)</f>
        <v>2.25</v>
      </c>
      <c r="AJ15" s="1">
        <f t="shared" si="8"/>
        <v>50</v>
      </c>
      <c r="AK15" s="1">
        <f t="shared" si="9"/>
        <v>112.5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36</v>
      </c>
      <c r="C16" s="1">
        <v>818</v>
      </c>
      <c r="D16" s="1"/>
      <c r="E16" s="1">
        <v>5</v>
      </c>
      <c r="F16" s="1">
        <v>812</v>
      </c>
      <c r="G16" s="6">
        <v>0.28000000000000003</v>
      </c>
      <c r="H16" s="1">
        <v>120</v>
      </c>
      <c r="I16" s="1">
        <v>1010030636</v>
      </c>
      <c r="J16" s="1"/>
      <c r="K16" s="1"/>
      <c r="L16" s="1">
        <f t="shared" si="3"/>
        <v>5</v>
      </c>
      <c r="M16" s="1"/>
      <c r="N16" s="1"/>
      <c r="O16" s="1"/>
      <c r="P16" s="1"/>
      <c r="Q16" s="1">
        <f t="shared" si="5"/>
        <v>1</v>
      </c>
      <c r="R16" s="5"/>
      <c r="S16" s="5"/>
      <c r="T16" s="1"/>
      <c r="U16" s="1">
        <f t="shared" si="6"/>
        <v>812</v>
      </c>
      <c r="V16" s="1">
        <f t="shared" si="7"/>
        <v>812</v>
      </c>
      <c r="W16" s="1">
        <f>IFERROR(VLOOKUP(A16,[1]TDSheet!$A:$G,3,0),0)/5</f>
        <v>8.8000000000000007</v>
      </c>
      <c r="X16" s="1">
        <v>0.2</v>
      </c>
      <c r="Y16" s="1">
        <v>2</v>
      </c>
      <c r="Z16" s="1">
        <v>3.4</v>
      </c>
      <c r="AA16" s="1">
        <v>0.8</v>
      </c>
      <c r="AB16" s="1">
        <v>5.6</v>
      </c>
      <c r="AC16" s="1">
        <v>1</v>
      </c>
      <c r="AD16" s="1">
        <v>5</v>
      </c>
      <c r="AE16" s="1">
        <v>0</v>
      </c>
      <c r="AF16" s="1">
        <v>-5.2</v>
      </c>
      <c r="AG16" s="12" t="s">
        <v>50</v>
      </c>
      <c r="AH16" s="1">
        <f t="shared" si="4"/>
        <v>0</v>
      </c>
      <c r="AI16" s="14">
        <f>VLOOKUP(I16,[2]Sheet!$I:$AH,26,0)</f>
        <v>1.68</v>
      </c>
      <c r="AJ16" s="1">
        <f t="shared" si="8"/>
        <v>0</v>
      </c>
      <c r="AK16" s="1">
        <f t="shared" si="9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36</v>
      </c>
      <c r="C17" s="1">
        <v>468</v>
      </c>
      <c r="D17" s="1"/>
      <c r="E17" s="1">
        <v>5</v>
      </c>
      <c r="F17" s="1">
        <v>462</v>
      </c>
      <c r="G17" s="6">
        <v>0.3</v>
      </c>
      <c r="H17" s="1">
        <v>120</v>
      </c>
      <c r="I17" s="1">
        <v>1010030879</v>
      </c>
      <c r="J17" s="1"/>
      <c r="K17" s="1"/>
      <c r="L17" s="1">
        <f t="shared" si="3"/>
        <v>5</v>
      </c>
      <c r="M17" s="1"/>
      <c r="N17" s="1"/>
      <c r="O17" s="1"/>
      <c r="P17" s="1"/>
      <c r="Q17" s="1">
        <f t="shared" si="5"/>
        <v>1</v>
      </c>
      <c r="R17" s="5"/>
      <c r="S17" s="5"/>
      <c r="T17" s="1"/>
      <c r="U17" s="1">
        <f t="shared" si="6"/>
        <v>462</v>
      </c>
      <c r="V17" s="1">
        <f t="shared" si="7"/>
        <v>462</v>
      </c>
      <c r="W17" s="1">
        <f>IFERROR(VLOOKUP(A17,[1]TDSheet!$A:$G,3,0),0)/5</f>
        <v>12.2</v>
      </c>
      <c r="X17" s="1">
        <v>1.4</v>
      </c>
      <c r="Y17" s="1">
        <v>4.5999999999999996</v>
      </c>
      <c r="Z17" s="1">
        <v>-0.4</v>
      </c>
      <c r="AA17" s="1">
        <v>2</v>
      </c>
      <c r="AB17" s="1">
        <v>-1</v>
      </c>
      <c r="AC17" s="1">
        <v>0.4</v>
      </c>
      <c r="AD17" s="1">
        <v>2.8</v>
      </c>
      <c r="AE17" s="1">
        <v>2.8</v>
      </c>
      <c r="AF17" s="1">
        <v>1.6</v>
      </c>
      <c r="AG17" s="12" t="s">
        <v>52</v>
      </c>
      <c r="AH17" s="1">
        <f t="shared" si="4"/>
        <v>0</v>
      </c>
      <c r="AI17" s="14">
        <f>VLOOKUP(I17,[2]Sheet!$I:$AH,26,0)</f>
        <v>1.7999999999999998</v>
      </c>
      <c r="AJ17" s="1">
        <f t="shared" si="8"/>
        <v>0</v>
      </c>
      <c r="AK17" s="1">
        <f t="shared" si="9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36</v>
      </c>
      <c r="C18" s="1">
        <v>2</v>
      </c>
      <c r="D18" s="1"/>
      <c r="E18" s="1">
        <v>-6</v>
      </c>
      <c r="F18" s="1">
        <v>2</v>
      </c>
      <c r="G18" s="6">
        <v>0.3</v>
      </c>
      <c r="H18" s="1">
        <v>150</v>
      </c>
      <c r="I18" s="1">
        <v>1010023983</v>
      </c>
      <c r="J18" s="1"/>
      <c r="K18" s="1"/>
      <c r="L18" s="1">
        <f t="shared" si="3"/>
        <v>-6</v>
      </c>
      <c r="M18" s="1"/>
      <c r="N18" s="1"/>
      <c r="O18" s="1"/>
      <c r="P18" s="1">
        <v>300</v>
      </c>
      <c r="Q18" s="1">
        <f t="shared" si="5"/>
        <v>-1.2</v>
      </c>
      <c r="R18" s="5">
        <v>300</v>
      </c>
      <c r="S18" s="5"/>
      <c r="T18" s="1"/>
      <c r="U18" s="1">
        <f t="shared" si="6"/>
        <v>-501.66666666666669</v>
      </c>
      <c r="V18" s="1">
        <f t="shared" si="7"/>
        <v>-251.66666666666669</v>
      </c>
      <c r="W18" s="1">
        <f>IFERROR(VLOOKUP(A18,[1]TDSheet!$A:$G,3,0),0)/5</f>
        <v>-1</v>
      </c>
      <c r="X18" s="1">
        <v>-0.6</v>
      </c>
      <c r="Y18" s="1">
        <v>0.4</v>
      </c>
      <c r="Z18" s="1">
        <v>27.2</v>
      </c>
      <c r="AA18" s="1">
        <v>23.2</v>
      </c>
      <c r="AB18" s="1">
        <v>42.2</v>
      </c>
      <c r="AC18" s="1">
        <v>-1.2</v>
      </c>
      <c r="AD18" s="1">
        <v>0.2</v>
      </c>
      <c r="AE18" s="1">
        <v>8.4</v>
      </c>
      <c r="AF18" s="1">
        <v>-1.8</v>
      </c>
      <c r="AG18" s="1" t="s">
        <v>54</v>
      </c>
      <c r="AH18" s="1">
        <f t="shared" si="4"/>
        <v>90</v>
      </c>
      <c r="AI18" s="14">
        <f>VLOOKUP(I18,[2]Sheet!$I:$AH,26,0)</f>
        <v>1.8</v>
      </c>
      <c r="AJ18" s="1">
        <f t="shared" si="8"/>
        <v>50</v>
      </c>
      <c r="AK18" s="1">
        <f t="shared" si="9"/>
        <v>90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36</v>
      </c>
      <c r="C19" s="1">
        <v>181</v>
      </c>
      <c r="D19" s="1"/>
      <c r="E19" s="1">
        <v>93</v>
      </c>
      <c r="F19" s="1">
        <v>86</v>
      </c>
      <c r="G19" s="6">
        <v>0.2</v>
      </c>
      <c r="H19" s="1">
        <v>90</v>
      </c>
      <c r="I19" s="1">
        <v>1010025585</v>
      </c>
      <c r="J19" s="1"/>
      <c r="K19" s="1"/>
      <c r="L19" s="1">
        <f t="shared" si="3"/>
        <v>93</v>
      </c>
      <c r="M19" s="1"/>
      <c r="N19" s="1"/>
      <c r="O19" s="1">
        <v>600</v>
      </c>
      <c r="P19" s="1"/>
      <c r="Q19" s="1">
        <f t="shared" si="5"/>
        <v>18.600000000000001</v>
      </c>
      <c r="R19" s="5">
        <v>600</v>
      </c>
      <c r="S19" s="5"/>
      <c r="T19" s="1"/>
      <c r="U19" s="1">
        <f t="shared" si="6"/>
        <v>69.13978494623656</v>
      </c>
      <c r="V19" s="1">
        <f t="shared" si="7"/>
        <v>36.881720430107521</v>
      </c>
      <c r="W19" s="1">
        <f>IFERROR(VLOOKUP(A19,[1]TDSheet!$A:$G,3,0),0)/5</f>
        <v>70</v>
      </c>
      <c r="X19" s="1">
        <v>27.8</v>
      </c>
      <c r="Y19" s="1">
        <v>38.6</v>
      </c>
      <c r="Z19" s="1">
        <v>52.6</v>
      </c>
      <c r="AA19" s="1">
        <v>33.799999999999997</v>
      </c>
      <c r="AB19" s="1">
        <v>91.2</v>
      </c>
      <c r="AC19" s="1">
        <v>-0.4</v>
      </c>
      <c r="AD19" s="1">
        <v>-3.4</v>
      </c>
      <c r="AE19" s="1">
        <v>28</v>
      </c>
      <c r="AF19" s="1">
        <v>2.2000000000000002</v>
      </c>
      <c r="AG19" s="1"/>
      <c r="AH19" s="1">
        <f t="shared" si="4"/>
        <v>120</v>
      </c>
      <c r="AI19" s="14">
        <f>VLOOKUP(I19,[2]Sheet!$I:$AH,26,0)</f>
        <v>2</v>
      </c>
      <c r="AJ19" s="1">
        <f t="shared" si="8"/>
        <v>60</v>
      </c>
      <c r="AK19" s="1">
        <f t="shared" si="9"/>
        <v>120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36</v>
      </c>
      <c r="C20" s="1">
        <v>310</v>
      </c>
      <c r="D20" s="1"/>
      <c r="E20" s="1">
        <v>126</v>
      </c>
      <c r="F20" s="1">
        <v>182</v>
      </c>
      <c r="G20" s="6">
        <v>0.33</v>
      </c>
      <c r="H20" s="1">
        <v>55</v>
      </c>
      <c r="I20" s="1">
        <v>1010029655</v>
      </c>
      <c r="J20" s="1"/>
      <c r="K20" s="1"/>
      <c r="L20" s="1">
        <f t="shared" si="3"/>
        <v>126</v>
      </c>
      <c r="M20" s="1"/>
      <c r="N20" s="1"/>
      <c r="O20" s="1"/>
      <c r="P20" s="1">
        <v>120</v>
      </c>
      <c r="Q20" s="1">
        <f t="shared" si="5"/>
        <v>25.2</v>
      </c>
      <c r="R20" s="5">
        <v>120</v>
      </c>
      <c r="S20" s="5">
        <v>328</v>
      </c>
      <c r="T20" s="1"/>
      <c r="U20" s="1">
        <f t="shared" si="6"/>
        <v>16.746031746031747</v>
      </c>
      <c r="V20" s="1">
        <f t="shared" si="7"/>
        <v>11.984126984126984</v>
      </c>
      <c r="W20" s="1">
        <f>IFERROR(VLOOKUP(A20,[1]TDSheet!$A:$G,3,0),0)/5</f>
        <v>41.4</v>
      </c>
      <c r="X20" s="1">
        <v>31.2</v>
      </c>
      <c r="Y20" s="1">
        <v>20.2</v>
      </c>
      <c r="Z20" s="1">
        <v>36.200000000000003</v>
      </c>
      <c r="AA20" s="1">
        <v>23.6</v>
      </c>
      <c r="AB20" s="1">
        <v>69.8</v>
      </c>
      <c r="AC20" s="1">
        <v>-1.4</v>
      </c>
      <c r="AD20" s="1">
        <v>0.2</v>
      </c>
      <c r="AE20" s="1">
        <v>3.8</v>
      </c>
      <c r="AF20" s="1">
        <v>11</v>
      </c>
      <c r="AG20" s="1" t="s">
        <v>57</v>
      </c>
      <c r="AH20" s="1">
        <f t="shared" si="4"/>
        <v>39.6</v>
      </c>
      <c r="AI20" s="14">
        <f>VLOOKUP(I20,[2]Sheet!$I:$AH,26,0)</f>
        <v>1.98</v>
      </c>
      <c r="AJ20" s="1">
        <f t="shared" si="8"/>
        <v>20</v>
      </c>
      <c r="AK20" s="1">
        <f t="shared" si="9"/>
        <v>39.6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36</v>
      </c>
      <c r="C21" s="1">
        <v>445</v>
      </c>
      <c r="D21" s="1"/>
      <c r="E21" s="1">
        <v>72</v>
      </c>
      <c r="F21" s="1">
        <v>363</v>
      </c>
      <c r="G21" s="6">
        <v>0.375</v>
      </c>
      <c r="H21" s="1">
        <v>55</v>
      </c>
      <c r="I21" s="1">
        <v>1010022952</v>
      </c>
      <c r="J21" s="1"/>
      <c r="K21" s="1"/>
      <c r="L21" s="1">
        <f t="shared" si="3"/>
        <v>72</v>
      </c>
      <c r="M21" s="1"/>
      <c r="N21" s="1"/>
      <c r="O21" s="1"/>
      <c r="P21" s="1"/>
      <c r="Q21" s="1">
        <f t="shared" si="5"/>
        <v>14.4</v>
      </c>
      <c r="R21" s="5">
        <v>250</v>
      </c>
      <c r="S21" s="5"/>
      <c r="T21" s="1"/>
      <c r="U21" s="1">
        <f t="shared" si="6"/>
        <v>42.569444444444443</v>
      </c>
      <c r="V21" s="1">
        <f t="shared" si="7"/>
        <v>25.208333333333332</v>
      </c>
      <c r="W21" s="1">
        <f>IFERROR(VLOOKUP(A21,[1]TDSheet!$A:$G,3,0),0)/5</f>
        <v>32.200000000000003</v>
      </c>
      <c r="X21" s="1">
        <v>16.8</v>
      </c>
      <c r="Y21" s="1">
        <v>17</v>
      </c>
      <c r="Z21" s="1">
        <v>25.2</v>
      </c>
      <c r="AA21" s="1">
        <v>30.8</v>
      </c>
      <c r="AB21" s="1">
        <v>61.2</v>
      </c>
      <c r="AC21" s="1">
        <v>-1</v>
      </c>
      <c r="AD21" s="1">
        <v>2</v>
      </c>
      <c r="AE21" s="1">
        <v>7.4</v>
      </c>
      <c r="AF21" s="1">
        <v>7.2</v>
      </c>
      <c r="AG21" s="13" t="s">
        <v>61</v>
      </c>
      <c r="AH21" s="1">
        <f t="shared" si="4"/>
        <v>93.75</v>
      </c>
      <c r="AI21" s="14">
        <f>VLOOKUP(I21,[2]Sheet!$I:$AH,26,0)</f>
        <v>2.25</v>
      </c>
      <c r="AJ21" s="1">
        <f t="shared" si="8"/>
        <v>42</v>
      </c>
      <c r="AK21" s="1">
        <f t="shared" si="9"/>
        <v>94.5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36</v>
      </c>
      <c r="C22" s="1">
        <v>70</v>
      </c>
      <c r="D22" s="1"/>
      <c r="E22" s="1">
        <v>59</v>
      </c>
      <c r="F22" s="1">
        <v>4</v>
      </c>
      <c r="G22" s="6">
        <v>0.3</v>
      </c>
      <c r="H22" s="1">
        <v>150</v>
      </c>
      <c r="I22" s="1">
        <v>1010023830</v>
      </c>
      <c r="J22" s="1"/>
      <c r="K22" s="1"/>
      <c r="L22" s="1">
        <f t="shared" si="3"/>
        <v>59</v>
      </c>
      <c r="M22" s="1"/>
      <c r="N22" s="1"/>
      <c r="O22" s="1">
        <v>400</v>
      </c>
      <c r="P22" s="1"/>
      <c r="Q22" s="1">
        <f t="shared" si="5"/>
        <v>11.8</v>
      </c>
      <c r="R22" s="5">
        <v>400</v>
      </c>
      <c r="S22" s="5"/>
      <c r="T22" s="1"/>
      <c r="U22" s="1">
        <f t="shared" si="6"/>
        <v>68.135593220338976</v>
      </c>
      <c r="V22" s="1">
        <f t="shared" si="7"/>
        <v>34.237288135593218</v>
      </c>
      <c r="W22" s="1">
        <f>IFERROR(VLOOKUP(A22,[1]TDSheet!$A:$G,3,0),0)/5</f>
        <v>43.8</v>
      </c>
      <c r="X22" s="1">
        <v>22.4</v>
      </c>
      <c r="Y22" s="1">
        <v>28.6</v>
      </c>
      <c r="Z22" s="1">
        <v>49.2</v>
      </c>
      <c r="AA22" s="1">
        <v>31.4</v>
      </c>
      <c r="AB22" s="1">
        <v>48.6</v>
      </c>
      <c r="AC22" s="1">
        <v>28</v>
      </c>
      <c r="AD22" s="1">
        <v>61.4</v>
      </c>
      <c r="AE22" s="1">
        <v>25.4</v>
      </c>
      <c r="AF22" s="1">
        <v>58.4</v>
      </c>
      <c r="AG22" s="1" t="s">
        <v>54</v>
      </c>
      <c r="AH22" s="1">
        <f t="shared" si="4"/>
        <v>120</v>
      </c>
      <c r="AI22" s="14">
        <f>VLOOKUP(I22,[2]Sheet!$I:$AH,26,0)</f>
        <v>1.8</v>
      </c>
      <c r="AJ22" s="1">
        <f t="shared" si="8"/>
        <v>67</v>
      </c>
      <c r="AK22" s="1">
        <f t="shared" si="9"/>
        <v>120.60000000000001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/>
      <c r="B23" s="1"/>
      <c r="C23" s="1"/>
      <c r="D23" s="1"/>
      <c r="E23" s="1"/>
      <c r="F23" s="1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4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4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4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4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4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4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4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4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4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4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4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4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4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4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4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4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4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4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4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4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4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4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4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4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4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4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4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4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4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4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4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4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4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4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4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4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4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4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4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4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4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4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4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4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4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4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4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4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4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4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4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4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4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4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4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4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4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4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4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4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4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4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4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4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4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4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4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4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4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4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4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4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4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4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4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4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4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4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4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4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4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4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4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4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4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4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4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4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4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4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4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4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4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4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4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4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4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4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4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4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4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4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4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4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4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4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4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4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4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4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4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4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4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4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4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4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4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4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4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4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4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4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4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4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4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4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4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4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4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4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4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4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4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4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4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4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4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4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4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4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4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4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4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4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4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4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4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4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4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4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4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4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4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4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4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4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4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4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4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4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4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4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4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4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4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4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4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4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4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4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4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4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4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4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4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4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4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4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4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4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4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4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4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4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4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4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4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4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4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4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4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4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4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4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4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4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4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4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4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4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4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4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4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4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4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4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4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4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4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4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4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4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4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4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4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4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4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4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4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4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4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4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4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4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4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4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4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4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4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4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4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4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4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4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4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4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4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4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4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4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4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4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4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4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4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4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4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4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4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4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4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4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4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4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4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4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4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4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4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4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4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4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4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4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4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4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4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4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4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4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4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4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4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4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4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4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4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4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4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4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4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4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4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4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4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4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4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4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4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4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4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4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4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4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4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4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4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4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4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4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4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4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4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4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4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4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4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4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4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4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4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4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4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4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4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4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4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4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4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4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4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4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4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4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4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4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4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4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4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4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4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4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4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4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4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4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4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4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4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4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4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4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4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4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4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4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4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4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4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4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4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4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4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4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4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4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4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4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4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4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4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4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4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4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4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4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4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4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4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4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4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4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4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4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4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4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4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4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4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4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4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4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4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4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4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4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4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4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4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4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4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4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4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4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4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4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4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4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4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4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4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4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4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4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4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4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4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4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4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4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4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4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4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4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4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4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4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4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4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4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4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4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4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4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4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4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4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4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4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4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4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4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4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4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4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4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4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4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4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4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4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4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4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4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4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4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4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4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4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4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4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4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4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4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4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4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4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4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4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4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4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4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4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4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4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4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4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4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4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4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4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4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4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4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4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4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4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4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2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2025-07-14T13:01:43Z</dcterms:created>
  <dcterms:modified xsi:type="dcterms:W3CDTF">2025-07-15T13:55:57Z</dcterms:modified>
</cp:coreProperties>
</file>