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07,07,25 Ост СЫР филиалы\"/>
    </mc:Choice>
  </mc:AlternateContent>
  <xr:revisionPtr revIDLastSave="0" documentId="13_ncr:1_{1BD48D2E-113B-4EE3-8689-642F8D4F9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U50" i="1" s="1"/>
  <c r="U49" i="1"/>
  <c r="Q49" i="1"/>
  <c r="V49" i="1" s="1"/>
  <c r="Q8" i="1"/>
  <c r="V8" i="1" s="1"/>
  <c r="Q9" i="1"/>
  <c r="Q10" i="1"/>
  <c r="V10" i="1" s="1"/>
  <c r="Q11" i="1"/>
  <c r="V11" i="1" s="1"/>
  <c r="Q12" i="1"/>
  <c r="V12" i="1" s="1"/>
  <c r="Q13" i="1"/>
  <c r="U13" i="1" s="1"/>
  <c r="Q14" i="1"/>
  <c r="V14" i="1" s="1"/>
  <c r="Q15" i="1"/>
  <c r="U15" i="1" s="1"/>
  <c r="Q16" i="1"/>
  <c r="V16" i="1" s="1"/>
  <c r="Q17" i="1"/>
  <c r="U17" i="1" s="1"/>
  <c r="Q18" i="1"/>
  <c r="Q19" i="1"/>
  <c r="Q20" i="1"/>
  <c r="V20" i="1" s="1"/>
  <c r="Q21" i="1"/>
  <c r="Q22" i="1"/>
  <c r="Q23" i="1"/>
  <c r="R23" i="1" s="1"/>
  <c r="U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Q35" i="1"/>
  <c r="V35" i="1" s="1"/>
  <c r="Q36" i="1"/>
  <c r="V36" i="1" s="1"/>
  <c r="Q37" i="1"/>
  <c r="V37" i="1" s="1"/>
  <c r="Q38" i="1"/>
  <c r="V38" i="1" s="1"/>
  <c r="Q39" i="1"/>
  <c r="V39" i="1" s="1"/>
  <c r="Q40" i="1"/>
  <c r="Q41" i="1"/>
  <c r="U41" i="1" s="1"/>
  <c r="Q42" i="1"/>
  <c r="V42" i="1" s="1"/>
  <c r="Q43" i="1"/>
  <c r="U43" i="1" s="1"/>
  <c r="Q44" i="1"/>
  <c r="Q45" i="1"/>
  <c r="U45" i="1" s="1"/>
  <c r="Q46" i="1"/>
  <c r="V46" i="1" s="1"/>
  <c r="Q47" i="1"/>
  <c r="U47" i="1" s="1"/>
  <c r="Q6" i="1"/>
  <c r="V6" i="1" s="1"/>
  <c r="Q7" i="1"/>
  <c r="V7" i="1" s="1"/>
  <c r="V44" i="1" l="1"/>
  <c r="R44" i="1"/>
  <c r="V40" i="1"/>
  <c r="R40" i="1"/>
  <c r="U34" i="1"/>
  <c r="R34" i="1"/>
  <c r="V22" i="1"/>
  <c r="R22" i="1"/>
  <c r="U18" i="1"/>
  <c r="R18" i="1"/>
  <c r="U21" i="1"/>
  <c r="R21" i="1"/>
  <c r="U19" i="1"/>
  <c r="R19" i="1"/>
  <c r="U9" i="1"/>
  <c r="R9" i="1"/>
  <c r="U46" i="1"/>
  <c r="U42" i="1"/>
  <c r="U14" i="1"/>
  <c r="U40" i="1"/>
  <c r="R20" i="1"/>
  <c r="U20" i="1" s="1"/>
  <c r="U6" i="1"/>
  <c r="U44" i="1"/>
  <c r="U16" i="1"/>
  <c r="U8" i="1"/>
  <c r="U22" i="1"/>
  <c r="R38" i="1"/>
  <c r="U38" i="1" s="1"/>
  <c r="U39" i="1"/>
  <c r="U37" i="1"/>
  <c r="U35" i="1"/>
  <c r="U33" i="1"/>
  <c r="U31" i="1"/>
  <c r="U29" i="1"/>
  <c r="U27" i="1"/>
  <c r="U25" i="1"/>
  <c r="U11" i="1"/>
  <c r="V47" i="1"/>
  <c r="V45" i="1"/>
  <c r="V43" i="1"/>
  <c r="V41" i="1"/>
  <c r="V23" i="1"/>
  <c r="V21" i="1"/>
  <c r="V19" i="1"/>
  <c r="V17" i="1"/>
  <c r="V15" i="1"/>
  <c r="V13" i="1"/>
  <c r="V9" i="1"/>
  <c r="U36" i="1"/>
  <c r="U32" i="1"/>
  <c r="U30" i="1"/>
  <c r="U28" i="1"/>
  <c r="U26" i="1"/>
  <c r="U24" i="1"/>
  <c r="U12" i="1"/>
  <c r="U10" i="1"/>
  <c r="V34" i="1"/>
  <c r="V18" i="1"/>
  <c r="R7" i="1"/>
  <c r="U7" i="1" s="1"/>
  <c r="V50" i="1"/>
  <c r="L47" i="1"/>
  <c r="L46" i="1"/>
  <c r="AH45" i="1"/>
  <c r="L45" i="1"/>
  <c r="AH44" i="1"/>
  <c r="L44" i="1"/>
  <c r="L43" i="1"/>
  <c r="L42" i="1"/>
  <c r="AH41" i="1"/>
  <c r="L41" i="1"/>
  <c r="AH40" i="1"/>
  <c r="L40" i="1"/>
  <c r="L39" i="1"/>
  <c r="AH38" i="1"/>
  <c r="L38" i="1"/>
  <c r="AH37" i="1"/>
  <c r="L37" i="1"/>
  <c r="AH36" i="1"/>
  <c r="L36" i="1"/>
  <c r="AH35" i="1"/>
  <c r="L35" i="1"/>
  <c r="AH34" i="1"/>
  <c r="L34" i="1"/>
  <c r="AH33" i="1"/>
  <c r="L33" i="1"/>
  <c r="AH32" i="1"/>
  <c r="L32" i="1"/>
  <c r="L31" i="1"/>
  <c r="AH30" i="1"/>
  <c r="L30" i="1"/>
  <c r="L29" i="1"/>
  <c r="AH28" i="1"/>
  <c r="L28" i="1"/>
  <c r="L27" i="1"/>
  <c r="AH26" i="1"/>
  <c r="L26" i="1"/>
  <c r="L25" i="1"/>
  <c r="AH24" i="1"/>
  <c r="L24" i="1"/>
  <c r="AH23" i="1"/>
  <c r="L23" i="1"/>
  <c r="L22" i="1"/>
  <c r="AH21" i="1"/>
  <c r="L21" i="1"/>
  <c r="L20" i="1"/>
  <c r="AH19" i="1"/>
  <c r="L19" i="1"/>
  <c r="AH18" i="1"/>
  <c r="L18" i="1"/>
  <c r="AH17" i="1"/>
  <c r="L17" i="1"/>
  <c r="L16" i="1"/>
  <c r="AH15" i="1"/>
  <c r="L15" i="1"/>
  <c r="AH14" i="1"/>
  <c r="L14" i="1"/>
  <c r="AH13" i="1"/>
  <c r="L13" i="1"/>
  <c r="AH12" i="1"/>
  <c r="L12" i="1"/>
  <c r="AH50" i="1"/>
  <c r="L50" i="1"/>
  <c r="AH49" i="1"/>
  <c r="L49" i="1"/>
  <c r="L11" i="1"/>
  <c r="L10" i="1"/>
  <c r="AH9" i="1"/>
  <c r="L9" i="1"/>
  <c r="AH8" i="1"/>
  <c r="L8" i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20" i="1" l="1"/>
  <c r="L5" i="1"/>
  <c r="AH22" i="1"/>
  <c r="R5" i="1"/>
  <c r="AH5" i="1"/>
</calcChain>
</file>

<file path=xl/sharedStrings.xml><?xml version="1.0" encoding="utf-8"?>
<sst xmlns="http://schemas.openxmlformats.org/spreadsheetml/2006/main" count="191" uniqueCount="98">
  <si>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</si>
  <si>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</si>
  <si>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</si>
  <si>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</si>
  <si>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</si>
  <si>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</si>
  <si>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</si>
  <si>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</si>
  <si>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</si>
  <si>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</si>
  <si>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</si>
  <si>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</si>
  <si>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</si>
  <si>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</si>
  <si>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</si>
  <si>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</si>
  <si>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</si>
  <si>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</si>
  <si>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</si>
  <si>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</si>
  <si>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</si>
  <si>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</si>
  <si>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</si>
  <si>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</si>
  <si>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</si>
  <si>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</si>
  <si>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</si>
  <si>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</si>
  <si>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</si>
  <si>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</si>
  <si>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</si>
  <si>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</si>
  <si>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</si>
  <si>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</si>
  <si>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9752634 Сыр Бурмакинский полутвердый Сливочный  Останкино</t>
  </si>
  <si>
    <t>кг</t>
  </si>
  <si>
    <t>не в матрице</t>
  </si>
  <si>
    <t>ОШИБКА завода, для ТК стоит задача распродать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</si>
  <si>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</si>
  <si>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</si>
  <si>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</si>
  <si>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</si>
  <si>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</si>
  <si>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</si>
  <si>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</si>
  <si>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</si>
  <si>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</si>
  <si>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</si>
  <si>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</si>
  <si>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</si>
  <si>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</si>
  <si>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</si>
  <si>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</si>
  <si>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</si>
  <si>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</si>
  <si>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</si>
  <si>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</si>
  <si>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</si>
  <si>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</si>
  <si>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</si>
  <si>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</si>
  <si>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</si>
  <si>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</si>
  <si>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нужно увеличить продажи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</si>
  <si>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</si>
  <si>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</si>
  <si>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</si>
  <si>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</si>
  <si>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</si>
  <si>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</si>
  <si>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</si>
  <si>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</si>
  <si>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</si>
  <si>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</si>
  <si>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</si>
  <si>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</si>
  <si>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</si>
  <si>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</si>
  <si>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</si>
  <si>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</si>
  <si>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</si>
  <si>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</si>
  <si>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</si>
  <si>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</si>
  <si>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</si>
  <si>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</si>
  <si>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</si>
  <si>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</si>
  <si>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</si>
  <si>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</si>
  <si>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</si>
  <si>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 заказывали (поступление от 03,07,25)</t>
  </si>
  <si>
    <t>06,05,25 недостача (-397шт) / не заказывали (поступление от 03,07,25)</t>
  </si>
  <si>
    <t>06,05,25 излишки (+288шт) / не заказывали (поступление от 03,07,25)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</si>
  <si>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</si>
  <si>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 / 14,06,25 в уценку 30шт.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</si>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</sst>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85546875" customWidth="1"/>
    <col min="34" max="34" width="7" customWidth="1"/>
    <col min="35" max="51" width="5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96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24</v>
      </c>
      <c r="R4" s="1" t="s">
        <v>97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1057.463</v>
      </c>
      <c r="F5" s="4">
        <f>SUM(F6:F496)</f>
        <v>2523.9929999999999</v>
      </c>
      <c r="G5" s="5"/>
      <c r="H5" s="1"/>
      <c r="I5" s="1"/>
      <c r="J5" s="1"/>
      <c r="K5" s="4">
        <f t="shared" ref="K5:S5" si="0">SUM(K6:K496)</f>
        <v>1233.5</v>
      </c>
      <c r="L5" s="4">
        <f t="shared" si="0"/>
        <v>-176.03700000000001</v>
      </c>
      <c r="M5" s="4">
        <f t="shared" si="0"/>
        <v>0</v>
      </c>
      <c r="N5" s="4">
        <f t="shared" si="0"/>
        <v>0</v>
      </c>
      <c r="O5" s="4">
        <f t="shared" si="0"/>
        <v>397.714</v>
      </c>
      <c r="P5" s="4">
        <f t="shared" si="0"/>
        <v>2782.9708000000001</v>
      </c>
      <c r="Q5" s="4">
        <f t="shared" si="0"/>
        <v>211.49260000000001</v>
      </c>
      <c r="R5" s="4">
        <f t="shared" si="0"/>
        <v>683.19999999999982</v>
      </c>
      <c r="S5" s="4">
        <f t="shared" si="0"/>
        <v>0</v>
      </c>
      <c r="T5" s="1"/>
      <c r="U5" s="1"/>
      <c r="V5" s="1"/>
      <c r="W5" s="4">
        <f t="shared" ref="W5:AF5" si="1">SUM(W6:W496)</f>
        <v>274.57100000000003</v>
      </c>
      <c r="X5" s="4">
        <f t="shared" si="1"/>
        <v>93.091599999999985</v>
      </c>
      <c r="Y5" s="4">
        <f t="shared" si="1"/>
        <v>141.8082</v>
      </c>
      <c r="Z5" s="4">
        <f t="shared" si="1"/>
        <v>179.82740000000001</v>
      </c>
      <c r="AA5" s="4">
        <f t="shared" si="1"/>
        <v>178.85639999999998</v>
      </c>
      <c r="AB5" s="4">
        <f t="shared" si="1"/>
        <v>182.184</v>
      </c>
      <c r="AC5" s="4">
        <f t="shared" si="1"/>
        <v>194.23120000000006</v>
      </c>
      <c r="AD5" s="4">
        <f t="shared" si="1"/>
        <v>150.37320000000003</v>
      </c>
      <c r="AE5" s="4">
        <f t="shared" si="1"/>
        <v>188.7878</v>
      </c>
      <c r="AF5" s="4">
        <f t="shared" si="1"/>
        <v>261.6728</v>
      </c>
      <c r="AG5" s="1"/>
      <c r="AH5" s="4">
        <f>SUM(AH6:AH496)</f>
        <v>112.79200000000002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34</v>
      </c>
      <c r="B6" s="15" t="s">
        <v>35</v>
      </c>
      <c r="C6" s="15">
        <v>89.713999999999999</v>
      </c>
      <c r="D6" s="15"/>
      <c r="E6" s="15"/>
      <c r="F6" s="15">
        <v>89.713999999999999</v>
      </c>
      <c r="G6" s="16">
        <v>0</v>
      </c>
      <c r="H6" s="15" t="e">
        <v>#N/A</v>
      </c>
      <c r="I6" s="15" t="s">
        <v>36</v>
      </c>
      <c r="J6" s="15"/>
      <c r="K6" s="15"/>
      <c r="L6" s="15">
        <f t="shared" ref="L6:L47" si="2">E6-K6</f>
        <v>0</v>
      </c>
      <c r="M6" s="15"/>
      <c r="N6" s="15"/>
      <c r="O6" s="15"/>
      <c r="P6" s="15">
        <v>0</v>
      </c>
      <c r="Q6" s="15">
        <f>E6/5</f>
        <v>0</v>
      </c>
      <c r="R6" s="17"/>
      <c r="S6" s="17"/>
      <c r="T6" s="15"/>
      <c r="U6" s="15" t="e">
        <f>(F6+O6+P6+R6)/Q6</f>
        <v>#DIV/0!</v>
      </c>
      <c r="V6" s="15" t="e">
        <f>(F6+O6+P6)/Q6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37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20</v>
      </c>
      <c r="D7" s="1"/>
      <c r="E7" s="1">
        <v>18</v>
      </c>
      <c r="F7" s="1">
        <v>2</v>
      </c>
      <c r="G7" s="5">
        <v>0.14000000000000001</v>
      </c>
      <c r="H7" s="1">
        <v>180</v>
      </c>
      <c r="I7" s="1">
        <v>9988421</v>
      </c>
      <c r="J7" s="1"/>
      <c r="K7" s="1">
        <v>18</v>
      </c>
      <c r="L7" s="1">
        <f t="shared" si="2"/>
        <v>0</v>
      </c>
      <c r="M7" s="1"/>
      <c r="N7" s="1"/>
      <c r="O7" s="1"/>
      <c r="P7" s="1">
        <v>12</v>
      </c>
      <c r="Q7" s="1">
        <f>E7/5</f>
        <v>3.6</v>
      </c>
      <c r="R7" s="9">
        <f>19*Q7-P7-O7-F7</f>
        <v>54.400000000000006</v>
      </c>
      <c r="S7" s="9"/>
      <c r="T7" s="1"/>
      <c r="U7" s="1">
        <f>(F7+O7+P7+R7)/Q7</f>
        <v>19</v>
      </c>
      <c r="V7" s="1">
        <f>(F7+O7+P7)/Q7</f>
        <v>3.8888888888888888</v>
      </c>
      <c r="W7" s="1">
        <v>1.6</v>
      </c>
      <c r="X7" s="1">
        <v>0.6</v>
      </c>
      <c r="Y7" s="1">
        <v>0.6</v>
      </c>
      <c r="Z7" s="1">
        <v>1</v>
      </c>
      <c r="AA7" s="1">
        <v>2.4</v>
      </c>
      <c r="AB7" s="1">
        <v>1.8</v>
      </c>
      <c r="AC7" s="1">
        <v>2.2000000000000002</v>
      </c>
      <c r="AD7" s="1">
        <v>2.4</v>
      </c>
      <c r="AE7" s="1">
        <v>3</v>
      </c>
      <c r="AF7" s="1">
        <v>2.8</v>
      </c>
      <c r="AG7" s="1"/>
      <c r="AH7" s="1">
        <f>G7*R7</f>
        <v>7.6160000000000014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39</v>
      </c>
      <c r="C8" s="1">
        <v>56</v>
      </c>
      <c r="D8" s="1">
        <v>48</v>
      </c>
      <c r="E8" s="1">
        <v>23</v>
      </c>
      <c r="F8" s="1">
        <v>81</v>
      </c>
      <c r="G8" s="5">
        <v>0.18</v>
      </c>
      <c r="H8" s="1">
        <v>270</v>
      </c>
      <c r="I8" s="1">
        <v>9988438</v>
      </c>
      <c r="J8" s="1"/>
      <c r="K8" s="1">
        <v>26</v>
      </c>
      <c r="L8" s="1">
        <f t="shared" si="2"/>
        <v>-3</v>
      </c>
      <c r="M8" s="1"/>
      <c r="N8" s="1"/>
      <c r="O8" s="1"/>
      <c r="P8" s="1">
        <v>32</v>
      </c>
      <c r="Q8" s="1">
        <f t="shared" ref="Q8:Q47" si="3">E8/5</f>
        <v>4.5999999999999996</v>
      </c>
      <c r="R8" s="9"/>
      <c r="S8" s="9"/>
      <c r="T8" s="1"/>
      <c r="U8" s="1">
        <f t="shared" ref="U8:U47" si="4">(F8+O8+P8+R8)/Q8</f>
        <v>24.565217391304351</v>
      </c>
      <c r="V8" s="1">
        <f t="shared" ref="V8:V47" si="5">(F8+O8+P8)/Q8</f>
        <v>24.565217391304351</v>
      </c>
      <c r="W8" s="1">
        <v>4.4000000000000004</v>
      </c>
      <c r="X8" s="1">
        <v>0.4</v>
      </c>
      <c r="Y8" s="1">
        <v>1</v>
      </c>
      <c r="Z8" s="1">
        <v>3.2</v>
      </c>
      <c r="AA8" s="1">
        <v>5.6</v>
      </c>
      <c r="AB8" s="1">
        <v>4.2</v>
      </c>
      <c r="AC8" s="1">
        <v>4.4000000000000004</v>
      </c>
      <c r="AD8" s="1">
        <v>4.4000000000000004</v>
      </c>
      <c r="AE8" s="1">
        <v>5</v>
      </c>
      <c r="AF8" s="1">
        <v>3.8</v>
      </c>
      <c r="AG8" s="1" t="s">
        <v>91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39</v>
      </c>
      <c r="C9" s="1">
        <v>57</v>
      </c>
      <c r="D9" s="1"/>
      <c r="E9" s="1">
        <v>27</v>
      </c>
      <c r="F9" s="1">
        <v>30</v>
      </c>
      <c r="G9" s="5">
        <v>0.18</v>
      </c>
      <c r="H9" s="1">
        <v>270</v>
      </c>
      <c r="I9" s="1">
        <v>9988445</v>
      </c>
      <c r="J9" s="1"/>
      <c r="K9" s="1">
        <v>26</v>
      </c>
      <c r="L9" s="1">
        <f t="shared" si="2"/>
        <v>1</v>
      </c>
      <c r="M9" s="1"/>
      <c r="N9" s="1"/>
      <c r="O9" s="1"/>
      <c r="P9" s="1">
        <v>27</v>
      </c>
      <c r="Q9" s="1">
        <f t="shared" si="3"/>
        <v>5.4</v>
      </c>
      <c r="R9" s="34">
        <f>23*Q9-P9-O9-F9</f>
        <v>67.2</v>
      </c>
      <c r="S9" s="9"/>
      <c r="T9" s="1"/>
      <c r="U9" s="1">
        <f t="shared" si="4"/>
        <v>23</v>
      </c>
      <c r="V9" s="1">
        <f t="shared" si="5"/>
        <v>10.555555555555555</v>
      </c>
      <c r="W9" s="1">
        <v>4.2</v>
      </c>
      <c r="X9" s="1">
        <v>1.6</v>
      </c>
      <c r="Y9" s="1">
        <v>2</v>
      </c>
      <c r="Z9" s="1">
        <v>2.8</v>
      </c>
      <c r="AA9" s="1">
        <v>5.6</v>
      </c>
      <c r="AB9" s="1">
        <v>4.4000000000000004</v>
      </c>
      <c r="AC9" s="1">
        <v>4.2</v>
      </c>
      <c r="AD9" s="1">
        <v>4</v>
      </c>
      <c r="AE9" s="1">
        <v>3.4</v>
      </c>
      <c r="AF9" s="1">
        <v>3.8</v>
      </c>
      <c r="AG9" s="1"/>
      <c r="AH9" s="1">
        <f>G9*R9</f>
        <v>12.096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42</v>
      </c>
      <c r="B10" s="15" t="s">
        <v>39</v>
      </c>
      <c r="C10" s="15"/>
      <c r="D10" s="15">
        <v>24</v>
      </c>
      <c r="E10" s="15"/>
      <c r="F10" s="15">
        <v>24</v>
      </c>
      <c r="G10" s="16">
        <v>0</v>
      </c>
      <c r="H10" s="15" t="e">
        <v>#N/A</v>
      </c>
      <c r="I10" s="15" t="s">
        <v>36</v>
      </c>
      <c r="J10" s="15"/>
      <c r="K10" s="15"/>
      <c r="L10" s="15">
        <f t="shared" si="2"/>
        <v>0</v>
      </c>
      <c r="M10" s="15"/>
      <c r="N10" s="15"/>
      <c r="O10" s="15"/>
      <c r="P10" s="15"/>
      <c r="Q10" s="15">
        <f t="shared" si="3"/>
        <v>0</v>
      </c>
      <c r="R10" s="17"/>
      <c r="S10" s="17"/>
      <c r="T10" s="15"/>
      <c r="U10" s="15" t="e">
        <f t="shared" si="4"/>
        <v>#DIV/0!</v>
      </c>
      <c r="V10" s="15" t="e">
        <f t="shared" si="5"/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33" t="s">
        <v>91</v>
      </c>
      <c r="AH10" s="15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43</v>
      </c>
      <c r="B11" s="15" t="s">
        <v>39</v>
      </c>
      <c r="C11" s="15"/>
      <c r="D11" s="15">
        <v>40</v>
      </c>
      <c r="E11" s="15"/>
      <c r="F11" s="15">
        <v>40</v>
      </c>
      <c r="G11" s="16">
        <v>0</v>
      </c>
      <c r="H11" s="15" t="e">
        <v>#N/A</v>
      </c>
      <c r="I11" s="15" t="s">
        <v>36</v>
      </c>
      <c r="J11" s="15"/>
      <c r="K11" s="15"/>
      <c r="L11" s="15">
        <f t="shared" si="2"/>
        <v>0</v>
      </c>
      <c r="M11" s="15"/>
      <c r="N11" s="15"/>
      <c r="O11" s="15"/>
      <c r="P11" s="15"/>
      <c r="Q11" s="15">
        <f t="shared" si="3"/>
        <v>0</v>
      </c>
      <c r="R11" s="17"/>
      <c r="S11" s="17"/>
      <c r="T11" s="15"/>
      <c r="U11" s="15" t="e">
        <f t="shared" si="4"/>
        <v>#DIV/0!</v>
      </c>
      <c r="V11" s="15" t="e">
        <f t="shared" si="5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91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39</v>
      </c>
      <c r="C12" s="1">
        <v>18</v>
      </c>
      <c r="D12" s="1">
        <v>24</v>
      </c>
      <c r="E12" s="1">
        <v>11</v>
      </c>
      <c r="F12" s="1">
        <v>31</v>
      </c>
      <c r="G12" s="5">
        <v>0.4</v>
      </c>
      <c r="H12" s="1">
        <v>270</v>
      </c>
      <c r="I12" s="1">
        <v>9988452</v>
      </c>
      <c r="J12" s="1"/>
      <c r="K12" s="1">
        <v>11</v>
      </c>
      <c r="L12" s="1">
        <f t="shared" si="2"/>
        <v>0</v>
      </c>
      <c r="M12" s="1"/>
      <c r="N12" s="1"/>
      <c r="O12" s="1"/>
      <c r="P12" s="1">
        <v>65.600000000000009</v>
      </c>
      <c r="Q12" s="1">
        <f t="shared" si="3"/>
        <v>2.2000000000000002</v>
      </c>
      <c r="R12" s="9"/>
      <c r="S12" s="9"/>
      <c r="T12" s="1"/>
      <c r="U12" s="1">
        <f t="shared" si="4"/>
        <v>43.909090909090907</v>
      </c>
      <c r="V12" s="1">
        <f t="shared" si="5"/>
        <v>43.909090909090907</v>
      </c>
      <c r="W12" s="1">
        <v>4.4000000000000004</v>
      </c>
      <c r="X12" s="1">
        <v>0</v>
      </c>
      <c r="Y12" s="1">
        <v>1.2</v>
      </c>
      <c r="Z12" s="1">
        <v>2</v>
      </c>
      <c r="AA12" s="1">
        <v>2</v>
      </c>
      <c r="AB12" s="1">
        <v>2</v>
      </c>
      <c r="AC12" s="1">
        <v>1.2</v>
      </c>
      <c r="AD12" s="1">
        <v>2.6</v>
      </c>
      <c r="AE12" s="1">
        <v>2.8</v>
      </c>
      <c r="AF12" s="1">
        <v>0.8</v>
      </c>
      <c r="AG12" s="31" t="s">
        <v>94</v>
      </c>
      <c r="AH12" s="1">
        <f t="shared" ref="AH12:AH15" si="6"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39</v>
      </c>
      <c r="C13" s="1">
        <v>33</v>
      </c>
      <c r="D13" s="1"/>
      <c r="E13" s="1">
        <v>4</v>
      </c>
      <c r="F13" s="1">
        <v>29</v>
      </c>
      <c r="G13" s="5">
        <v>0.4</v>
      </c>
      <c r="H13" s="1">
        <v>270</v>
      </c>
      <c r="I13" s="1">
        <v>9988476</v>
      </c>
      <c r="J13" s="1"/>
      <c r="K13" s="1">
        <v>4</v>
      </c>
      <c r="L13" s="1">
        <f t="shared" si="2"/>
        <v>0</v>
      </c>
      <c r="M13" s="1"/>
      <c r="N13" s="1"/>
      <c r="O13" s="1"/>
      <c r="P13" s="1">
        <v>0</v>
      </c>
      <c r="Q13" s="1">
        <f t="shared" si="3"/>
        <v>0.8</v>
      </c>
      <c r="R13" s="9"/>
      <c r="S13" s="9"/>
      <c r="T13" s="1"/>
      <c r="U13" s="1">
        <f t="shared" si="4"/>
        <v>36.25</v>
      </c>
      <c r="V13" s="1">
        <f t="shared" si="5"/>
        <v>36.25</v>
      </c>
      <c r="W13" s="1">
        <v>0.4</v>
      </c>
      <c r="X13" s="1">
        <v>1.2</v>
      </c>
      <c r="Y13" s="1">
        <v>2.8</v>
      </c>
      <c r="Z13" s="1">
        <v>1</v>
      </c>
      <c r="AA13" s="1">
        <v>0.6</v>
      </c>
      <c r="AB13" s="1">
        <v>0.4</v>
      </c>
      <c r="AC13" s="1">
        <v>0.4</v>
      </c>
      <c r="AD13" s="1">
        <v>0.8</v>
      </c>
      <c r="AE13" s="1">
        <v>1.4</v>
      </c>
      <c r="AF13" s="1">
        <v>0</v>
      </c>
      <c r="AG13" s="32" t="s">
        <v>52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48</v>
      </c>
      <c r="B14" s="1" t="s">
        <v>39</v>
      </c>
      <c r="C14" s="1">
        <v>60</v>
      </c>
      <c r="D14" s="1">
        <v>43</v>
      </c>
      <c r="E14" s="1">
        <v>27</v>
      </c>
      <c r="F14" s="1">
        <v>76</v>
      </c>
      <c r="G14" s="5">
        <v>0.18</v>
      </c>
      <c r="H14" s="1">
        <v>150</v>
      </c>
      <c r="I14" s="1">
        <v>5034819</v>
      </c>
      <c r="J14" s="1"/>
      <c r="K14" s="1">
        <v>26</v>
      </c>
      <c r="L14" s="1">
        <f t="shared" si="2"/>
        <v>1</v>
      </c>
      <c r="M14" s="1"/>
      <c r="N14" s="1"/>
      <c r="O14" s="1"/>
      <c r="P14" s="1">
        <v>36</v>
      </c>
      <c r="Q14" s="1">
        <f t="shared" si="3"/>
        <v>5.4</v>
      </c>
      <c r="R14" s="9"/>
      <c r="S14" s="9"/>
      <c r="T14" s="1"/>
      <c r="U14" s="1">
        <f t="shared" si="4"/>
        <v>20.74074074074074</v>
      </c>
      <c r="V14" s="1">
        <f t="shared" si="5"/>
        <v>20.74074074074074</v>
      </c>
      <c r="W14" s="1">
        <v>4.8</v>
      </c>
      <c r="X14" s="1">
        <v>3.4</v>
      </c>
      <c r="Y14" s="1">
        <v>5.2</v>
      </c>
      <c r="Z14" s="1">
        <v>7.4</v>
      </c>
      <c r="AA14" s="1">
        <v>2.8</v>
      </c>
      <c r="AB14" s="1">
        <v>1.2</v>
      </c>
      <c r="AC14" s="1">
        <v>7</v>
      </c>
      <c r="AD14" s="1">
        <v>2.6</v>
      </c>
      <c r="AE14" s="1">
        <v>1.4</v>
      </c>
      <c r="AF14" s="1">
        <v>0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49</v>
      </c>
      <c r="B15" s="11" t="s">
        <v>35</v>
      </c>
      <c r="C15" s="11"/>
      <c r="D15" s="11"/>
      <c r="E15" s="11"/>
      <c r="F15" s="12"/>
      <c r="G15" s="5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/>
      <c r="P15" s="1">
        <v>0</v>
      </c>
      <c r="Q15" s="1">
        <f t="shared" si="3"/>
        <v>0</v>
      </c>
      <c r="R15" s="9"/>
      <c r="S15" s="9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50</v>
      </c>
      <c r="B16" s="19" t="s">
        <v>35</v>
      </c>
      <c r="C16" s="19">
        <v>22.21</v>
      </c>
      <c r="D16" s="19"/>
      <c r="E16" s="19"/>
      <c r="F16" s="20">
        <v>22.21</v>
      </c>
      <c r="G16" s="16">
        <v>0</v>
      </c>
      <c r="H16" s="15" t="e">
        <v>#N/A</v>
      </c>
      <c r="I16" s="15" t="s">
        <v>51</v>
      </c>
      <c r="J16" s="15" t="s">
        <v>49</v>
      </c>
      <c r="K16" s="15"/>
      <c r="L16" s="15">
        <f t="shared" si="2"/>
        <v>0</v>
      </c>
      <c r="M16" s="15"/>
      <c r="N16" s="15"/>
      <c r="O16" s="15"/>
      <c r="P16" s="15">
        <v>0</v>
      </c>
      <c r="Q16" s="15">
        <f t="shared" si="3"/>
        <v>0</v>
      </c>
      <c r="R16" s="17"/>
      <c r="S16" s="17"/>
      <c r="T16" s="15"/>
      <c r="U16" s="15" t="e">
        <f t="shared" si="4"/>
        <v>#DIV/0!</v>
      </c>
      <c r="V16" s="15" t="e">
        <f t="shared" si="5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0.46</v>
      </c>
      <c r="AC16" s="15">
        <v>0</v>
      </c>
      <c r="AD16" s="15">
        <v>0</v>
      </c>
      <c r="AE16" s="15">
        <v>0</v>
      </c>
      <c r="AF16" s="15">
        <v>0</v>
      </c>
      <c r="AG16" s="32" t="s">
        <v>52</v>
      </c>
      <c r="AH16" s="15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39</v>
      </c>
      <c r="C17" s="1">
        <v>232</v>
      </c>
      <c r="D17" s="1">
        <v>40</v>
      </c>
      <c r="E17" s="1">
        <v>118</v>
      </c>
      <c r="F17" s="1">
        <v>142</v>
      </c>
      <c r="G17" s="5">
        <v>0.1</v>
      </c>
      <c r="H17" s="1">
        <v>90</v>
      </c>
      <c r="I17" s="1">
        <v>8444163</v>
      </c>
      <c r="J17" s="1"/>
      <c r="K17" s="1">
        <v>150</v>
      </c>
      <c r="L17" s="1">
        <f t="shared" si="2"/>
        <v>-32</v>
      </c>
      <c r="M17" s="1"/>
      <c r="N17" s="1"/>
      <c r="O17" s="1"/>
      <c r="P17" s="1">
        <v>365.6</v>
      </c>
      <c r="Q17" s="1">
        <f t="shared" si="3"/>
        <v>23.6</v>
      </c>
      <c r="R17" s="9"/>
      <c r="S17" s="9"/>
      <c r="T17" s="1"/>
      <c r="U17" s="1">
        <f t="shared" si="4"/>
        <v>21.508474576271187</v>
      </c>
      <c r="V17" s="1">
        <f t="shared" si="5"/>
        <v>21.508474576271187</v>
      </c>
      <c r="W17" s="1">
        <v>33.200000000000003</v>
      </c>
      <c r="X17" s="1">
        <v>3.6</v>
      </c>
      <c r="Y17" s="1">
        <v>17</v>
      </c>
      <c r="Z17" s="1">
        <v>30.4</v>
      </c>
      <c r="AA17" s="1">
        <v>15.4</v>
      </c>
      <c r="AB17" s="1">
        <v>22.2</v>
      </c>
      <c r="AC17" s="1">
        <v>25</v>
      </c>
      <c r="AD17" s="1">
        <v>17.8</v>
      </c>
      <c r="AE17" s="1">
        <v>15</v>
      </c>
      <c r="AF17" s="1">
        <v>31.6</v>
      </c>
      <c r="AG17" s="1" t="s">
        <v>91</v>
      </c>
      <c r="AH17" s="1">
        <f t="shared" ref="AH17:AH24" si="7"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39</v>
      </c>
      <c r="C18" s="1">
        <v>48</v>
      </c>
      <c r="D18" s="1">
        <v>4</v>
      </c>
      <c r="E18" s="1">
        <v>22</v>
      </c>
      <c r="F18" s="1">
        <v>30</v>
      </c>
      <c r="G18" s="5">
        <v>0.18</v>
      </c>
      <c r="H18" s="1">
        <v>150</v>
      </c>
      <c r="I18" s="1">
        <v>5038411</v>
      </c>
      <c r="J18" s="1"/>
      <c r="K18" s="1">
        <v>22</v>
      </c>
      <c r="L18" s="1">
        <f t="shared" si="2"/>
        <v>0</v>
      </c>
      <c r="M18" s="1"/>
      <c r="N18" s="1"/>
      <c r="O18" s="1">
        <v>25</v>
      </c>
      <c r="P18" s="1">
        <v>0</v>
      </c>
      <c r="Q18" s="1">
        <f t="shared" si="3"/>
        <v>4.4000000000000004</v>
      </c>
      <c r="R18" s="34">
        <f t="shared" ref="R18:R19" si="8">23*Q18-P18-O18-F18</f>
        <v>46.2</v>
      </c>
      <c r="S18" s="9"/>
      <c r="T18" s="1"/>
      <c r="U18" s="1">
        <f t="shared" si="4"/>
        <v>23</v>
      </c>
      <c r="V18" s="1">
        <f t="shared" si="5"/>
        <v>12.499999999999998</v>
      </c>
      <c r="W18" s="1">
        <v>3.8</v>
      </c>
      <c r="X18" s="1">
        <v>4.5999999999999996</v>
      </c>
      <c r="Y18" s="1">
        <v>4.8</v>
      </c>
      <c r="Z18" s="1">
        <v>5.4</v>
      </c>
      <c r="AA18" s="1">
        <v>5.4</v>
      </c>
      <c r="AB18" s="1">
        <v>10.4</v>
      </c>
      <c r="AC18" s="1">
        <v>9</v>
      </c>
      <c r="AD18" s="1">
        <v>6.6</v>
      </c>
      <c r="AE18" s="1">
        <v>7.4</v>
      </c>
      <c r="AF18" s="1">
        <v>9.8000000000000007</v>
      </c>
      <c r="AG18" s="1"/>
      <c r="AH18" s="1">
        <f t="shared" si="7"/>
        <v>8.3160000000000007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39</v>
      </c>
      <c r="C19" s="1">
        <v>62</v>
      </c>
      <c r="D19" s="1"/>
      <c r="E19" s="1">
        <v>41</v>
      </c>
      <c r="F19" s="1">
        <v>18</v>
      </c>
      <c r="G19" s="5">
        <v>0.18</v>
      </c>
      <c r="H19" s="1">
        <v>150</v>
      </c>
      <c r="I19" s="1">
        <v>5038459</v>
      </c>
      <c r="J19" s="1"/>
      <c r="K19" s="1">
        <v>41</v>
      </c>
      <c r="L19" s="1">
        <f t="shared" si="2"/>
        <v>0</v>
      </c>
      <c r="M19" s="1"/>
      <c r="N19" s="1"/>
      <c r="O19" s="1">
        <v>43</v>
      </c>
      <c r="P19" s="1">
        <v>35</v>
      </c>
      <c r="Q19" s="1">
        <f t="shared" si="3"/>
        <v>8.1999999999999993</v>
      </c>
      <c r="R19" s="34">
        <f t="shared" si="8"/>
        <v>92.6</v>
      </c>
      <c r="S19" s="9"/>
      <c r="T19" s="1"/>
      <c r="U19" s="1">
        <f t="shared" si="4"/>
        <v>23</v>
      </c>
      <c r="V19" s="1">
        <f t="shared" si="5"/>
        <v>11.707317073170733</v>
      </c>
      <c r="W19" s="1">
        <v>7</v>
      </c>
      <c r="X19" s="1">
        <v>7</v>
      </c>
      <c r="Y19" s="1">
        <v>7.2</v>
      </c>
      <c r="Z19" s="1">
        <v>8.8000000000000007</v>
      </c>
      <c r="AA19" s="1">
        <v>9.1999999999999993</v>
      </c>
      <c r="AB19" s="1">
        <v>11.2</v>
      </c>
      <c r="AC19" s="1">
        <v>8.4</v>
      </c>
      <c r="AD19" s="1">
        <v>7.8</v>
      </c>
      <c r="AE19" s="1">
        <v>7.4</v>
      </c>
      <c r="AF19" s="1">
        <v>6.8</v>
      </c>
      <c r="AG19" s="1"/>
      <c r="AH19" s="1">
        <f t="shared" si="7"/>
        <v>16.667999999999999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39</v>
      </c>
      <c r="C20" s="1">
        <v>40</v>
      </c>
      <c r="D20" s="1"/>
      <c r="E20" s="1">
        <v>19</v>
      </c>
      <c r="F20" s="1">
        <v>21</v>
      </c>
      <c r="G20" s="5">
        <v>0.18</v>
      </c>
      <c r="H20" s="1">
        <v>150</v>
      </c>
      <c r="I20" s="1">
        <v>5038831</v>
      </c>
      <c r="J20" s="1"/>
      <c r="K20" s="1">
        <v>18</v>
      </c>
      <c r="L20" s="1">
        <f t="shared" si="2"/>
        <v>1</v>
      </c>
      <c r="M20" s="1"/>
      <c r="N20" s="1"/>
      <c r="O20" s="1"/>
      <c r="P20" s="1">
        <v>0</v>
      </c>
      <c r="Q20" s="1">
        <f t="shared" si="3"/>
        <v>3.8</v>
      </c>
      <c r="R20" s="9">
        <f>18*Q20-P20-O20-F20</f>
        <v>47.399999999999991</v>
      </c>
      <c r="S20" s="9"/>
      <c r="T20" s="1"/>
      <c r="U20" s="1">
        <f t="shared" si="4"/>
        <v>18</v>
      </c>
      <c r="V20" s="1">
        <f t="shared" si="5"/>
        <v>5.5263157894736841</v>
      </c>
      <c r="W20" s="1">
        <v>0</v>
      </c>
      <c r="X20" s="1">
        <v>0</v>
      </c>
      <c r="Y20" s="1">
        <v>0.8</v>
      </c>
      <c r="Z20" s="1">
        <v>3.8</v>
      </c>
      <c r="AA20" s="1">
        <v>3.8</v>
      </c>
      <c r="AB20" s="1">
        <v>5.8</v>
      </c>
      <c r="AC20" s="1">
        <v>2.2000000000000002</v>
      </c>
      <c r="AD20" s="1">
        <v>2.6</v>
      </c>
      <c r="AE20" s="1">
        <v>4</v>
      </c>
      <c r="AF20" s="1">
        <v>4.8</v>
      </c>
      <c r="AG20" s="31" t="s">
        <v>95</v>
      </c>
      <c r="AH20" s="1">
        <f t="shared" si="7"/>
        <v>8.5319999999999983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39</v>
      </c>
      <c r="C21" s="1">
        <v>24</v>
      </c>
      <c r="D21" s="1"/>
      <c r="E21" s="1">
        <v>9</v>
      </c>
      <c r="F21" s="1">
        <v>15</v>
      </c>
      <c r="G21" s="5">
        <v>0.18</v>
      </c>
      <c r="H21" s="1">
        <v>120</v>
      </c>
      <c r="I21" s="1">
        <v>5038855</v>
      </c>
      <c r="J21" s="1"/>
      <c r="K21" s="1">
        <v>9</v>
      </c>
      <c r="L21" s="1">
        <f t="shared" si="2"/>
        <v>0</v>
      </c>
      <c r="M21" s="1"/>
      <c r="N21" s="1"/>
      <c r="O21" s="1"/>
      <c r="P21" s="1">
        <v>0</v>
      </c>
      <c r="Q21" s="1">
        <f t="shared" si="3"/>
        <v>1.8</v>
      </c>
      <c r="R21" s="34">
        <f t="shared" ref="R21:R22" si="9">23*Q21-P21-O21-F21</f>
        <v>26.4</v>
      </c>
      <c r="S21" s="9"/>
      <c r="T21" s="1"/>
      <c r="U21" s="1">
        <f t="shared" si="4"/>
        <v>23</v>
      </c>
      <c r="V21" s="1">
        <f t="shared" si="5"/>
        <v>8.3333333333333339</v>
      </c>
      <c r="W21" s="1">
        <v>1.2</v>
      </c>
      <c r="X21" s="1">
        <v>0</v>
      </c>
      <c r="Y21" s="1">
        <v>0</v>
      </c>
      <c r="Z21" s="1">
        <v>0</v>
      </c>
      <c r="AA21" s="1">
        <v>1.8</v>
      </c>
      <c r="AB21" s="1">
        <v>0.2</v>
      </c>
      <c r="AC21" s="1">
        <v>1.8</v>
      </c>
      <c r="AD21" s="1">
        <v>1</v>
      </c>
      <c r="AE21" s="1">
        <v>0.8</v>
      </c>
      <c r="AF21" s="1">
        <v>0.8</v>
      </c>
      <c r="AG21" s="1"/>
      <c r="AH21" s="1">
        <f t="shared" si="7"/>
        <v>4.7519999999999998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39</v>
      </c>
      <c r="C22" s="1">
        <v>62</v>
      </c>
      <c r="D22" s="1">
        <v>1</v>
      </c>
      <c r="E22" s="1">
        <v>49</v>
      </c>
      <c r="F22" s="1">
        <v>14</v>
      </c>
      <c r="G22" s="5">
        <v>0.18</v>
      </c>
      <c r="H22" s="1">
        <v>150</v>
      </c>
      <c r="I22" s="1">
        <v>5038435</v>
      </c>
      <c r="J22" s="1"/>
      <c r="K22" s="1">
        <v>49</v>
      </c>
      <c r="L22" s="1">
        <f t="shared" si="2"/>
        <v>0</v>
      </c>
      <c r="M22" s="1"/>
      <c r="N22" s="1"/>
      <c r="O22" s="1">
        <v>47</v>
      </c>
      <c r="P22" s="1">
        <v>79</v>
      </c>
      <c r="Q22" s="1">
        <f t="shared" si="3"/>
        <v>9.8000000000000007</v>
      </c>
      <c r="R22" s="34">
        <f t="shared" si="9"/>
        <v>85.4</v>
      </c>
      <c r="S22" s="9"/>
      <c r="T22" s="1"/>
      <c r="U22" s="1">
        <f t="shared" si="4"/>
        <v>23</v>
      </c>
      <c r="V22" s="1">
        <f t="shared" si="5"/>
        <v>14.285714285714285</v>
      </c>
      <c r="W22" s="1">
        <v>9.4</v>
      </c>
      <c r="X22" s="1">
        <v>7.8</v>
      </c>
      <c r="Y22" s="1">
        <v>6.6</v>
      </c>
      <c r="Z22" s="1">
        <v>2</v>
      </c>
      <c r="AA22" s="1">
        <v>12.8</v>
      </c>
      <c r="AB22" s="1">
        <v>15</v>
      </c>
      <c r="AC22" s="1">
        <v>8.4</v>
      </c>
      <c r="AD22" s="1">
        <v>6.2</v>
      </c>
      <c r="AE22" s="1">
        <v>8.4</v>
      </c>
      <c r="AF22" s="1">
        <v>10</v>
      </c>
      <c r="AG22" s="1"/>
      <c r="AH22" s="1">
        <f t="shared" si="7"/>
        <v>15.372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59</v>
      </c>
      <c r="B23" s="1" t="s">
        <v>39</v>
      </c>
      <c r="C23" s="1">
        <v>59</v>
      </c>
      <c r="D23" s="1"/>
      <c r="E23" s="1">
        <v>17</v>
      </c>
      <c r="F23" s="1">
        <v>42</v>
      </c>
      <c r="G23" s="5">
        <v>0.18</v>
      </c>
      <c r="H23" s="1">
        <v>120</v>
      </c>
      <c r="I23" s="1">
        <v>5038398</v>
      </c>
      <c r="J23" s="1"/>
      <c r="K23" s="1">
        <v>17</v>
      </c>
      <c r="L23" s="1">
        <f t="shared" si="2"/>
        <v>0</v>
      </c>
      <c r="M23" s="1"/>
      <c r="N23" s="1"/>
      <c r="O23" s="1"/>
      <c r="P23" s="1">
        <v>0</v>
      </c>
      <c r="Q23" s="1">
        <f t="shared" si="3"/>
        <v>3.4</v>
      </c>
      <c r="R23" s="9">
        <f>18*Q23-P23-O23-F23</f>
        <v>19.199999999999996</v>
      </c>
      <c r="S23" s="9"/>
      <c r="T23" s="1"/>
      <c r="U23" s="1">
        <f t="shared" si="4"/>
        <v>18</v>
      </c>
      <c r="V23" s="1">
        <f t="shared" si="5"/>
        <v>12.352941176470589</v>
      </c>
      <c r="W23" s="1">
        <v>0.2</v>
      </c>
      <c r="X23" s="1">
        <v>0.4</v>
      </c>
      <c r="Y23" s="1">
        <v>4.2</v>
      </c>
      <c r="Z23" s="1">
        <v>2.2000000000000002</v>
      </c>
      <c r="AA23" s="1">
        <v>3.8</v>
      </c>
      <c r="AB23" s="1">
        <v>3.6</v>
      </c>
      <c r="AC23" s="1">
        <v>4.4000000000000004</v>
      </c>
      <c r="AD23" s="1">
        <v>4.5999999999999996</v>
      </c>
      <c r="AE23" s="1">
        <v>2.8</v>
      </c>
      <c r="AF23" s="1">
        <v>6</v>
      </c>
      <c r="AG23" s="31" t="s">
        <v>63</v>
      </c>
      <c r="AH23" s="1">
        <f t="shared" si="7"/>
        <v>3.4559999999999991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60</v>
      </c>
      <c r="B24" s="11" t="s">
        <v>35</v>
      </c>
      <c r="C24" s="11">
        <v>2.35</v>
      </c>
      <c r="D24" s="11"/>
      <c r="E24" s="11"/>
      <c r="F24" s="12">
        <v>2.35</v>
      </c>
      <c r="G24" s="5">
        <v>1</v>
      </c>
      <c r="H24" s="1">
        <v>150</v>
      </c>
      <c r="I24" s="1">
        <v>8785242</v>
      </c>
      <c r="J24" s="1"/>
      <c r="K24" s="1"/>
      <c r="L24" s="1">
        <f t="shared" si="2"/>
        <v>0</v>
      </c>
      <c r="M24" s="1"/>
      <c r="N24" s="1"/>
      <c r="O24" s="1"/>
      <c r="P24" s="1">
        <v>0</v>
      </c>
      <c r="Q24" s="1">
        <f t="shared" si="3"/>
        <v>0</v>
      </c>
      <c r="R24" s="9"/>
      <c r="S24" s="9"/>
      <c r="T24" s="1"/>
      <c r="U24" s="1" t="e">
        <f t="shared" si="4"/>
        <v>#DIV/0!</v>
      </c>
      <c r="V24" s="1" t="e">
        <f t="shared" si="5"/>
        <v>#DIV/0!</v>
      </c>
      <c r="W24" s="1">
        <v>0.98199999999999998</v>
      </c>
      <c r="X24" s="1">
        <v>0</v>
      </c>
      <c r="Y24" s="1">
        <v>0.9880000000000001</v>
      </c>
      <c r="Z24" s="1">
        <v>0.44400000000000012</v>
      </c>
      <c r="AA24" s="1">
        <v>0</v>
      </c>
      <c r="AB24" s="1">
        <v>0.47799999999999998</v>
      </c>
      <c r="AC24" s="1">
        <v>0.47</v>
      </c>
      <c r="AD24" s="1">
        <v>0</v>
      </c>
      <c r="AE24" s="1">
        <v>0</v>
      </c>
      <c r="AF24" s="1">
        <v>0</v>
      </c>
      <c r="AG24" s="1"/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61</v>
      </c>
      <c r="B25" s="19" t="s">
        <v>35</v>
      </c>
      <c r="C25" s="19">
        <v>16.286000000000001</v>
      </c>
      <c r="D25" s="19"/>
      <c r="E25" s="19">
        <v>3.1539999999999999</v>
      </c>
      <c r="F25" s="20">
        <v>13.132</v>
      </c>
      <c r="G25" s="16">
        <v>0</v>
      </c>
      <c r="H25" s="15" t="e">
        <v>#N/A</v>
      </c>
      <c r="I25" s="15" t="s">
        <v>51</v>
      </c>
      <c r="J25" s="15" t="s">
        <v>60</v>
      </c>
      <c r="K25" s="15">
        <v>2.5</v>
      </c>
      <c r="L25" s="15">
        <f t="shared" si="2"/>
        <v>0.65399999999999991</v>
      </c>
      <c r="M25" s="15"/>
      <c r="N25" s="15"/>
      <c r="O25" s="15"/>
      <c r="P25" s="15">
        <v>0</v>
      </c>
      <c r="Q25" s="15">
        <f t="shared" si="3"/>
        <v>0.63080000000000003</v>
      </c>
      <c r="R25" s="17"/>
      <c r="S25" s="17"/>
      <c r="T25" s="15"/>
      <c r="U25" s="15">
        <f t="shared" si="4"/>
        <v>20.818008877615725</v>
      </c>
      <c r="V25" s="15">
        <f t="shared" si="5"/>
        <v>20.818008877615725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62</v>
      </c>
      <c r="B26" s="11" t="s">
        <v>35</v>
      </c>
      <c r="C26" s="11">
        <v>45.81</v>
      </c>
      <c r="D26" s="11"/>
      <c r="E26" s="11">
        <v>2.66</v>
      </c>
      <c r="F26" s="12">
        <v>43.15</v>
      </c>
      <c r="G26" s="5">
        <v>1</v>
      </c>
      <c r="H26" s="1">
        <v>150</v>
      </c>
      <c r="I26" s="1">
        <v>8785235</v>
      </c>
      <c r="J26" s="1"/>
      <c r="K26" s="1">
        <v>2.5</v>
      </c>
      <c r="L26" s="1">
        <f t="shared" si="2"/>
        <v>0.16000000000000014</v>
      </c>
      <c r="M26" s="1"/>
      <c r="N26" s="1"/>
      <c r="O26" s="1"/>
      <c r="P26" s="1">
        <v>0</v>
      </c>
      <c r="Q26" s="1">
        <f t="shared" si="3"/>
        <v>0.53200000000000003</v>
      </c>
      <c r="R26" s="9"/>
      <c r="S26" s="9"/>
      <c r="T26" s="1"/>
      <c r="U26" s="1">
        <f t="shared" si="4"/>
        <v>81.109022556390968</v>
      </c>
      <c r="V26" s="1">
        <f t="shared" si="5"/>
        <v>81.109022556390968</v>
      </c>
      <c r="W26" s="1">
        <v>2.5419999999999998</v>
      </c>
      <c r="X26" s="1">
        <v>0.52400000000000002</v>
      </c>
      <c r="Y26" s="1">
        <v>0</v>
      </c>
      <c r="Z26" s="1">
        <v>1.0640000000000001</v>
      </c>
      <c r="AA26" s="1">
        <v>0.48</v>
      </c>
      <c r="AB26" s="1">
        <v>0.88800000000000012</v>
      </c>
      <c r="AC26" s="1">
        <v>0</v>
      </c>
      <c r="AD26" s="1">
        <v>1.8260000000000001</v>
      </c>
      <c r="AE26" s="1">
        <v>0.48799999999999999</v>
      </c>
      <c r="AF26" s="1">
        <v>0.98199999999999998</v>
      </c>
      <c r="AG26" s="32" t="s">
        <v>52</v>
      </c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8" t="s">
        <v>64</v>
      </c>
      <c r="B27" s="19" t="s">
        <v>35</v>
      </c>
      <c r="C27" s="19"/>
      <c r="D27" s="19">
        <v>48.084000000000003</v>
      </c>
      <c r="E27" s="19"/>
      <c r="F27" s="20">
        <v>48.084000000000003</v>
      </c>
      <c r="G27" s="16">
        <v>0</v>
      </c>
      <c r="H27" s="15" t="e">
        <v>#N/A</v>
      </c>
      <c r="I27" s="15" t="s">
        <v>51</v>
      </c>
      <c r="J27" s="15" t="s">
        <v>62</v>
      </c>
      <c r="K27" s="15"/>
      <c r="L27" s="15">
        <f t="shared" si="2"/>
        <v>0</v>
      </c>
      <c r="M27" s="15"/>
      <c r="N27" s="15"/>
      <c r="O27" s="15"/>
      <c r="P27" s="15"/>
      <c r="Q27" s="15">
        <f t="shared" si="3"/>
        <v>0</v>
      </c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31" t="s">
        <v>94</v>
      </c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65</v>
      </c>
      <c r="B28" s="25" t="s">
        <v>35</v>
      </c>
      <c r="C28" s="25"/>
      <c r="D28" s="25"/>
      <c r="E28" s="25"/>
      <c r="F28" s="26"/>
      <c r="G28" s="27">
        <v>1</v>
      </c>
      <c r="H28" s="28">
        <v>120</v>
      </c>
      <c r="I28" s="28">
        <v>8785204</v>
      </c>
      <c r="J28" s="28"/>
      <c r="K28" s="28"/>
      <c r="L28" s="28">
        <f t="shared" si="2"/>
        <v>0</v>
      </c>
      <c r="M28" s="28"/>
      <c r="N28" s="28"/>
      <c r="O28" s="28"/>
      <c r="P28" s="28">
        <v>0</v>
      </c>
      <c r="Q28" s="28">
        <f t="shared" si="3"/>
        <v>0</v>
      </c>
      <c r="R28" s="29"/>
      <c r="S28" s="29"/>
      <c r="T28" s="28"/>
      <c r="U28" s="28" t="e">
        <f t="shared" si="4"/>
        <v>#DIV/0!</v>
      </c>
      <c r="V28" s="28" t="e">
        <f t="shared" si="5"/>
        <v>#DIV/0!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 t="s">
        <v>66</v>
      </c>
      <c r="AH28" s="28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67</v>
      </c>
      <c r="B29" s="19" t="s">
        <v>35</v>
      </c>
      <c r="C29" s="19">
        <v>26.338000000000001</v>
      </c>
      <c r="D29" s="19">
        <v>109.86199999999999</v>
      </c>
      <c r="E29" s="19">
        <v>6.3719999999999999</v>
      </c>
      <c r="F29" s="20">
        <v>129.828</v>
      </c>
      <c r="G29" s="16">
        <v>0</v>
      </c>
      <c r="H29" s="15" t="e">
        <v>#N/A</v>
      </c>
      <c r="I29" s="15" t="s">
        <v>51</v>
      </c>
      <c r="J29" s="15" t="s">
        <v>65</v>
      </c>
      <c r="K29" s="15">
        <v>5</v>
      </c>
      <c r="L29" s="15">
        <f t="shared" si="2"/>
        <v>1.3719999999999999</v>
      </c>
      <c r="M29" s="15"/>
      <c r="N29" s="15"/>
      <c r="O29" s="15"/>
      <c r="P29" s="15">
        <v>0</v>
      </c>
      <c r="Q29" s="15">
        <f t="shared" si="3"/>
        <v>1.2744</v>
      </c>
      <c r="R29" s="17"/>
      <c r="S29" s="17"/>
      <c r="T29" s="15"/>
      <c r="U29" s="15">
        <f t="shared" si="4"/>
        <v>101.8738229755179</v>
      </c>
      <c r="V29" s="15">
        <f t="shared" si="5"/>
        <v>101.8738229755179</v>
      </c>
      <c r="W29" s="15">
        <v>1.2692000000000001</v>
      </c>
      <c r="X29" s="15">
        <v>1.2312000000000001</v>
      </c>
      <c r="Y29" s="15">
        <v>0</v>
      </c>
      <c r="Z29" s="15">
        <v>0.66520000000000001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0.69100000000000006</v>
      </c>
      <c r="AG29" s="31" t="s">
        <v>94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68</v>
      </c>
      <c r="B30" s="11" t="s">
        <v>35</v>
      </c>
      <c r="C30" s="11"/>
      <c r="D30" s="11"/>
      <c r="E30" s="11"/>
      <c r="F30" s="12"/>
      <c r="G30" s="5">
        <v>1</v>
      </c>
      <c r="H30" s="1">
        <v>180</v>
      </c>
      <c r="I30" s="1">
        <v>8785259</v>
      </c>
      <c r="J30" s="1"/>
      <c r="K30" s="1"/>
      <c r="L30" s="1">
        <f t="shared" si="2"/>
        <v>0</v>
      </c>
      <c r="M30" s="1"/>
      <c r="N30" s="1"/>
      <c r="O30" s="1"/>
      <c r="P30" s="1">
        <v>0</v>
      </c>
      <c r="Q30" s="1">
        <f t="shared" si="3"/>
        <v>0</v>
      </c>
      <c r="R30" s="9"/>
      <c r="S30" s="9"/>
      <c r="T30" s="1"/>
      <c r="U30" s="1" t="e">
        <f t="shared" si="4"/>
        <v>#DIV/0!</v>
      </c>
      <c r="V30" s="1" t="e">
        <f t="shared" si="5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0.60039999999999993</v>
      </c>
      <c r="AD30" s="1">
        <v>0.69880000000000009</v>
      </c>
      <c r="AE30" s="1">
        <v>0.68959999999999999</v>
      </c>
      <c r="AF30" s="1">
        <v>0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8" t="s">
        <v>69</v>
      </c>
      <c r="B31" s="19" t="s">
        <v>35</v>
      </c>
      <c r="C31" s="19">
        <v>15.006</v>
      </c>
      <c r="D31" s="19">
        <v>48.28</v>
      </c>
      <c r="E31" s="19"/>
      <c r="F31" s="20">
        <v>63.286000000000001</v>
      </c>
      <c r="G31" s="16">
        <v>0</v>
      </c>
      <c r="H31" s="15" t="e">
        <v>#N/A</v>
      </c>
      <c r="I31" s="15" t="s">
        <v>51</v>
      </c>
      <c r="J31" s="15" t="s">
        <v>68</v>
      </c>
      <c r="K31" s="15">
        <v>2.5</v>
      </c>
      <c r="L31" s="15">
        <f t="shared" si="2"/>
        <v>-2.5</v>
      </c>
      <c r="M31" s="15"/>
      <c r="N31" s="15"/>
      <c r="O31" s="15"/>
      <c r="P31" s="15">
        <v>0</v>
      </c>
      <c r="Q31" s="15">
        <f t="shared" si="3"/>
        <v>0</v>
      </c>
      <c r="R31" s="17"/>
      <c r="S31" s="17"/>
      <c r="T31" s="15"/>
      <c r="U31" s="15" t="e">
        <f t="shared" si="4"/>
        <v>#DIV/0!</v>
      </c>
      <c r="V31" s="15" t="e">
        <f t="shared" si="5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31" t="s">
        <v>94</v>
      </c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39</v>
      </c>
      <c r="C32" s="1">
        <v>14</v>
      </c>
      <c r="D32" s="1">
        <v>120</v>
      </c>
      <c r="E32" s="1">
        <v>37</v>
      </c>
      <c r="F32" s="1">
        <v>95</v>
      </c>
      <c r="G32" s="5">
        <v>0.1</v>
      </c>
      <c r="H32" s="1">
        <v>60</v>
      </c>
      <c r="I32" s="1">
        <v>8444170</v>
      </c>
      <c r="J32" s="1"/>
      <c r="K32" s="1">
        <v>105</v>
      </c>
      <c r="L32" s="1">
        <f t="shared" si="2"/>
        <v>-68</v>
      </c>
      <c r="M32" s="1"/>
      <c r="N32" s="1"/>
      <c r="O32" s="1"/>
      <c r="P32" s="1">
        <v>200</v>
      </c>
      <c r="Q32" s="1">
        <f t="shared" si="3"/>
        <v>7.4</v>
      </c>
      <c r="R32" s="9"/>
      <c r="S32" s="9"/>
      <c r="T32" s="1"/>
      <c r="U32" s="1">
        <f t="shared" si="4"/>
        <v>39.864864864864863</v>
      </c>
      <c r="V32" s="1">
        <f t="shared" si="5"/>
        <v>39.864864864864863</v>
      </c>
      <c r="W32" s="1">
        <v>20.8</v>
      </c>
      <c r="X32" s="1">
        <v>0.4</v>
      </c>
      <c r="Y32" s="1">
        <v>4.8</v>
      </c>
      <c r="Z32" s="1">
        <v>6.8</v>
      </c>
      <c r="AA32" s="1">
        <v>11</v>
      </c>
      <c r="AB32" s="1">
        <v>7</v>
      </c>
      <c r="AC32" s="1">
        <v>0.8</v>
      </c>
      <c r="AD32" s="1">
        <v>7.6</v>
      </c>
      <c r="AE32" s="1">
        <v>21.4</v>
      </c>
      <c r="AF32" s="1">
        <v>38.200000000000003</v>
      </c>
      <c r="AG32" s="1" t="s">
        <v>91</v>
      </c>
      <c r="AH32" s="1">
        <f t="shared" ref="AH32:AH38" si="10"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/>
      <c r="D33" s="1">
        <v>45.637999999999998</v>
      </c>
      <c r="E33" s="1">
        <v>6.0519999999999996</v>
      </c>
      <c r="F33" s="1">
        <v>39.585999999999999</v>
      </c>
      <c r="G33" s="5">
        <v>1</v>
      </c>
      <c r="H33" s="1">
        <v>120</v>
      </c>
      <c r="I33" s="1">
        <v>5522704</v>
      </c>
      <c r="J33" s="1"/>
      <c r="K33" s="1">
        <v>8</v>
      </c>
      <c r="L33" s="1">
        <f t="shared" si="2"/>
        <v>-1.9480000000000004</v>
      </c>
      <c r="M33" s="1"/>
      <c r="N33" s="1"/>
      <c r="O33" s="1">
        <v>25.114000000000001</v>
      </c>
      <c r="P33" s="1">
        <v>0</v>
      </c>
      <c r="Q33" s="1">
        <f t="shared" si="3"/>
        <v>1.2103999999999999</v>
      </c>
      <c r="R33" s="9"/>
      <c r="S33" s="9"/>
      <c r="T33" s="1"/>
      <c r="U33" s="1">
        <f t="shared" si="4"/>
        <v>53.453403833443495</v>
      </c>
      <c r="V33" s="1">
        <f t="shared" si="5"/>
        <v>53.453403833443495</v>
      </c>
      <c r="W33" s="1">
        <v>0.59160000000000001</v>
      </c>
      <c r="X33" s="1">
        <v>2.8130000000000002</v>
      </c>
      <c r="Y33" s="1">
        <v>3.8572000000000002</v>
      </c>
      <c r="Z33" s="1">
        <v>2.9790000000000001</v>
      </c>
      <c r="AA33" s="1">
        <v>1.1342000000000001</v>
      </c>
      <c r="AB33" s="1">
        <v>3.3290000000000002</v>
      </c>
      <c r="AC33" s="1">
        <v>4.2991999999999999</v>
      </c>
      <c r="AD33" s="1">
        <v>1.1612</v>
      </c>
      <c r="AE33" s="1">
        <v>1.6617999999999999</v>
      </c>
      <c r="AF33" s="1">
        <v>3.9211999999999998</v>
      </c>
      <c r="AG33" s="1" t="s">
        <v>91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39</v>
      </c>
      <c r="C34" s="1">
        <v>81</v>
      </c>
      <c r="D34" s="1">
        <v>32</v>
      </c>
      <c r="E34" s="1">
        <v>46</v>
      </c>
      <c r="F34" s="1">
        <v>67</v>
      </c>
      <c r="G34" s="5">
        <v>0.14000000000000001</v>
      </c>
      <c r="H34" s="1">
        <v>180</v>
      </c>
      <c r="I34" s="1">
        <v>9988391</v>
      </c>
      <c r="J34" s="1"/>
      <c r="K34" s="1">
        <v>46</v>
      </c>
      <c r="L34" s="1">
        <f t="shared" si="2"/>
        <v>0</v>
      </c>
      <c r="M34" s="1"/>
      <c r="N34" s="1"/>
      <c r="O34" s="1"/>
      <c r="P34" s="1">
        <v>60</v>
      </c>
      <c r="Q34" s="1">
        <f t="shared" si="3"/>
        <v>9.1999999999999993</v>
      </c>
      <c r="R34" s="34">
        <f>23*Q34-P34-O34-F34</f>
        <v>84.6</v>
      </c>
      <c r="S34" s="9"/>
      <c r="T34" s="1"/>
      <c r="U34" s="1">
        <f t="shared" si="4"/>
        <v>23</v>
      </c>
      <c r="V34" s="1">
        <f t="shared" si="5"/>
        <v>13.804347826086957</v>
      </c>
      <c r="W34" s="1">
        <v>6.8</v>
      </c>
      <c r="X34" s="1">
        <v>0.4</v>
      </c>
      <c r="Y34" s="1">
        <v>3.4</v>
      </c>
      <c r="Z34" s="1">
        <v>6.6</v>
      </c>
      <c r="AA34" s="1">
        <v>7.2</v>
      </c>
      <c r="AB34" s="1">
        <v>5</v>
      </c>
      <c r="AC34" s="1">
        <v>4.2</v>
      </c>
      <c r="AD34" s="1">
        <v>6.4</v>
      </c>
      <c r="AE34" s="1">
        <v>6.2</v>
      </c>
      <c r="AF34" s="1">
        <v>5</v>
      </c>
      <c r="AG34" s="1" t="s">
        <v>91</v>
      </c>
      <c r="AH34" s="1">
        <f t="shared" si="10"/>
        <v>11.844000000000001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39</v>
      </c>
      <c r="C35" s="1">
        <v>102</v>
      </c>
      <c r="D35" s="1">
        <v>160</v>
      </c>
      <c r="E35" s="1">
        <v>38</v>
      </c>
      <c r="F35" s="1">
        <v>223</v>
      </c>
      <c r="G35" s="5">
        <v>0.18</v>
      </c>
      <c r="H35" s="1">
        <v>270</v>
      </c>
      <c r="I35" s="1">
        <v>9988681</v>
      </c>
      <c r="J35" s="1"/>
      <c r="K35" s="1">
        <v>38</v>
      </c>
      <c r="L35" s="1">
        <f t="shared" si="2"/>
        <v>0</v>
      </c>
      <c r="M35" s="1"/>
      <c r="N35" s="1"/>
      <c r="O35" s="1"/>
      <c r="P35" s="1">
        <v>83</v>
      </c>
      <c r="Q35" s="1">
        <f t="shared" si="3"/>
        <v>7.6</v>
      </c>
      <c r="R35" s="9"/>
      <c r="S35" s="9"/>
      <c r="T35" s="1"/>
      <c r="U35" s="1">
        <f t="shared" si="4"/>
        <v>40.263157894736842</v>
      </c>
      <c r="V35" s="1">
        <f t="shared" si="5"/>
        <v>40.263157894736842</v>
      </c>
      <c r="W35" s="1">
        <v>9</v>
      </c>
      <c r="X35" s="1">
        <v>1.8</v>
      </c>
      <c r="Y35" s="1">
        <v>5.2</v>
      </c>
      <c r="Z35" s="1">
        <v>6.4</v>
      </c>
      <c r="AA35" s="1">
        <v>10.6</v>
      </c>
      <c r="AB35" s="1">
        <v>1.8</v>
      </c>
      <c r="AC35" s="1">
        <v>6.4</v>
      </c>
      <c r="AD35" s="1">
        <v>9.4</v>
      </c>
      <c r="AE35" s="1">
        <v>9.1999999999999993</v>
      </c>
      <c r="AF35" s="1">
        <v>3.6</v>
      </c>
      <c r="AG35" s="31" t="s">
        <v>94</v>
      </c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35</v>
      </c>
      <c r="C36" s="1">
        <v>88.73</v>
      </c>
      <c r="D36" s="1">
        <v>63.05</v>
      </c>
      <c r="E36" s="1">
        <v>12.935</v>
      </c>
      <c r="F36" s="1">
        <v>138.845</v>
      </c>
      <c r="G36" s="5">
        <v>1</v>
      </c>
      <c r="H36" s="1">
        <v>120</v>
      </c>
      <c r="I36" s="1">
        <v>8785198</v>
      </c>
      <c r="J36" s="1"/>
      <c r="K36" s="1">
        <v>11.5</v>
      </c>
      <c r="L36" s="1">
        <f t="shared" si="2"/>
        <v>1.4350000000000005</v>
      </c>
      <c r="M36" s="1"/>
      <c r="N36" s="1"/>
      <c r="O36" s="1"/>
      <c r="P36" s="1">
        <v>0</v>
      </c>
      <c r="Q36" s="1">
        <f t="shared" si="3"/>
        <v>2.5870000000000002</v>
      </c>
      <c r="R36" s="9"/>
      <c r="S36" s="9"/>
      <c r="T36" s="1"/>
      <c r="U36" s="1">
        <f t="shared" si="4"/>
        <v>53.670274449168915</v>
      </c>
      <c r="V36" s="1">
        <f t="shared" si="5"/>
        <v>53.670274449168915</v>
      </c>
      <c r="W36" s="1">
        <v>1.93</v>
      </c>
      <c r="X36" s="1">
        <v>1.883</v>
      </c>
      <c r="Y36" s="1">
        <v>1.9039999999999999</v>
      </c>
      <c r="Z36" s="1">
        <v>0.63200000000000001</v>
      </c>
      <c r="AA36" s="1">
        <v>1.8859999999999999</v>
      </c>
      <c r="AB36" s="1">
        <v>3.145</v>
      </c>
      <c r="AC36" s="1">
        <v>1.9379999999999999</v>
      </c>
      <c r="AD36" s="1">
        <v>0</v>
      </c>
      <c r="AE36" s="1">
        <v>1.242</v>
      </c>
      <c r="AF36" s="1">
        <v>3.7650000000000001</v>
      </c>
      <c r="AG36" s="31" t="s">
        <v>94</v>
      </c>
      <c r="AH36" s="1">
        <f t="shared" si="1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39</v>
      </c>
      <c r="C37" s="1">
        <v>5</v>
      </c>
      <c r="D37" s="1">
        <v>213</v>
      </c>
      <c r="E37" s="1">
        <v>39</v>
      </c>
      <c r="F37" s="1">
        <v>179</v>
      </c>
      <c r="G37" s="5">
        <v>0.1</v>
      </c>
      <c r="H37" s="1">
        <v>60</v>
      </c>
      <c r="I37" s="1">
        <v>8444187</v>
      </c>
      <c r="J37" s="1"/>
      <c r="K37" s="1">
        <v>68</v>
      </c>
      <c r="L37" s="1">
        <f t="shared" si="2"/>
        <v>-29</v>
      </c>
      <c r="M37" s="1"/>
      <c r="N37" s="1"/>
      <c r="O37" s="1"/>
      <c r="P37" s="1">
        <v>250</v>
      </c>
      <c r="Q37" s="1">
        <f t="shared" si="3"/>
        <v>7.8</v>
      </c>
      <c r="R37" s="9"/>
      <c r="S37" s="9"/>
      <c r="T37" s="1"/>
      <c r="U37" s="1">
        <f t="shared" si="4"/>
        <v>55</v>
      </c>
      <c r="V37" s="1">
        <f t="shared" si="5"/>
        <v>55</v>
      </c>
      <c r="W37" s="1">
        <v>26.2</v>
      </c>
      <c r="X37" s="1">
        <v>0.4</v>
      </c>
      <c r="Y37" s="1">
        <v>3.8</v>
      </c>
      <c r="Z37" s="1">
        <v>5.6</v>
      </c>
      <c r="AA37" s="1">
        <v>10.8</v>
      </c>
      <c r="AB37" s="1">
        <v>4.8</v>
      </c>
      <c r="AC37" s="1">
        <v>0.2</v>
      </c>
      <c r="AD37" s="1">
        <v>0.2</v>
      </c>
      <c r="AE37" s="1">
        <v>0.4</v>
      </c>
      <c r="AF37" s="1">
        <v>3.6</v>
      </c>
      <c r="AG37" s="1" t="s">
        <v>92</v>
      </c>
      <c r="AH37" s="1">
        <f t="shared" si="1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39</v>
      </c>
      <c r="C38" s="1">
        <v>220</v>
      </c>
      <c r="D38" s="1">
        <v>210</v>
      </c>
      <c r="E38" s="1">
        <v>167</v>
      </c>
      <c r="F38" s="1">
        <v>253</v>
      </c>
      <c r="G38" s="5">
        <v>0.1</v>
      </c>
      <c r="H38" s="1">
        <v>90</v>
      </c>
      <c r="I38" s="1">
        <v>8444194</v>
      </c>
      <c r="J38" s="1"/>
      <c r="K38" s="1">
        <v>172</v>
      </c>
      <c r="L38" s="1">
        <f t="shared" si="2"/>
        <v>-5</v>
      </c>
      <c r="M38" s="1"/>
      <c r="N38" s="1"/>
      <c r="O38" s="1">
        <v>20</v>
      </c>
      <c r="P38" s="1">
        <v>250</v>
      </c>
      <c r="Q38" s="1">
        <f t="shared" si="3"/>
        <v>33.4</v>
      </c>
      <c r="R38" s="9">
        <f>18*Q38-P38-O38-F38</f>
        <v>78.199999999999932</v>
      </c>
      <c r="S38" s="9"/>
      <c r="T38" s="1"/>
      <c r="U38" s="1">
        <f t="shared" si="4"/>
        <v>18</v>
      </c>
      <c r="V38" s="1">
        <f t="shared" si="5"/>
        <v>15.658682634730539</v>
      </c>
      <c r="W38" s="1">
        <v>30.8</v>
      </c>
      <c r="X38" s="1">
        <v>20.2</v>
      </c>
      <c r="Y38" s="1">
        <v>22</v>
      </c>
      <c r="Z38" s="1">
        <v>33</v>
      </c>
      <c r="AA38" s="1">
        <v>31.4</v>
      </c>
      <c r="AB38" s="1">
        <v>30.6</v>
      </c>
      <c r="AC38" s="1">
        <v>37</v>
      </c>
      <c r="AD38" s="1">
        <v>31.2</v>
      </c>
      <c r="AE38" s="1">
        <v>29.6</v>
      </c>
      <c r="AF38" s="1">
        <v>34</v>
      </c>
      <c r="AG38" s="1" t="s">
        <v>93</v>
      </c>
      <c r="AH38" s="1">
        <f t="shared" si="10"/>
        <v>7.8199999999999932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77</v>
      </c>
      <c r="B39" s="15" t="s">
        <v>39</v>
      </c>
      <c r="C39" s="15"/>
      <c r="D39" s="15">
        <v>80</v>
      </c>
      <c r="E39" s="15"/>
      <c r="F39" s="15">
        <v>80</v>
      </c>
      <c r="G39" s="16">
        <v>0</v>
      </c>
      <c r="H39" s="15" t="e">
        <v>#N/A</v>
      </c>
      <c r="I39" s="15" t="s">
        <v>36</v>
      </c>
      <c r="J39" s="15"/>
      <c r="K39" s="15"/>
      <c r="L39" s="15">
        <f t="shared" si="2"/>
        <v>0</v>
      </c>
      <c r="M39" s="15"/>
      <c r="N39" s="15"/>
      <c r="O39" s="15"/>
      <c r="P39" s="15"/>
      <c r="Q39" s="15">
        <f t="shared" si="3"/>
        <v>0</v>
      </c>
      <c r="R39" s="17"/>
      <c r="S39" s="17"/>
      <c r="T39" s="15"/>
      <c r="U39" s="15" t="e">
        <f t="shared" si="4"/>
        <v>#DIV/0!</v>
      </c>
      <c r="V39" s="15" t="e">
        <f t="shared" si="5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 t="s">
        <v>91</v>
      </c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78</v>
      </c>
      <c r="B40" s="1" t="s">
        <v>39</v>
      </c>
      <c r="C40" s="1">
        <v>126</v>
      </c>
      <c r="D40" s="1"/>
      <c r="E40" s="1">
        <v>54</v>
      </c>
      <c r="F40" s="1">
        <v>72</v>
      </c>
      <c r="G40" s="5">
        <v>0.2</v>
      </c>
      <c r="H40" s="1">
        <v>120</v>
      </c>
      <c r="I40" s="1" t="s">
        <v>79</v>
      </c>
      <c r="J40" s="1"/>
      <c r="K40" s="1">
        <v>54</v>
      </c>
      <c r="L40" s="1">
        <f t="shared" si="2"/>
        <v>0</v>
      </c>
      <c r="M40" s="1"/>
      <c r="N40" s="1"/>
      <c r="O40" s="1">
        <v>107.6</v>
      </c>
      <c r="P40" s="1">
        <v>22.400000000000009</v>
      </c>
      <c r="Q40" s="1">
        <f t="shared" si="3"/>
        <v>10.8</v>
      </c>
      <c r="R40" s="34">
        <f>23*Q40-P40-O40-F40</f>
        <v>46.400000000000006</v>
      </c>
      <c r="S40" s="9"/>
      <c r="T40" s="1"/>
      <c r="U40" s="1">
        <f t="shared" si="4"/>
        <v>23</v>
      </c>
      <c r="V40" s="1">
        <f t="shared" si="5"/>
        <v>18.703703703703702</v>
      </c>
      <c r="W40" s="1">
        <v>12.8</v>
      </c>
      <c r="X40" s="1">
        <v>18.600000000000001</v>
      </c>
      <c r="Y40" s="1">
        <v>6</v>
      </c>
      <c r="Z40" s="1">
        <v>13.6</v>
      </c>
      <c r="AA40" s="1">
        <v>2.8</v>
      </c>
      <c r="AB40" s="1">
        <v>24.4</v>
      </c>
      <c r="AC40" s="1">
        <v>11.4</v>
      </c>
      <c r="AD40" s="1">
        <v>3.2</v>
      </c>
      <c r="AE40" s="1">
        <v>7.2</v>
      </c>
      <c r="AF40" s="1">
        <v>18.600000000000001</v>
      </c>
      <c r="AG40" s="30" t="s">
        <v>63</v>
      </c>
      <c r="AH40" s="1">
        <f>G40*R40</f>
        <v>9.2800000000000011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80</v>
      </c>
      <c r="B41" s="11" t="s">
        <v>35</v>
      </c>
      <c r="C41" s="11"/>
      <c r="D41" s="11"/>
      <c r="E41" s="11"/>
      <c r="F41" s="12"/>
      <c r="G41" s="5">
        <v>1</v>
      </c>
      <c r="H41" s="1">
        <v>120</v>
      </c>
      <c r="I41" s="1" t="s">
        <v>81</v>
      </c>
      <c r="J41" s="1"/>
      <c r="K41" s="1"/>
      <c r="L41" s="1">
        <f t="shared" si="2"/>
        <v>0</v>
      </c>
      <c r="M41" s="1"/>
      <c r="N41" s="1"/>
      <c r="O41" s="1">
        <v>30</v>
      </c>
      <c r="P41" s="1">
        <v>0</v>
      </c>
      <c r="Q41" s="1">
        <f t="shared" si="3"/>
        <v>0</v>
      </c>
      <c r="R41" s="9"/>
      <c r="S41" s="9"/>
      <c r="T41" s="1"/>
      <c r="U41" s="1" t="e">
        <f t="shared" si="4"/>
        <v>#DIV/0!</v>
      </c>
      <c r="V41" s="1" t="e">
        <f t="shared" si="5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0.63800000000000001</v>
      </c>
      <c r="AG41" s="1" t="s">
        <v>82</v>
      </c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83</v>
      </c>
      <c r="B42" s="22" t="s">
        <v>35</v>
      </c>
      <c r="C42" s="22">
        <v>3.25</v>
      </c>
      <c r="D42" s="22"/>
      <c r="E42" s="22"/>
      <c r="F42" s="23">
        <v>3.25</v>
      </c>
      <c r="G42" s="16">
        <v>0</v>
      </c>
      <c r="H42" s="15" t="e">
        <v>#N/A</v>
      </c>
      <c r="I42" s="15" t="s">
        <v>51</v>
      </c>
      <c r="J42" s="15" t="s">
        <v>80</v>
      </c>
      <c r="K42" s="15"/>
      <c r="L42" s="15">
        <f t="shared" si="2"/>
        <v>0</v>
      </c>
      <c r="M42" s="15"/>
      <c r="N42" s="15"/>
      <c r="O42" s="15"/>
      <c r="P42" s="15">
        <v>0</v>
      </c>
      <c r="Q42" s="15">
        <f t="shared" si="3"/>
        <v>0</v>
      </c>
      <c r="R42" s="17"/>
      <c r="S42" s="17"/>
      <c r="T42" s="15"/>
      <c r="U42" s="15" t="e">
        <f t="shared" si="4"/>
        <v>#DIV/0!</v>
      </c>
      <c r="V42" s="15" t="e">
        <f t="shared" si="5"/>
        <v>#DIV/0!</v>
      </c>
      <c r="W42" s="15">
        <v>0.623</v>
      </c>
      <c r="X42" s="15">
        <v>1.27</v>
      </c>
      <c r="Y42" s="15">
        <v>0.65100000000000002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84</v>
      </c>
      <c r="B43" s="19" t="s">
        <v>35</v>
      </c>
      <c r="C43" s="19"/>
      <c r="D43" s="19">
        <v>47.58</v>
      </c>
      <c r="E43" s="19"/>
      <c r="F43" s="20">
        <v>47.58</v>
      </c>
      <c r="G43" s="16">
        <v>0</v>
      </c>
      <c r="H43" s="15" t="e">
        <v>#N/A</v>
      </c>
      <c r="I43" s="15" t="s">
        <v>51</v>
      </c>
      <c r="J43" s="15" t="s">
        <v>80</v>
      </c>
      <c r="K43" s="15"/>
      <c r="L43" s="15">
        <f t="shared" si="2"/>
        <v>0</v>
      </c>
      <c r="M43" s="15"/>
      <c r="N43" s="15"/>
      <c r="O43" s="15"/>
      <c r="P43" s="15"/>
      <c r="Q43" s="15">
        <f t="shared" si="3"/>
        <v>0</v>
      </c>
      <c r="R43" s="17"/>
      <c r="S43" s="17"/>
      <c r="T43" s="15"/>
      <c r="U43" s="15" t="e">
        <f t="shared" si="4"/>
        <v>#DIV/0!</v>
      </c>
      <c r="V43" s="15" t="e">
        <f t="shared" si="5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 t="s">
        <v>91</v>
      </c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85</v>
      </c>
      <c r="B44" s="1" t="s">
        <v>39</v>
      </c>
      <c r="C44" s="1">
        <v>76</v>
      </c>
      <c r="D44" s="1"/>
      <c r="E44" s="1">
        <v>52</v>
      </c>
      <c r="F44" s="1">
        <v>24</v>
      </c>
      <c r="G44" s="5">
        <v>0.2</v>
      </c>
      <c r="H44" s="1">
        <v>120</v>
      </c>
      <c r="I44" s="1" t="s">
        <v>86</v>
      </c>
      <c r="J44" s="1"/>
      <c r="K44" s="1">
        <v>53</v>
      </c>
      <c r="L44" s="1">
        <f t="shared" si="2"/>
        <v>-1</v>
      </c>
      <c r="M44" s="1"/>
      <c r="N44" s="1"/>
      <c r="O44" s="1"/>
      <c r="P44" s="1">
        <v>180</v>
      </c>
      <c r="Q44" s="1">
        <f t="shared" si="3"/>
        <v>10.4</v>
      </c>
      <c r="R44" s="34">
        <f>23*Q44-P44-O44-F44</f>
        <v>35.200000000000017</v>
      </c>
      <c r="S44" s="9"/>
      <c r="T44" s="1"/>
      <c r="U44" s="1">
        <f t="shared" si="4"/>
        <v>23</v>
      </c>
      <c r="V44" s="1">
        <f t="shared" si="5"/>
        <v>19.615384615384613</v>
      </c>
      <c r="W44" s="1">
        <v>12.8</v>
      </c>
      <c r="X44" s="1">
        <v>1.6</v>
      </c>
      <c r="Y44" s="1">
        <v>7</v>
      </c>
      <c r="Z44" s="1">
        <v>13</v>
      </c>
      <c r="AA44" s="1">
        <v>2.6</v>
      </c>
      <c r="AB44" s="1">
        <v>6.8</v>
      </c>
      <c r="AC44" s="1">
        <v>12</v>
      </c>
      <c r="AD44" s="1">
        <v>2.8</v>
      </c>
      <c r="AE44" s="1">
        <v>6.6</v>
      </c>
      <c r="AF44" s="1">
        <v>17</v>
      </c>
      <c r="AG44" s="1"/>
      <c r="AH44" s="1">
        <f>G44*R44</f>
        <v>7.0400000000000036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87</v>
      </c>
      <c r="B45" s="11" t="s">
        <v>35</v>
      </c>
      <c r="C45" s="11">
        <v>95.963999999999999</v>
      </c>
      <c r="D45" s="11"/>
      <c r="E45" s="11">
        <v>96.712000000000003</v>
      </c>
      <c r="F45" s="12">
        <v>-0.748</v>
      </c>
      <c r="G45" s="5">
        <v>1</v>
      </c>
      <c r="H45" s="1">
        <v>120</v>
      </c>
      <c r="I45" s="1" t="s">
        <v>88</v>
      </c>
      <c r="J45" s="1"/>
      <c r="K45" s="1">
        <v>92.5</v>
      </c>
      <c r="L45" s="1">
        <f t="shared" si="2"/>
        <v>4.2120000000000033</v>
      </c>
      <c r="M45" s="1"/>
      <c r="N45" s="1"/>
      <c r="O45" s="1"/>
      <c r="P45" s="1">
        <v>485.37080000000009</v>
      </c>
      <c r="Q45" s="1">
        <f t="shared" si="3"/>
        <v>19.342400000000001</v>
      </c>
      <c r="R45" s="9"/>
      <c r="S45" s="9"/>
      <c r="T45" s="1"/>
      <c r="U45" s="1">
        <f t="shared" si="4"/>
        <v>25.054946645710981</v>
      </c>
      <c r="V45" s="1">
        <f t="shared" si="5"/>
        <v>25.054946645710981</v>
      </c>
      <c r="W45" s="1">
        <v>26.932400000000001</v>
      </c>
      <c r="X45" s="1">
        <v>8.7703999999999986</v>
      </c>
      <c r="Y45" s="1">
        <v>13.808</v>
      </c>
      <c r="Z45" s="1">
        <v>13.6432</v>
      </c>
      <c r="AA45" s="1">
        <v>19.5562</v>
      </c>
      <c r="AB45" s="1">
        <v>6.0840000000000014</v>
      </c>
      <c r="AC45" s="1">
        <v>0.72360000000000002</v>
      </c>
      <c r="AD45" s="1">
        <v>2.0872000000000002</v>
      </c>
      <c r="AE45" s="1">
        <v>2.1063999999999998</v>
      </c>
      <c r="AF45" s="1">
        <v>2.0756000000000001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89</v>
      </c>
      <c r="B46" s="22" t="s">
        <v>35</v>
      </c>
      <c r="C46" s="22">
        <v>-14.504</v>
      </c>
      <c r="D46" s="22"/>
      <c r="E46" s="22">
        <v>7.5780000000000003</v>
      </c>
      <c r="F46" s="23">
        <v>-22.082000000000001</v>
      </c>
      <c r="G46" s="16">
        <v>0</v>
      </c>
      <c r="H46" s="15" t="e">
        <v>#N/A</v>
      </c>
      <c r="I46" s="15" t="s">
        <v>51</v>
      </c>
      <c r="J46" s="15" t="s">
        <v>87</v>
      </c>
      <c r="K46" s="15">
        <v>7</v>
      </c>
      <c r="L46" s="15">
        <f t="shared" si="2"/>
        <v>0.57800000000000029</v>
      </c>
      <c r="M46" s="15"/>
      <c r="N46" s="15"/>
      <c r="O46" s="15"/>
      <c r="P46" s="15">
        <v>0</v>
      </c>
      <c r="Q46" s="15">
        <f t="shared" si="3"/>
        <v>1.5156000000000001</v>
      </c>
      <c r="R46" s="17"/>
      <c r="S46" s="17"/>
      <c r="T46" s="15"/>
      <c r="U46" s="15">
        <f t="shared" si="4"/>
        <v>-14.569807337028239</v>
      </c>
      <c r="V46" s="15">
        <f t="shared" si="5"/>
        <v>-14.569807337028239</v>
      </c>
      <c r="W46" s="15">
        <v>2.9007999999999998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8" t="s">
        <v>90</v>
      </c>
      <c r="B47" s="19" t="s">
        <v>35</v>
      </c>
      <c r="C47" s="19"/>
      <c r="D47" s="19">
        <v>28.808</v>
      </c>
      <c r="E47" s="19"/>
      <c r="F47" s="20">
        <v>28.808</v>
      </c>
      <c r="G47" s="16">
        <v>0</v>
      </c>
      <c r="H47" s="15" t="e">
        <v>#N/A</v>
      </c>
      <c r="I47" s="15" t="s">
        <v>51</v>
      </c>
      <c r="J47" s="15" t="s">
        <v>87</v>
      </c>
      <c r="K47" s="15"/>
      <c r="L47" s="15">
        <f t="shared" si="2"/>
        <v>0</v>
      </c>
      <c r="M47" s="15"/>
      <c r="N47" s="15"/>
      <c r="O47" s="15"/>
      <c r="P47" s="15"/>
      <c r="Q47" s="15">
        <f t="shared" si="3"/>
        <v>0</v>
      </c>
      <c r="R47" s="17"/>
      <c r="S47" s="17"/>
      <c r="T47" s="15"/>
      <c r="U47" s="15" t="e">
        <f t="shared" si="4"/>
        <v>#DIV/0!</v>
      </c>
      <c r="V47" s="15" t="e">
        <f t="shared" si="5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 t="s">
        <v>91</v>
      </c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44</v>
      </c>
      <c r="B49" s="1" t="s">
        <v>39</v>
      </c>
      <c r="C49" s="1">
        <v>8</v>
      </c>
      <c r="D49" s="1">
        <v>50</v>
      </c>
      <c r="E49" s="1">
        <v>7</v>
      </c>
      <c r="F49" s="1">
        <v>51</v>
      </c>
      <c r="G49" s="5">
        <v>0.18</v>
      </c>
      <c r="H49" s="1">
        <v>120</v>
      </c>
      <c r="I49" s="1"/>
      <c r="J49" s="1"/>
      <c r="K49" s="1">
        <v>49</v>
      </c>
      <c r="L49" s="1">
        <f>E49-K49</f>
        <v>-42</v>
      </c>
      <c r="M49" s="1"/>
      <c r="N49" s="1"/>
      <c r="O49" s="1"/>
      <c r="P49" s="1">
        <v>400</v>
      </c>
      <c r="Q49" s="1">
        <f t="shared" ref="Q49:Q50" si="11">E49/5</f>
        <v>1.4</v>
      </c>
      <c r="R49" s="9"/>
      <c r="S49" s="9"/>
      <c r="T49" s="1"/>
      <c r="U49" s="1">
        <f t="shared" ref="U49:U50" si="12">(F49+O49+P49+R49)/Q49</f>
        <v>322.14285714285717</v>
      </c>
      <c r="V49" s="1">
        <f t="shared" ref="V49:V50" si="13">(F49+O49+P49)/Q49</f>
        <v>322.14285714285717</v>
      </c>
      <c r="W49" s="1">
        <v>19.399999999999999</v>
      </c>
      <c r="X49" s="1">
        <v>2.6</v>
      </c>
      <c r="Y49" s="1">
        <v>15</v>
      </c>
      <c r="Z49" s="1">
        <v>5.4</v>
      </c>
      <c r="AA49" s="1">
        <v>8.1999999999999993</v>
      </c>
      <c r="AB49" s="1">
        <v>4</v>
      </c>
      <c r="AC49" s="1">
        <v>32.799999999999997</v>
      </c>
      <c r="AD49" s="1">
        <v>17.8</v>
      </c>
      <c r="AE49" s="1">
        <v>39.200000000000003</v>
      </c>
      <c r="AF49" s="1">
        <v>46</v>
      </c>
      <c r="AG49" s="1" t="s">
        <v>91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45</v>
      </c>
      <c r="B50" s="1" t="s">
        <v>39</v>
      </c>
      <c r="C50" s="1">
        <v>135</v>
      </c>
      <c r="D50" s="1">
        <v>200</v>
      </c>
      <c r="E50" s="1">
        <v>97</v>
      </c>
      <c r="F50" s="1">
        <v>238</v>
      </c>
      <c r="G50" s="5">
        <v>0.18</v>
      </c>
      <c r="H50" s="1">
        <v>120</v>
      </c>
      <c r="I50" s="1"/>
      <c r="J50" s="1"/>
      <c r="K50" s="1">
        <v>100</v>
      </c>
      <c r="L50" s="1">
        <f>E50-K50</f>
        <v>-3</v>
      </c>
      <c r="M50" s="1"/>
      <c r="N50" s="1"/>
      <c r="O50" s="1">
        <v>100</v>
      </c>
      <c r="P50" s="1">
        <v>200</v>
      </c>
      <c r="Q50" s="1">
        <f t="shared" si="11"/>
        <v>19.399999999999999</v>
      </c>
      <c r="R50" s="9"/>
      <c r="S50" s="9"/>
      <c r="T50" s="1"/>
      <c r="U50" s="1">
        <f t="shared" si="12"/>
        <v>27.731958762886599</v>
      </c>
      <c r="V50" s="1">
        <f t="shared" si="13"/>
        <v>27.731958762886599</v>
      </c>
      <c r="W50" s="1">
        <v>23.6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2.8</v>
      </c>
      <c r="AD50" s="1">
        <v>2.6</v>
      </c>
      <c r="AE50" s="1">
        <v>0</v>
      </c>
      <c r="AF50" s="1">
        <v>2.6</v>
      </c>
      <c r="AG50" s="1" t="s">
        <v>91</v>
      </c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</sheetData>
  <autoFilter ref="A3:AH47" xr:uid="{B9A89829-9A18-4C59-B61B-58977BE38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2025-07-07T09:11:19Z</dcterms:created>
  <dcterms:modified xsi:type="dcterms:W3CDTF">2025-07-14T09:02:06Z</dcterms:modified>
</cp:coreProperties>
</file>