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Ост СЫРЫ филиалы\"/>
    </mc:Choice>
  </mc:AlternateContent>
  <xr:revisionPtr revIDLastSave="0" documentId="13_ncr:1_{25741999-BF44-4E02-BD64-756E8118BD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AH46" i="1" l="1"/>
  <c r="AH45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6" i="1"/>
  <c r="U46" i="1"/>
  <c r="U45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U7" i="1"/>
  <c r="R45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4" i="1"/>
  <c r="R35" i="1"/>
  <c r="R36" i="1"/>
  <c r="R37" i="1"/>
  <c r="R38" i="1"/>
  <c r="R39" i="1"/>
  <c r="R41" i="1"/>
  <c r="R43" i="1"/>
  <c r="R6" i="1"/>
  <c r="V46" i="1"/>
  <c r="Q46" i="1"/>
  <c r="P46" i="1"/>
  <c r="L46" i="1"/>
  <c r="V45" i="1"/>
  <c r="P45" i="1"/>
  <c r="L45" i="1"/>
  <c r="V43" i="1"/>
  <c r="P43" i="1"/>
  <c r="L43" i="1"/>
  <c r="V42" i="1"/>
  <c r="Q42" i="1"/>
  <c r="P42" i="1"/>
  <c r="L42" i="1"/>
  <c r="V41" i="1"/>
  <c r="P41" i="1"/>
  <c r="L41" i="1"/>
  <c r="V40" i="1"/>
  <c r="Q40" i="1"/>
  <c r="P40" i="1"/>
  <c r="L40" i="1"/>
  <c r="V39" i="1"/>
  <c r="P39" i="1"/>
  <c r="L39" i="1"/>
  <c r="V38" i="1"/>
  <c r="P38" i="1"/>
  <c r="L38" i="1"/>
  <c r="V37" i="1"/>
  <c r="P37" i="1"/>
  <c r="L37" i="1"/>
  <c r="V36" i="1"/>
  <c r="P36" i="1"/>
  <c r="L36" i="1"/>
  <c r="V35" i="1"/>
  <c r="Q35" i="1"/>
  <c r="P35" i="1"/>
  <c r="L35" i="1"/>
  <c r="V34" i="1"/>
  <c r="Q34" i="1"/>
  <c r="P34" i="1"/>
  <c r="L34" i="1"/>
  <c r="V33" i="1"/>
  <c r="Q33" i="1"/>
  <c r="P33" i="1"/>
  <c r="L33" i="1"/>
  <c r="V32" i="1"/>
  <c r="P32" i="1"/>
  <c r="L32" i="1"/>
  <c r="V31" i="1"/>
  <c r="P31" i="1"/>
  <c r="L31" i="1"/>
  <c r="V30" i="1"/>
  <c r="P30" i="1"/>
  <c r="L30" i="1"/>
  <c r="V29" i="1"/>
  <c r="P29" i="1"/>
  <c r="L29" i="1"/>
  <c r="V28" i="1"/>
  <c r="P28" i="1"/>
  <c r="L28" i="1"/>
  <c r="V27" i="1"/>
  <c r="P27" i="1"/>
  <c r="L27" i="1"/>
  <c r="V26" i="1"/>
  <c r="P26" i="1"/>
  <c r="L26" i="1"/>
  <c r="V25" i="1"/>
  <c r="Q25" i="1"/>
  <c r="P25" i="1"/>
  <c r="L25" i="1"/>
  <c r="V24" i="1"/>
  <c r="P24" i="1"/>
  <c r="L24" i="1"/>
  <c r="V23" i="1"/>
  <c r="Q23" i="1"/>
  <c r="P23" i="1"/>
  <c r="L23" i="1"/>
  <c r="V22" i="1"/>
  <c r="P22" i="1"/>
  <c r="L22" i="1"/>
  <c r="V21" i="1"/>
  <c r="P21" i="1"/>
  <c r="L21" i="1"/>
  <c r="V20" i="1"/>
  <c r="Q20" i="1"/>
  <c r="P20" i="1"/>
  <c r="L20" i="1"/>
  <c r="V19" i="1"/>
  <c r="Q19" i="1"/>
  <c r="P19" i="1"/>
  <c r="L19" i="1"/>
  <c r="V18" i="1"/>
  <c r="Q18" i="1"/>
  <c r="P18" i="1"/>
  <c r="L18" i="1"/>
  <c r="V17" i="1"/>
  <c r="P17" i="1"/>
  <c r="L17" i="1"/>
  <c r="V16" i="1"/>
  <c r="Q16" i="1"/>
  <c r="P16" i="1"/>
  <c r="L16" i="1"/>
  <c r="V15" i="1"/>
  <c r="Q15" i="1"/>
  <c r="P15" i="1"/>
  <c r="L15" i="1"/>
  <c r="V14" i="1"/>
  <c r="P14" i="1"/>
  <c r="L14" i="1"/>
  <c r="V13" i="1"/>
  <c r="P13" i="1"/>
  <c r="L13" i="1"/>
  <c r="V12" i="1"/>
  <c r="P12" i="1"/>
  <c r="L12" i="1"/>
  <c r="V11" i="1"/>
  <c r="P11" i="1"/>
  <c r="L11" i="1"/>
  <c r="V10" i="1"/>
  <c r="P10" i="1"/>
  <c r="L10" i="1"/>
  <c r="V9" i="1"/>
  <c r="Q9" i="1"/>
  <c r="P9" i="1"/>
  <c r="L9" i="1"/>
  <c r="V8" i="1"/>
  <c r="P8" i="1"/>
  <c r="L8" i="1"/>
  <c r="V7" i="1"/>
  <c r="P7" i="1"/>
  <c r="L7" i="1"/>
  <c r="V6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K5" i="1"/>
  <c r="F5" i="1"/>
  <c r="E5" i="1"/>
  <c r="AH5" i="1" l="1"/>
</calcChain>
</file>

<file path=xl/sharedStrings.xml><?xml version="1.0" encoding="utf-8"?>
<sst xmlns="http://schemas.openxmlformats.org/spreadsheetml/2006/main" count="161" uniqueCount="89">
  <si>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</si>
  <si>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</si>
  <si>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</si>
  <si>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</si>
  <si>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</si>
  <si>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</si>
  <si>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</si>
  <si>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</si>
  <si>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</si>
  <si>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</si>
  <si>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</si>
  <si>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</si>
  <si>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</si>
  <si>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</si>
  <si>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</si>
  <si>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</si>
  <si>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</si>
  <si>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</si>
  <si>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</si>
  <si>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</si>
  <si>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</si>
  <si>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</si>
  <si>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</si>
  <si>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</si>
  <si>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</si>
  <si>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</si>
  <si>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</si>
  <si>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</si>
  <si>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</si>
  <si>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</si>
  <si>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</si>
  <si>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</si>
  <si>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</si>
  <si>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</si>
  <si>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</si>
  <si>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</si>
  <si>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</si>
  <si>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</si>
  <si>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</si>
  <si>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</si>
  <si>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</si>
  <si>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</si>
  <si>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</si>
  <si>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</si>
  <si>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</si>
  <si>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</si>
  <si>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</si>
  <si>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</si>
  <si>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</si>
  <si>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</si>
  <si>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</si>
  <si>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</si>
  <si>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</si>
  <si>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</si>
  <si>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</si>
  <si>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</si>
  <si>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</si>
  <si>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 (до 15,07,25)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</si>
  <si>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</si>
  <si>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</si>
  <si>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</si>
  <si>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</si>
  <si>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</si>
  <si>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</si>
  <si>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</si>
  <si>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</si>
  <si>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</si>
  <si>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</si>
  <si>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</si>
  <si>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</si>
  <si>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</si>
  <si>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</si>
  <si>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</si>
  <si>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</si>
  <si>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</si>
  <si>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</si>
  <si>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</si>
  <si>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</si>
  <si>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</si>
  <si>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</si>
  <si>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</si>
  <si>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</si>
  <si>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</si>
  <si>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</si>
  <si>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</si>
  <si>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Масло "Папа может" 82,5% 180гр  Останкино</t>
  </si>
  <si>
    <t>Масло сливочное 72,5 % 180 гр.(10 шт) СЛАВЯНА  Останкино</t>
  </si>
  <si>
    <t>заказ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</si>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</sst>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0" borderId="1" xfId="1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4" borderId="4" xfId="1" applyNumberFormat="1" applyFill="1" applyBorder="1"/>
    <xf numFmtId="164" fontId="1" fillId="4" borderId="5" xfId="1" applyNumberFormat="1" applyFill="1" applyBorder="1"/>
    <xf numFmtId="164" fontId="1" fillId="4" borderId="6" xfId="1" applyNumberFormat="1" applyFill="1" applyBorder="1"/>
    <xf numFmtId="2" fontId="1" fillId="4" borderId="0" xfId="1" applyNumberFormat="1" applyFill="1"/>
    <xf numFmtId="164" fontId="1" fillId="4" borderId="0" xfId="1" applyNumberFormat="1" applyFill="1"/>
    <xf numFmtId="164" fontId="1" fillId="5" borderId="1" xfId="1" applyNumberFormat="1" applyFill="1" applyBorder="1"/>
    <xf numFmtId="164" fontId="1" fillId="5" borderId="2" xfId="1" applyNumberFormat="1" applyFill="1" applyBorder="1"/>
    <xf numFmtId="164" fontId="1" fillId="5" borderId="3" xfId="1" applyNumberFormat="1" applyFill="1" applyBorder="1"/>
    <xf numFmtId="2" fontId="1" fillId="5" borderId="0" xfId="1" applyNumberFormat="1" applyFill="1"/>
    <xf numFmtId="164" fontId="1" fillId="5" borderId="0" xfId="1" applyNumberFormat="1" applyFill="1"/>
    <xf numFmtId="164" fontId="1" fillId="6" borderId="0" xfId="1" applyNumberFormat="1" applyFill="1"/>
    <xf numFmtId="2" fontId="1" fillId="6" borderId="0" xfId="1" applyNumberFormat="1" applyFill="1"/>
    <xf numFmtId="164" fontId="3" fillId="2" borderId="0" xfId="1" applyNumberFormat="1" applyFont="1" applyFill="1"/>
    <xf numFmtId="164" fontId="2" fillId="7" borderId="0" xfId="1" applyNumberFormat="1" applyFont="1" applyFill="1"/>
    <xf numFmtId="164" fontId="1" fillId="0" borderId="7" xfId="1" applyNumberFormat="1" applyBorder="1"/>
    <xf numFmtId="164" fontId="1" fillId="4" borderId="7" xfId="1" applyNumberFormat="1" applyFill="1" applyBorder="1"/>
    <xf numFmtId="164" fontId="1" fillId="5" borderId="7" xfId="1" applyNumberFormat="1" applyFill="1" applyBorder="1"/>
    <xf numFmtId="164" fontId="4" fillId="8" borderId="0" xfId="1" applyNumberFormat="1" applyFont="1" applyFill="1"/>
  </cellXfs>
  <cellStyles count="2">
    <cellStyle name="Arial10px" xfId="1" xr:uid="{00000000-0005-0000-0000-00003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3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6.140625" customWidth="1"/>
    <col min="34" max="34" width="7" customWidth="1"/>
    <col min="35" max="50" width="5" customWidth="1"/>
  </cols>
  <sheetData>
    <row r="1" spans="1:50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22" t="s">
        <v>16</v>
      </c>
      <c r="R3" s="22" t="s">
        <v>87</v>
      </c>
      <c r="S3" s="23" t="s">
        <v>17</v>
      </c>
      <c r="T3" s="23" t="s">
        <v>18</v>
      </c>
      <c r="U3" s="4" t="s">
        <v>19</v>
      </c>
      <c r="V3" s="4" t="s">
        <v>20</v>
      </c>
      <c r="W3" s="4" t="s">
        <v>21</v>
      </c>
      <c r="X3" s="4" t="s">
        <v>21</v>
      </c>
      <c r="Y3" s="4" t="s">
        <v>21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22</v>
      </c>
      <c r="AH3" s="4" t="s">
        <v>23</v>
      </c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0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/>
      <c r="O4" s="2" t="s">
        <v>24</v>
      </c>
      <c r="P4" s="2" t="s">
        <v>24</v>
      </c>
      <c r="Q4" s="2"/>
      <c r="R4" s="2" t="s">
        <v>88</v>
      </c>
      <c r="S4" s="2"/>
      <c r="T4" s="2"/>
      <c r="U4" s="2"/>
      <c r="V4" s="2"/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">
      <c r="A5" s="2"/>
      <c r="B5" s="2"/>
      <c r="C5" s="2"/>
      <c r="D5" s="2"/>
      <c r="E5" s="6">
        <f>SUM(E6:E497)</f>
        <v>3285.1289999999999</v>
      </c>
      <c r="F5" s="6">
        <f>SUM(F6:F497)</f>
        <v>9259.6129999999994</v>
      </c>
      <c r="G5" s="3"/>
      <c r="H5" s="2"/>
      <c r="I5" s="2"/>
      <c r="J5" s="2"/>
      <c r="K5" s="6">
        <f t="shared" ref="K5:S5" si="0">SUM(K6:K497)</f>
        <v>3798.8</v>
      </c>
      <c r="L5" s="6">
        <f t="shared" si="0"/>
        <v>-513.67099999999994</v>
      </c>
      <c r="M5" s="6">
        <f t="shared" si="0"/>
        <v>0</v>
      </c>
      <c r="N5" s="6">
        <f t="shared" si="0"/>
        <v>0</v>
      </c>
      <c r="O5" s="6">
        <f t="shared" si="0"/>
        <v>2729.616</v>
      </c>
      <c r="P5" s="6">
        <f t="shared" si="0"/>
        <v>657.02579999999989</v>
      </c>
      <c r="Q5" s="6">
        <f t="shared" si="0"/>
        <v>3130.2300000000005</v>
      </c>
      <c r="R5" s="6">
        <f>SUM(R6:R43)</f>
        <v>2375</v>
      </c>
      <c r="S5" s="6">
        <f t="shared" si="0"/>
        <v>2150</v>
      </c>
      <c r="T5" s="2"/>
      <c r="U5" s="2"/>
      <c r="V5" s="2"/>
      <c r="W5" s="6">
        <f t="shared" ref="W5:AF5" si="1">SUM(W6:W497)</f>
        <v>530.41700000000003</v>
      </c>
      <c r="X5" s="6">
        <f t="shared" si="1"/>
        <v>706.56979999999999</v>
      </c>
      <c r="Y5" s="6">
        <f t="shared" si="1"/>
        <v>373.92160000000001</v>
      </c>
      <c r="Z5" s="6">
        <f t="shared" si="1"/>
        <v>480.31979999999999</v>
      </c>
      <c r="AA5" s="6">
        <f t="shared" si="1"/>
        <v>529.09939999999995</v>
      </c>
      <c r="AB5" s="6">
        <f t="shared" si="1"/>
        <v>583.48559999999998</v>
      </c>
      <c r="AC5" s="6">
        <f t="shared" si="1"/>
        <v>487.18579999999997</v>
      </c>
      <c r="AD5" s="6">
        <f t="shared" si="1"/>
        <v>593.78340000000003</v>
      </c>
      <c r="AE5" s="6">
        <f t="shared" si="1"/>
        <v>520.05560000000003</v>
      </c>
      <c r="AF5" s="6">
        <f t="shared" si="1"/>
        <v>514.99440000000004</v>
      </c>
      <c r="AG5" s="2"/>
      <c r="AH5" s="6">
        <f>SUM(AH6:AH497)</f>
        <v>916.31999999999994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">
      <c r="A6" s="2" t="s">
        <v>35</v>
      </c>
      <c r="B6" s="2" t="s">
        <v>36</v>
      </c>
      <c r="C6" s="2"/>
      <c r="D6" s="2">
        <v>16</v>
      </c>
      <c r="E6" s="2"/>
      <c r="F6" s="2">
        <v>16</v>
      </c>
      <c r="G6" s="3">
        <v>0.14000000000000001</v>
      </c>
      <c r="H6" s="2">
        <v>180</v>
      </c>
      <c r="I6" s="2">
        <v>9988421</v>
      </c>
      <c r="J6" s="2"/>
      <c r="K6" s="2"/>
      <c r="L6" s="2">
        <f t="shared" ref="L6:L43" si="2">E6-K6</f>
        <v>0</v>
      </c>
      <c r="M6" s="2"/>
      <c r="N6" s="2"/>
      <c r="O6" s="2">
        <v>80</v>
      </c>
      <c r="P6" s="2">
        <f>E6/5</f>
        <v>0</v>
      </c>
      <c r="Q6" s="24"/>
      <c r="R6" s="24">
        <f>ROUND(Q6,0)</f>
        <v>0</v>
      </c>
      <c r="S6" s="24"/>
      <c r="T6" s="2"/>
      <c r="U6" s="2" t="e">
        <f>(F6+O6+R6)/P6</f>
        <v>#DIV/0!</v>
      </c>
      <c r="V6" s="2" t="e">
        <f>(F6+O6)/P6</f>
        <v>#DIV/0!</v>
      </c>
      <c r="W6" s="2">
        <v>4.4000000000000004</v>
      </c>
      <c r="X6" s="2">
        <v>1</v>
      </c>
      <c r="Y6" s="2">
        <v>1.2</v>
      </c>
      <c r="Z6" s="2">
        <v>1.4</v>
      </c>
      <c r="AA6" s="2">
        <v>1</v>
      </c>
      <c r="AB6" s="2">
        <v>1</v>
      </c>
      <c r="AC6" s="2">
        <v>2.6</v>
      </c>
      <c r="AD6" s="2">
        <v>3.6</v>
      </c>
      <c r="AE6" s="2">
        <v>1.6</v>
      </c>
      <c r="AF6" s="2">
        <v>2.4</v>
      </c>
      <c r="AG6" s="2"/>
      <c r="AH6" s="2">
        <f>G6*R6</f>
        <v>0</v>
      </c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">
      <c r="A7" s="2" t="s">
        <v>37</v>
      </c>
      <c r="B7" s="2" t="s">
        <v>36</v>
      </c>
      <c r="C7" s="2">
        <v>26</v>
      </c>
      <c r="D7" s="2">
        <v>64</v>
      </c>
      <c r="E7" s="2">
        <v>19</v>
      </c>
      <c r="F7" s="2">
        <v>69</v>
      </c>
      <c r="G7" s="3">
        <v>0.18</v>
      </c>
      <c r="H7" s="2">
        <v>270</v>
      </c>
      <c r="I7" s="2">
        <v>9988438</v>
      </c>
      <c r="J7" s="2"/>
      <c r="K7" s="2">
        <v>21</v>
      </c>
      <c r="L7" s="2">
        <f t="shared" si="2"/>
        <v>-2</v>
      </c>
      <c r="M7" s="2"/>
      <c r="N7" s="2"/>
      <c r="O7" s="2">
        <v>120</v>
      </c>
      <c r="P7" s="2">
        <f t="shared" ref="P7:P43" si="3">E7/5</f>
        <v>3.8</v>
      </c>
      <c r="Q7" s="24"/>
      <c r="R7" s="24">
        <f t="shared" ref="R7:R45" si="4">ROUND(Q7,0)</f>
        <v>0</v>
      </c>
      <c r="S7" s="24"/>
      <c r="T7" s="2"/>
      <c r="U7" s="2">
        <f>(F7+O7+R7)/P7</f>
        <v>49.736842105263158</v>
      </c>
      <c r="V7" s="2">
        <f t="shared" ref="V7:V43" si="5">(F7+O7)/P7</f>
        <v>49.7368421052632</v>
      </c>
      <c r="W7" s="2">
        <v>8.4</v>
      </c>
      <c r="X7" s="2">
        <v>5.6</v>
      </c>
      <c r="Y7" s="2">
        <v>5.2</v>
      </c>
      <c r="Z7" s="2">
        <v>7.2</v>
      </c>
      <c r="AA7" s="2">
        <v>7.6</v>
      </c>
      <c r="AB7" s="2">
        <v>4</v>
      </c>
      <c r="AC7" s="2">
        <v>4.5999999999999996</v>
      </c>
      <c r="AD7" s="2">
        <v>7.4</v>
      </c>
      <c r="AE7" s="2">
        <v>6.4</v>
      </c>
      <c r="AF7" s="2">
        <v>4.2</v>
      </c>
      <c r="AG7" s="27" t="s">
        <v>38</v>
      </c>
      <c r="AH7" s="2">
        <f t="shared" ref="AH7:AH46" si="6">G7*R7</f>
        <v>0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">
      <c r="A8" s="2" t="s">
        <v>39</v>
      </c>
      <c r="B8" s="2" t="s">
        <v>36</v>
      </c>
      <c r="C8" s="2">
        <v>6</v>
      </c>
      <c r="D8" s="2">
        <v>96</v>
      </c>
      <c r="E8" s="2">
        <v>18</v>
      </c>
      <c r="F8" s="2">
        <v>84</v>
      </c>
      <c r="G8" s="3">
        <v>0.18</v>
      </c>
      <c r="H8" s="2">
        <v>270</v>
      </c>
      <c r="I8" s="2">
        <v>9988445</v>
      </c>
      <c r="J8" s="2"/>
      <c r="K8" s="2">
        <v>20</v>
      </c>
      <c r="L8" s="2">
        <f t="shared" si="2"/>
        <v>-2</v>
      </c>
      <c r="M8" s="2"/>
      <c r="N8" s="2"/>
      <c r="O8" s="2">
        <v>120</v>
      </c>
      <c r="P8" s="2">
        <f t="shared" si="3"/>
        <v>3.6</v>
      </c>
      <c r="Q8" s="24"/>
      <c r="R8" s="24">
        <f t="shared" si="4"/>
        <v>0</v>
      </c>
      <c r="S8" s="24"/>
      <c r="T8" s="2"/>
      <c r="U8" s="2">
        <f t="shared" ref="U8:U46" si="7">(F8+O8+R8)/P8</f>
        <v>56.666666666666664</v>
      </c>
      <c r="V8" s="2">
        <f t="shared" si="5"/>
        <v>56.6666666666667</v>
      </c>
      <c r="W8" s="2">
        <v>9.6</v>
      </c>
      <c r="X8" s="2">
        <v>5.2</v>
      </c>
      <c r="Y8" s="2">
        <v>6.2</v>
      </c>
      <c r="Z8" s="2">
        <v>5.6</v>
      </c>
      <c r="AA8" s="2">
        <v>5.2</v>
      </c>
      <c r="AB8" s="2">
        <v>3.4</v>
      </c>
      <c r="AC8" s="2">
        <v>3.6</v>
      </c>
      <c r="AD8" s="2">
        <v>7.2</v>
      </c>
      <c r="AE8" s="2">
        <v>6.4</v>
      </c>
      <c r="AF8" s="2">
        <v>4</v>
      </c>
      <c r="AG8" s="2"/>
      <c r="AH8" s="2">
        <f t="shared" si="6"/>
        <v>0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">
      <c r="A9" s="2" t="s">
        <v>40</v>
      </c>
      <c r="B9" s="2" t="s">
        <v>36</v>
      </c>
      <c r="C9" s="2">
        <v>103</v>
      </c>
      <c r="D9" s="2"/>
      <c r="E9" s="2">
        <v>54</v>
      </c>
      <c r="F9" s="2">
        <v>47</v>
      </c>
      <c r="G9" s="3">
        <v>0.4</v>
      </c>
      <c r="H9" s="2">
        <v>270</v>
      </c>
      <c r="I9" s="2">
        <v>9988452</v>
      </c>
      <c r="J9" s="2"/>
      <c r="K9" s="2">
        <v>56</v>
      </c>
      <c r="L9" s="2">
        <f t="shared" si="2"/>
        <v>-2</v>
      </c>
      <c r="M9" s="2"/>
      <c r="N9" s="2"/>
      <c r="O9" s="2">
        <v>0</v>
      </c>
      <c r="P9" s="2">
        <f t="shared" si="3"/>
        <v>10.8</v>
      </c>
      <c r="Q9" s="24">
        <f>19*P9-O9-F9</f>
        <v>158.19999999999999</v>
      </c>
      <c r="R9" s="24">
        <f t="shared" si="4"/>
        <v>158</v>
      </c>
      <c r="S9" s="24"/>
      <c r="T9" s="2"/>
      <c r="U9" s="2">
        <f t="shared" si="7"/>
        <v>18.981481481481481</v>
      </c>
      <c r="V9" s="2">
        <f t="shared" si="5"/>
        <v>4.3518518518518503</v>
      </c>
      <c r="W9" s="2">
        <v>1.6</v>
      </c>
      <c r="X9" s="2">
        <v>0</v>
      </c>
      <c r="Y9" s="2">
        <v>2.6</v>
      </c>
      <c r="Z9" s="2">
        <v>7.6</v>
      </c>
      <c r="AA9" s="2">
        <v>2</v>
      </c>
      <c r="AB9" s="2">
        <v>0.4</v>
      </c>
      <c r="AC9" s="2">
        <v>3</v>
      </c>
      <c r="AD9" s="2">
        <v>3</v>
      </c>
      <c r="AE9" s="2">
        <v>4</v>
      </c>
      <c r="AF9" s="2">
        <v>1.8</v>
      </c>
      <c r="AG9" s="2"/>
      <c r="AH9" s="2">
        <f t="shared" si="6"/>
        <v>63.2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">
      <c r="A10" s="2" t="s">
        <v>41</v>
      </c>
      <c r="B10" s="2" t="s">
        <v>36</v>
      </c>
      <c r="C10" s="2">
        <v>75</v>
      </c>
      <c r="D10" s="2">
        <v>40</v>
      </c>
      <c r="E10" s="2">
        <v>1</v>
      </c>
      <c r="F10" s="2">
        <v>74</v>
      </c>
      <c r="G10" s="3">
        <v>0.4</v>
      </c>
      <c r="H10" s="2">
        <v>270</v>
      </c>
      <c r="I10" s="2">
        <v>9988476</v>
      </c>
      <c r="J10" s="2"/>
      <c r="K10" s="2">
        <v>41</v>
      </c>
      <c r="L10" s="2">
        <f t="shared" si="2"/>
        <v>-40</v>
      </c>
      <c r="M10" s="2"/>
      <c r="N10" s="2"/>
      <c r="O10" s="2">
        <v>0</v>
      </c>
      <c r="P10" s="2">
        <f t="shared" si="3"/>
        <v>0.2</v>
      </c>
      <c r="Q10" s="24"/>
      <c r="R10" s="24">
        <f t="shared" si="4"/>
        <v>0</v>
      </c>
      <c r="S10" s="24"/>
      <c r="T10" s="2"/>
      <c r="U10" s="2">
        <f t="shared" si="7"/>
        <v>370</v>
      </c>
      <c r="V10" s="2">
        <f t="shared" si="5"/>
        <v>370</v>
      </c>
      <c r="W10" s="2">
        <v>0</v>
      </c>
      <c r="X10" s="2">
        <v>0</v>
      </c>
      <c r="Y10" s="2">
        <v>0</v>
      </c>
      <c r="Z10" s="2">
        <v>0.8</v>
      </c>
      <c r="AA10" s="2">
        <v>0.4</v>
      </c>
      <c r="AB10" s="2">
        <v>0.8</v>
      </c>
      <c r="AC10" s="2">
        <v>0.6</v>
      </c>
      <c r="AD10" s="2">
        <v>0</v>
      </c>
      <c r="AE10" s="2">
        <v>0</v>
      </c>
      <c r="AF10" s="2">
        <v>0</v>
      </c>
      <c r="AG10" s="27" t="s">
        <v>42</v>
      </c>
      <c r="AH10" s="2">
        <f t="shared" si="6"/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">
      <c r="A11" s="2" t="s">
        <v>43</v>
      </c>
      <c r="B11" s="2" t="s">
        <v>36</v>
      </c>
      <c r="C11" s="2">
        <v>4</v>
      </c>
      <c r="D11" s="2">
        <v>336</v>
      </c>
      <c r="E11" s="2">
        <v>4</v>
      </c>
      <c r="F11" s="2">
        <v>336</v>
      </c>
      <c r="G11" s="3">
        <v>0.18</v>
      </c>
      <c r="H11" s="2">
        <v>150</v>
      </c>
      <c r="I11" s="2">
        <v>5034819</v>
      </c>
      <c r="J11" s="2"/>
      <c r="K11" s="2">
        <v>54</v>
      </c>
      <c r="L11" s="2">
        <f t="shared" si="2"/>
        <v>-50</v>
      </c>
      <c r="M11" s="2"/>
      <c r="N11" s="2"/>
      <c r="O11" s="2">
        <v>0</v>
      </c>
      <c r="P11" s="2">
        <f t="shared" si="3"/>
        <v>0.8</v>
      </c>
      <c r="Q11" s="24"/>
      <c r="R11" s="24">
        <f t="shared" si="4"/>
        <v>0</v>
      </c>
      <c r="S11" s="24"/>
      <c r="T11" s="2"/>
      <c r="U11" s="2">
        <f t="shared" si="7"/>
        <v>420</v>
      </c>
      <c r="V11" s="2">
        <f t="shared" si="5"/>
        <v>420</v>
      </c>
      <c r="W11" s="2">
        <v>15.6</v>
      </c>
      <c r="X11" s="2">
        <v>22.2</v>
      </c>
      <c r="Y11" s="2">
        <v>9</v>
      </c>
      <c r="Z11" s="2">
        <v>10</v>
      </c>
      <c r="AA11" s="2">
        <v>14.2</v>
      </c>
      <c r="AB11" s="2">
        <v>8</v>
      </c>
      <c r="AC11" s="2">
        <v>8.8000000000000007</v>
      </c>
      <c r="AD11" s="2">
        <v>18.399999999999999</v>
      </c>
      <c r="AE11" s="2">
        <v>9.4</v>
      </c>
      <c r="AF11" s="2">
        <v>10.6</v>
      </c>
      <c r="AG11" s="2"/>
      <c r="AH11" s="2">
        <f t="shared" si="6"/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">
      <c r="A12" s="7" t="s">
        <v>44</v>
      </c>
      <c r="B12" s="8" t="s">
        <v>45</v>
      </c>
      <c r="C12" s="8"/>
      <c r="D12" s="8"/>
      <c r="E12" s="8"/>
      <c r="F12" s="9"/>
      <c r="G12" s="3">
        <v>1</v>
      </c>
      <c r="H12" s="2">
        <v>150</v>
      </c>
      <c r="I12" s="2">
        <v>5041251</v>
      </c>
      <c r="J12" s="2"/>
      <c r="K12" s="2"/>
      <c r="L12" s="2">
        <f t="shared" si="2"/>
        <v>0</v>
      </c>
      <c r="M12" s="2"/>
      <c r="N12" s="2"/>
      <c r="O12" s="2">
        <v>0</v>
      </c>
      <c r="P12" s="2">
        <f t="shared" si="3"/>
        <v>0</v>
      </c>
      <c r="Q12" s="24"/>
      <c r="R12" s="24">
        <f t="shared" si="4"/>
        <v>0</v>
      </c>
      <c r="S12" s="24"/>
      <c r="T12" s="2"/>
      <c r="U12" s="2" t="e">
        <f t="shared" si="7"/>
        <v>#DIV/0!</v>
      </c>
      <c r="V12" s="2" t="e">
        <f t="shared" si="5"/>
        <v>#DIV/0!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/>
      <c r="AH12" s="2">
        <f t="shared" si="6"/>
        <v>0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">
      <c r="A13" s="10" t="s">
        <v>46</v>
      </c>
      <c r="B13" s="11" t="s">
        <v>45</v>
      </c>
      <c r="C13" s="11">
        <v>140.16200000000001</v>
      </c>
      <c r="D13" s="11"/>
      <c r="E13" s="11">
        <v>9.17</v>
      </c>
      <c r="F13" s="12">
        <v>130.99199999999999</v>
      </c>
      <c r="G13" s="13">
        <v>0</v>
      </c>
      <c r="H13" s="14" t="e">
        <v>#N/A</v>
      </c>
      <c r="I13" s="14" t="s">
        <v>47</v>
      </c>
      <c r="J13" s="14" t="s">
        <v>44</v>
      </c>
      <c r="K13" s="14">
        <v>10.1</v>
      </c>
      <c r="L13" s="14">
        <f t="shared" si="2"/>
        <v>-0.93</v>
      </c>
      <c r="M13" s="14"/>
      <c r="N13" s="14"/>
      <c r="O13" s="14">
        <v>0</v>
      </c>
      <c r="P13" s="14">
        <f t="shared" si="3"/>
        <v>1.8340000000000001</v>
      </c>
      <c r="Q13" s="25"/>
      <c r="R13" s="24">
        <f t="shared" si="4"/>
        <v>0</v>
      </c>
      <c r="S13" s="25"/>
      <c r="T13" s="14"/>
      <c r="U13" s="2">
        <f t="shared" si="7"/>
        <v>71.424209378407838</v>
      </c>
      <c r="V13" s="14">
        <f t="shared" si="5"/>
        <v>71.424209378407795</v>
      </c>
      <c r="W13" s="14">
        <v>0</v>
      </c>
      <c r="X13" s="14">
        <v>0.96199999999999997</v>
      </c>
      <c r="Y13" s="14">
        <v>1.026</v>
      </c>
      <c r="Z13" s="14">
        <v>1.5620000000000001</v>
      </c>
      <c r="AA13" s="14">
        <v>0.53600000000000003</v>
      </c>
      <c r="AB13" s="14">
        <v>1.536</v>
      </c>
      <c r="AC13" s="14">
        <v>5.8120000000000003</v>
      </c>
      <c r="AD13" s="14">
        <v>0.46800000000000003</v>
      </c>
      <c r="AE13" s="14">
        <v>0</v>
      </c>
      <c r="AF13" s="14">
        <v>0.97599999999999998</v>
      </c>
      <c r="AG13" s="27" t="s">
        <v>48</v>
      </c>
      <c r="AH13" s="2">
        <f t="shared" si="6"/>
        <v>0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">
      <c r="A14" s="2" t="s">
        <v>49</v>
      </c>
      <c r="B14" s="2" t="s">
        <v>36</v>
      </c>
      <c r="C14" s="2"/>
      <c r="D14" s="2">
        <v>448</v>
      </c>
      <c r="E14" s="2">
        <v>2</v>
      </c>
      <c r="F14" s="2">
        <v>445</v>
      </c>
      <c r="G14" s="3">
        <v>0.1</v>
      </c>
      <c r="H14" s="2">
        <v>90</v>
      </c>
      <c r="I14" s="2">
        <v>8444163</v>
      </c>
      <c r="J14" s="2"/>
      <c r="K14" s="2">
        <v>82</v>
      </c>
      <c r="L14" s="2">
        <f t="shared" si="2"/>
        <v>-80</v>
      </c>
      <c r="M14" s="2"/>
      <c r="N14" s="2"/>
      <c r="O14" s="2">
        <v>0</v>
      </c>
      <c r="P14" s="2">
        <f t="shared" si="3"/>
        <v>0.4</v>
      </c>
      <c r="Q14" s="24"/>
      <c r="R14" s="24">
        <f t="shared" si="4"/>
        <v>0</v>
      </c>
      <c r="S14" s="24"/>
      <c r="T14" s="2"/>
      <c r="U14" s="2">
        <f t="shared" si="7"/>
        <v>1112.5</v>
      </c>
      <c r="V14" s="2">
        <f t="shared" si="5"/>
        <v>1112.5</v>
      </c>
      <c r="W14" s="2">
        <v>12.2</v>
      </c>
      <c r="X14" s="2">
        <v>34.4</v>
      </c>
      <c r="Y14" s="2">
        <v>-1.2</v>
      </c>
      <c r="Z14" s="2">
        <v>0.8</v>
      </c>
      <c r="AA14" s="2">
        <v>9</v>
      </c>
      <c r="AB14" s="2">
        <v>18.600000000000001</v>
      </c>
      <c r="AC14" s="2">
        <v>2.2000000000000002</v>
      </c>
      <c r="AD14" s="2">
        <v>10.8</v>
      </c>
      <c r="AE14" s="2">
        <v>10.6</v>
      </c>
      <c r="AF14" s="2">
        <v>9.8000000000000007</v>
      </c>
      <c r="AG14" s="2"/>
      <c r="AH14" s="2">
        <f t="shared" si="6"/>
        <v>0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">
      <c r="A15" s="2" t="s">
        <v>50</v>
      </c>
      <c r="B15" s="2" t="s">
        <v>36</v>
      </c>
      <c r="C15" s="2">
        <v>142</v>
      </c>
      <c r="D15" s="2">
        <v>54</v>
      </c>
      <c r="E15" s="2">
        <v>182</v>
      </c>
      <c r="F15" s="2">
        <v>5</v>
      </c>
      <c r="G15" s="3">
        <v>0.18</v>
      </c>
      <c r="H15" s="2">
        <v>150</v>
      </c>
      <c r="I15" s="2">
        <v>5038411</v>
      </c>
      <c r="J15" s="2"/>
      <c r="K15" s="2">
        <v>195</v>
      </c>
      <c r="L15" s="2">
        <f t="shared" si="2"/>
        <v>-13</v>
      </c>
      <c r="M15" s="2"/>
      <c r="N15" s="2"/>
      <c r="O15" s="2">
        <v>450</v>
      </c>
      <c r="P15" s="2">
        <f t="shared" si="3"/>
        <v>36.4</v>
      </c>
      <c r="Q15" s="24">
        <f t="shared" ref="Q15:Q20" si="8">20*P15-O15-F15</f>
        <v>273</v>
      </c>
      <c r="R15" s="24">
        <v>350</v>
      </c>
      <c r="S15" s="24">
        <v>400</v>
      </c>
      <c r="T15" s="2"/>
      <c r="U15" s="2">
        <f t="shared" si="7"/>
        <v>22.115384615384617</v>
      </c>
      <c r="V15" s="2">
        <f t="shared" si="5"/>
        <v>12.5</v>
      </c>
      <c r="W15" s="2">
        <v>26.6</v>
      </c>
      <c r="X15" s="2">
        <v>13.2</v>
      </c>
      <c r="Y15" s="2">
        <v>15.2</v>
      </c>
      <c r="Z15" s="2">
        <v>34.799999999999997</v>
      </c>
      <c r="AA15" s="2">
        <v>25</v>
      </c>
      <c r="AB15" s="2">
        <v>23.2</v>
      </c>
      <c r="AC15" s="2">
        <v>25.2</v>
      </c>
      <c r="AD15" s="2">
        <v>32</v>
      </c>
      <c r="AE15" s="2">
        <v>22.6</v>
      </c>
      <c r="AF15" s="2">
        <v>25.4</v>
      </c>
      <c r="AG15" s="2"/>
      <c r="AH15" s="2">
        <f t="shared" si="6"/>
        <v>63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">
      <c r="A16" s="2" t="s">
        <v>51</v>
      </c>
      <c r="B16" s="2" t="s">
        <v>36</v>
      </c>
      <c r="C16" s="2">
        <v>236</v>
      </c>
      <c r="D16" s="2">
        <v>675</v>
      </c>
      <c r="E16" s="2">
        <v>241</v>
      </c>
      <c r="F16" s="2">
        <v>664</v>
      </c>
      <c r="G16" s="3">
        <v>0.18</v>
      </c>
      <c r="H16" s="2">
        <v>150</v>
      </c>
      <c r="I16" s="2">
        <v>5038459</v>
      </c>
      <c r="J16" s="2"/>
      <c r="K16" s="2">
        <v>242</v>
      </c>
      <c r="L16" s="2">
        <f t="shared" si="2"/>
        <v>-1</v>
      </c>
      <c r="M16" s="2"/>
      <c r="N16" s="2"/>
      <c r="O16" s="2">
        <v>0</v>
      </c>
      <c r="P16" s="2">
        <f t="shared" si="3"/>
        <v>48.2</v>
      </c>
      <c r="Q16" s="24">
        <f t="shared" si="8"/>
        <v>300</v>
      </c>
      <c r="R16" s="24">
        <f t="shared" si="4"/>
        <v>300</v>
      </c>
      <c r="S16" s="24"/>
      <c r="T16" s="2"/>
      <c r="U16" s="2">
        <f t="shared" si="7"/>
        <v>20</v>
      </c>
      <c r="V16" s="2">
        <f t="shared" si="5"/>
        <v>13.7759336099585</v>
      </c>
      <c r="W16" s="2">
        <v>36</v>
      </c>
      <c r="X16" s="2">
        <v>47</v>
      </c>
      <c r="Y16" s="2">
        <v>2.6</v>
      </c>
      <c r="Z16" s="2">
        <v>36.6</v>
      </c>
      <c r="AA16" s="2">
        <v>28.2</v>
      </c>
      <c r="AB16" s="2">
        <v>28.8</v>
      </c>
      <c r="AC16" s="2">
        <v>26.8</v>
      </c>
      <c r="AD16" s="2">
        <v>28.6</v>
      </c>
      <c r="AE16" s="2">
        <v>20.399999999999999</v>
      </c>
      <c r="AF16" s="2">
        <v>22.8</v>
      </c>
      <c r="AG16" s="2"/>
      <c r="AH16" s="2">
        <f t="shared" si="6"/>
        <v>54</v>
      </c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>
      <c r="A17" s="2" t="s">
        <v>52</v>
      </c>
      <c r="B17" s="2" t="s">
        <v>36</v>
      </c>
      <c r="C17" s="2">
        <v>48</v>
      </c>
      <c r="D17" s="2">
        <v>65</v>
      </c>
      <c r="E17" s="2">
        <v>78</v>
      </c>
      <c r="F17" s="2">
        <v>29</v>
      </c>
      <c r="G17" s="3">
        <v>0.18</v>
      </c>
      <c r="H17" s="2">
        <v>150</v>
      </c>
      <c r="I17" s="2">
        <v>5038831</v>
      </c>
      <c r="J17" s="2"/>
      <c r="K17" s="2">
        <v>80</v>
      </c>
      <c r="L17" s="2">
        <f t="shared" si="2"/>
        <v>-2</v>
      </c>
      <c r="M17" s="2"/>
      <c r="N17" s="2"/>
      <c r="O17" s="2">
        <v>300</v>
      </c>
      <c r="P17" s="2">
        <f t="shared" si="3"/>
        <v>15.6</v>
      </c>
      <c r="Q17" s="24"/>
      <c r="R17" s="24">
        <f t="shared" si="4"/>
        <v>0</v>
      </c>
      <c r="S17" s="24"/>
      <c r="T17" s="2"/>
      <c r="U17" s="2">
        <f t="shared" si="7"/>
        <v>21.089743589743591</v>
      </c>
      <c r="V17" s="2">
        <f t="shared" si="5"/>
        <v>21.089743589743598</v>
      </c>
      <c r="W17" s="2">
        <v>17</v>
      </c>
      <c r="X17" s="2">
        <v>10</v>
      </c>
      <c r="Y17" s="2">
        <v>7</v>
      </c>
      <c r="Z17" s="2">
        <v>15</v>
      </c>
      <c r="AA17" s="2">
        <v>9.6</v>
      </c>
      <c r="AB17" s="2">
        <v>14.2</v>
      </c>
      <c r="AC17" s="2">
        <v>15.4</v>
      </c>
      <c r="AD17" s="2">
        <v>11.2</v>
      </c>
      <c r="AE17" s="2">
        <v>8.4</v>
      </c>
      <c r="AF17" s="2">
        <v>17.2</v>
      </c>
      <c r="AG17" s="2"/>
      <c r="AH17" s="2">
        <f t="shared" si="6"/>
        <v>0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>
      <c r="A18" s="2" t="s">
        <v>53</v>
      </c>
      <c r="B18" s="2" t="s">
        <v>36</v>
      </c>
      <c r="C18" s="2">
        <v>106</v>
      </c>
      <c r="D18" s="2">
        <v>101</v>
      </c>
      <c r="E18" s="2">
        <v>87</v>
      </c>
      <c r="F18" s="2">
        <v>118</v>
      </c>
      <c r="G18" s="3">
        <v>0.18</v>
      </c>
      <c r="H18" s="2">
        <v>120</v>
      </c>
      <c r="I18" s="2">
        <v>5038855</v>
      </c>
      <c r="J18" s="2"/>
      <c r="K18" s="2">
        <v>88</v>
      </c>
      <c r="L18" s="2">
        <f t="shared" si="2"/>
        <v>-1</v>
      </c>
      <c r="M18" s="2"/>
      <c r="N18" s="2"/>
      <c r="O18" s="2">
        <v>10</v>
      </c>
      <c r="P18" s="2">
        <f t="shared" si="3"/>
        <v>17.399999999999999</v>
      </c>
      <c r="Q18" s="24">
        <f t="shared" si="8"/>
        <v>220</v>
      </c>
      <c r="R18" s="24">
        <f t="shared" si="4"/>
        <v>220</v>
      </c>
      <c r="S18" s="24"/>
      <c r="T18" s="2"/>
      <c r="U18" s="2">
        <f t="shared" si="7"/>
        <v>20</v>
      </c>
      <c r="V18" s="2">
        <f t="shared" si="5"/>
        <v>7.3563218390804597</v>
      </c>
      <c r="W18" s="2">
        <v>10.8</v>
      </c>
      <c r="X18" s="2">
        <v>11.4</v>
      </c>
      <c r="Y18" s="2">
        <v>15.2</v>
      </c>
      <c r="Z18" s="2">
        <v>18.8</v>
      </c>
      <c r="AA18" s="2">
        <v>10.6</v>
      </c>
      <c r="AB18" s="2">
        <v>4.2</v>
      </c>
      <c r="AC18" s="2">
        <v>1</v>
      </c>
      <c r="AD18" s="2">
        <v>13.8</v>
      </c>
      <c r="AE18" s="2">
        <v>13.2</v>
      </c>
      <c r="AF18" s="2">
        <v>12.4</v>
      </c>
      <c r="AG18" s="2"/>
      <c r="AH18" s="2">
        <f t="shared" si="6"/>
        <v>39.6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>
      <c r="A19" s="2" t="s">
        <v>54</v>
      </c>
      <c r="B19" s="2" t="s">
        <v>36</v>
      </c>
      <c r="C19" s="2">
        <v>292</v>
      </c>
      <c r="D19" s="2">
        <v>665</v>
      </c>
      <c r="E19" s="2">
        <v>284</v>
      </c>
      <c r="F19" s="2">
        <v>665</v>
      </c>
      <c r="G19" s="3">
        <v>0.18</v>
      </c>
      <c r="H19" s="2">
        <v>150</v>
      </c>
      <c r="I19" s="2">
        <v>5038435</v>
      </c>
      <c r="J19" s="2"/>
      <c r="K19" s="2">
        <v>287</v>
      </c>
      <c r="L19" s="2">
        <f t="shared" si="2"/>
        <v>-3</v>
      </c>
      <c r="M19" s="2"/>
      <c r="N19" s="2"/>
      <c r="O19" s="2">
        <v>0</v>
      </c>
      <c r="P19" s="2">
        <f t="shared" si="3"/>
        <v>56.8</v>
      </c>
      <c r="Q19" s="24">
        <f t="shared" si="8"/>
        <v>471</v>
      </c>
      <c r="R19" s="24">
        <f t="shared" si="4"/>
        <v>471</v>
      </c>
      <c r="S19" s="24"/>
      <c r="T19" s="2"/>
      <c r="U19" s="2">
        <f t="shared" si="7"/>
        <v>20</v>
      </c>
      <c r="V19" s="2">
        <f t="shared" si="5"/>
        <v>11.707746478873201</v>
      </c>
      <c r="W19" s="2">
        <v>47</v>
      </c>
      <c r="X19" s="2">
        <v>50.8</v>
      </c>
      <c r="Y19" s="2">
        <v>20.399999999999999</v>
      </c>
      <c r="Z19" s="2">
        <v>49.8</v>
      </c>
      <c r="AA19" s="2">
        <v>42</v>
      </c>
      <c r="AB19" s="2">
        <v>42.4</v>
      </c>
      <c r="AC19" s="2">
        <v>40.799999999999997</v>
      </c>
      <c r="AD19" s="2">
        <v>45.4</v>
      </c>
      <c r="AE19" s="2">
        <v>31.4</v>
      </c>
      <c r="AF19" s="2">
        <v>36.4</v>
      </c>
      <c r="AG19" s="2"/>
      <c r="AH19" s="2">
        <f t="shared" si="6"/>
        <v>84.78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>
      <c r="A20" s="2" t="s">
        <v>55</v>
      </c>
      <c r="B20" s="2" t="s">
        <v>36</v>
      </c>
      <c r="C20" s="2">
        <v>112</v>
      </c>
      <c r="D20" s="2">
        <v>430</v>
      </c>
      <c r="E20" s="2">
        <v>117</v>
      </c>
      <c r="F20" s="2">
        <v>425</v>
      </c>
      <c r="G20" s="3">
        <v>0.18</v>
      </c>
      <c r="H20" s="2">
        <v>120</v>
      </c>
      <c r="I20" s="2">
        <v>5038398</v>
      </c>
      <c r="J20" s="2"/>
      <c r="K20" s="2">
        <v>146</v>
      </c>
      <c r="L20" s="2">
        <f t="shared" si="2"/>
        <v>-29</v>
      </c>
      <c r="M20" s="2"/>
      <c r="N20" s="2"/>
      <c r="O20" s="2">
        <v>0</v>
      </c>
      <c r="P20" s="2">
        <f t="shared" si="3"/>
        <v>23.4</v>
      </c>
      <c r="Q20" s="24">
        <f t="shared" si="8"/>
        <v>43</v>
      </c>
      <c r="R20" s="24">
        <f t="shared" si="4"/>
        <v>43</v>
      </c>
      <c r="S20" s="24"/>
      <c r="T20" s="2"/>
      <c r="U20" s="2">
        <f t="shared" si="7"/>
        <v>20</v>
      </c>
      <c r="V20" s="2">
        <f t="shared" si="5"/>
        <v>18.162393162393201</v>
      </c>
      <c r="W20" s="2">
        <v>19.399999999999999</v>
      </c>
      <c r="X20" s="2">
        <v>27.2</v>
      </c>
      <c r="Y20" s="2">
        <v>13.6</v>
      </c>
      <c r="Z20" s="2">
        <v>24.4</v>
      </c>
      <c r="AA20" s="2">
        <v>12.8</v>
      </c>
      <c r="AB20" s="2">
        <v>26.2</v>
      </c>
      <c r="AC20" s="2">
        <v>22.6</v>
      </c>
      <c r="AD20" s="2">
        <v>18.600000000000001</v>
      </c>
      <c r="AE20" s="2">
        <v>14.6</v>
      </c>
      <c r="AF20" s="2">
        <v>19</v>
      </c>
      <c r="AG20" s="2"/>
      <c r="AH20" s="2">
        <f t="shared" si="6"/>
        <v>7.7399999999999993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>
      <c r="A21" s="7" t="s">
        <v>56</v>
      </c>
      <c r="B21" s="8" t="s">
        <v>45</v>
      </c>
      <c r="C21" s="8">
        <v>35.82</v>
      </c>
      <c r="D21" s="8"/>
      <c r="E21" s="8">
        <v>7.29</v>
      </c>
      <c r="F21" s="9">
        <v>28.53</v>
      </c>
      <c r="G21" s="3">
        <v>1</v>
      </c>
      <c r="H21" s="2">
        <v>150</v>
      </c>
      <c r="I21" s="2">
        <v>8785242</v>
      </c>
      <c r="J21" s="2"/>
      <c r="K21" s="2">
        <v>7.5</v>
      </c>
      <c r="L21" s="2">
        <f t="shared" si="2"/>
        <v>-0.21</v>
      </c>
      <c r="M21" s="2"/>
      <c r="N21" s="2"/>
      <c r="O21" s="2">
        <v>0</v>
      </c>
      <c r="P21" s="2">
        <f t="shared" si="3"/>
        <v>1.458</v>
      </c>
      <c r="Q21" s="24"/>
      <c r="R21" s="24">
        <f t="shared" si="4"/>
        <v>0</v>
      </c>
      <c r="S21" s="24"/>
      <c r="T21" s="2"/>
      <c r="U21" s="2">
        <f t="shared" si="7"/>
        <v>19.567901234567902</v>
      </c>
      <c r="V21" s="2">
        <f t="shared" si="5"/>
        <v>19.567901234567898</v>
      </c>
      <c r="W21" s="2">
        <v>1.4119999999999999</v>
      </c>
      <c r="X21" s="2">
        <v>4.3899999999999997</v>
      </c>
      <c r="Y21" s="2">
        <v>0.94599999999999995</v>
      </c>
      <c r="Z21" s="2">
        <v>2.516</v>
      </c>
      <c r="AA21" s="2">
        <v>4.7539999999999996</v>
      </c>
      <c r="AB21" s="2">
        <v>7.4020000000000001</v>
      </c>
      <c r="AC21" s="2">
        <v>6.5720000000000001</v>
      </c>
      <c r="AD21" s="2">
        <v>4.4219999999999997</v>
      </c>
      <c r="AE21" s="2">
        <v>0.51</v>
      </c>
      <c r="AF21" s="2">
        <v>0.45600000000000002</v>
      </c>
      <c r="AG21" s="27" t="s">
        <v>57</v>
      </c>
      <c r="AH21" s="2">
        <f t="shared" si="6"/>
        <v>0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>
      <c r="A22" s="10" t="s">
        <v>58</v>
      </c>
      <c r="B22" s="11" t="s">
        <v>45</v>
      </c>
      <c r="C22" s="11">
        <v>33.106000000000002</v>
      </c>
      <c r="D22" s="11">
        <v>65.384</v>
      </c>
      <c r="E22" s="11">
        <v>3.5459999999999998</v>
      </c>
      <c r="F22" s="12">
        <v>94.944000000000003</v>
      </c>
      <c r="G22" s="13">
        <v>0</v>
      </c>
      <c r="H22" s="14" t="e">
        <v>#N/A</v>
      </c>
      <c r="I22" s="14" t="s">
        <v>47</v>
      </c>
      <c r="J22" s="14" t="s">
        <v>56</v>
      </c>
      <c r="K22" s="14">
        <v>3</v>
      </c>
      <c r="L22" s="14">
        <f t="shared" si="2"/>
        <v>0.54600000000000004</v>
      </c>
      <c r="M22" s="14"/>
      <c r="N22" s="14"/>
      <c r="O22" s="14">
        <v>0</v>
      </c>
      <c r="P22" s="14">
        <f t="shared" si="3"/>
        <v>0.70920000000000005</v>
      </c>
      <c r="Q22" s="25"/>
      <c r="R22" s="24">
        <f t="shared" si="4"/>
        <v>0</v>
      </c>
      <c r="S22" s="25"/>
      <c r="T22" s="14"/>
      <c r="U22" s="2">
        <f t="shared" si="7"/>
        <v>133.87478849407782</v>
      </c>
      <c r="V22" s="14">
        <f t="shared" si="5"/>
        <v>133.87478849407799</v>
      </c>
      <c r="W22" s="14">
        <v>1.3328</v>
      </c>
      <c r="X22" s="14">
        <v>2.6088</v>
      </c>
      <c r="Y22" s="14">
        <v>1.3284</v>
      </c>
      <c r="Z22" s="14">
        <v>-1.226</v>
      </c>
      <c r="AA22" s="14">
        <v>-1.12E-2</v>
      </c>
      <c r="AB22" s="14">
        <v>1.5748</v>
      </c>
      <c r="AC22" s="14">
        <v>1.2807999999999999</v>
      </c>
      <c r="AD22" s="14">
        <v>0</v>
      </c>
      <c r="AE22" s="14">
        <v>1.0571999999999999</v>
      </c>
      <c r="AF22" s="14">
        <v>0.22900000000000001</v>
      </c>
      <c r="AG22" s="27" t="s">
        <v>38</v>
      </c>
      <c r="AH22" s="2">
        <f t="shared" si="6"/>
        <v>0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>
      <c r="A23" s="7" t="s">
        <v>59</v>
      </c>
      <c r="B23" s="8" t="s">
        <v>45</v>
      </c>
      <c r="C23" s="8"/>
      <c r="D23" s="8"/>
      <c r="E23" s="8"/>
      <c r="F23" s="9"/>
      <c r="G23" s="3">
        <v>1</v>
      </c>
      <c r="H23" s="2">
        <v>150</v>
      </c>
      <c r="I23" s="2">
        <v>8785235</v>
      </c>
      <c r="J23" s="2"/>
      <c r="K23" s="2"/>
      <c r="L23" s="2">
        <f t="shared" si="2"/>
        <v>0</v>
      </c>
      <c r="M23" s="2"/>
      <c r="N23" s="2"/>
      <c r="O23" s="2">
        <v>31.616</v>
      </c>
      <c r="P23" s="2">
        <f t="shared" si="3"/>
        <v>0</v>
      </c>
      <c r="Q23" s="24">
        <f>20*(P23+P24)-O23-O24-F23-F24</f>
        <v>14.846</v>
      </c>
      <c r="R23" s="24">
        <f t="shared" si="4"/>
        <v>15</v>
      </c>
      <c r="S23" s="24"/>
      <c r="T23" s="2"/>
      <c r="U23" s="2" t="e">
        <f t="shared" si="7"/>
        <v>#DIV/0!</v>
      </c>
      <c r="V23" s="2" t="e">
        <f t="shared" si="5"/>
        <v>#DIV/0!</v>
      </c>
      <c r="W23" s="2">
        <v>0</v>
      </c>
      <c r="X23" s="2">
        <v>0</v>
      </c>
      <c r="Y23" s="2">
        <v>0.53</v>
      </c>
      <c r="Z23" s="2">
        <v>2.1419999999999999</v>
      </c>
      <c r="AA23" s="2">
        <v>2.8919999999999999</v>
      </c>
      <c r="AB23" s="2">
        <v>3.3</v>
      </c>
      <c r="AC23" s="2">
        <v>6.9059999999999997</v>
      </c>
      <c r="AD23" s="2">
        <v>1.8939999999999999</v>
      </c>
      <c r="AE23" s="2">
        <v>0.442</v>
      </c>
      <c r="AF23" s="2">
        <v>0.217</v>
      </c>
      <c r="AG23" s="2"/>
      <c r="AH23" s="2">
        <f t="shared" si="6"/>
        <v>15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>
      <c r="A24" s="10" t="s">
        <v>60</v>
      </c>
      <c r="B24" s="11" t="s">
        <v>45</v>
      </c>
      <c r="C24" s="11">
        <v>19.515000000000001</v>
      </c>
      <c r="D24" s="11">
        <v>31.448</v>
      </c>
      <c r="E24" s="11">
        <v>19.484999999999999</v>
      </c>
      <c r="F24" s="12">
        <v>31.478000000000002</v>
      </c>
      <c r="G24" s="13">
        <v>0</v>
      </c>
      <c r="H24" s="14" t="e">
        <v>#N/A</v>
      </c>
      <c r="I24" s="14" t="s">
        <v>47</v>
      </c>
      <c r="J24" s="14" t="s">
        <v>59</v>
      </c>
      <c r="K24" s="14">
        <v>18</v>
      </c>
      <c r="L24" s="14">
        <f t="shared" si="2"/>
        <v>1.4850000000000001</v>
      </c>
      <c r="M24" s="14"/>
      <c r="N24" s="14"/>
      <c r="O24" s="14">
        <v>0</v>
      </c>
      <c r="P24" s="14">
        <f t="shared" si="3"/>
        <v>3.8969999999999998</v>
      </c>
      <c r="Q24" s="25"/>
      <c r="R24" s="24">
        <f t="shared" si="4"/>
        <v>0</v>
      </c>
      <c r="S24" s="25"/>
      <c r="T24" s="14"/>
      <c r="U24" s="2">
        <f t="shared" si="7"/>
        <v>8.0774955093661802</v>
      </c>
      <c r="V24" s="14">
        <f t="shared" si="5"/>
        <v>8.0774955093661802</v>
      </c>
      <c r="W24" s="14">
        <v>4.2922000000000002</v>
      </c>
      <c r="X24" s="14">
        <v>2.6838000000000002</v>
      </c>
      <c r="Y24" s="14">
        <v>4.0385999999999997</v>
      </c>
      <c r="Z24" s="14">
        <v>0</v>
      </c>
      <c r="AA24" s="14">
        <v>0.70920000000000005</v>
      </c>
      <c r="AB24" s="14">
        <v>2.1764000000000001</v>
      </c>
      <c r="AC24" s="14">
        <v>0.55800000000000005</v>
      </c>
      <c r="AD24" s="14">
        <v>0.45800000000000002</v>
      </c>
      <c r="AE24" s="14">
        <v>0.74880000000000002</v>
      </c>
      <c r="AF24" s="14">
        <v>1.2332000000000001</v>
      </c>
      <c r="AG24" s="14"/>
      <c r="AH24" s="2">
        <f t="shared" si="6"/>
        <v>0</v>
      </c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>
      <c r="A25" s="15" t="s">
        <v>61</v>
      </c>
      <c r="B25" s="16" t="s">
        <v>45</v>
      </c>
      <c r="C25" s="16"/>
      <c r="D25" s="16"/>
      <c r="E25" s="16"/>
      <c r="F25" s="17"/>
      <c r="G25" s="18">
        <v>1</v>
      </c>
      <c r="H25" s="19">
        <v>120</v>
      </c>
      <c r="I25" s="19">
        <v>8785204</v>
      </c>
      <c r="J25" s="19"/>
      <c r="K25" s="19"/>
      <c r="L25" s="19">
        <f t="shared" si="2"/>
        <v>0</v>
      </c>
      <c r="M25" s="19"/>
      <c r="N25" s="19"/>
      <c r="O25" s="19">
        <v>0</v>
      </c>
      <c r="P25" s="19">
        <f t="shared" si="3"/>
        <v>0</v>
      </c>
      <c r="Q25" s="26">
        <f>20*(P25+P26)-O25-O26-F25-F26</f>
        <v>17.884</v>
      </c>
      <c r="R25" s="24">
        <f t="shared" si="4"/>
        <v>18</v>
      </c>
      <c r="S25" s="26"/>
      <c r="T25" s="19"/>
      <c r="U25" s="2" t="e">
        <f t="shared" si="7"/>
        <v>#DIV/0!</v>
      </c>
      <c r="V25" s="19" t="e">
        <f t="shared" si="5"/>
        <v>#DIV/0!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 t="s">
        <v>62</v>
      </c>
      <c r="AH25" s="2">
        <f t="shared" si="6"/>
        <v>18</v>
      </c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>
      <c r="A26" s="10" t="s">
        <v>63</v>
      </c>
      <c r="B26" s="11" t="s">
        <v>45</v>
      </c>
      <c r="C26" s="11"/>
      <c r="D26" s="11">
        <v>159.566</v>
      </c>
      <c r="E26" s="11">
        <v>35.49</v>
      </c>
      <c r="F26" s="12">
        <v>124.07599999999999</v>
      </c>
      <c r="G26" s="13">
        <v>0</v>
      </c>
      <c r="H26" s="14" t="e">
        <v>#N/A</v>
      </c>
      <c r="I26" s="14" t="s">
        <v>47</v>
      </c>
      <c r="J26" s="14" t="s">
        <v>61</v>
      </c>
      <c r="K26" s="14">
        <v>32.5</v>
      </c>
      <c r="L26" s="14">
        <f t="shared" si="2"/>
        <v>2.99</v>
      </c>
      <c r="M26" s="14"/>
      <c r="N26" s="14"/>
      <c r="O26" s="14">
        <v>0</v>
      </c>
      <c r="P26" s="14">
        <f t="shared" si="3"/>
        <v>7.0979999999999999</v>
      </c>
      <c r="Q26" s="25"/>
      <c r="R26" s="24">
        <f t="shared" si="4"/>
        <v>0</v>
      </c>
      <c r="S26" s="25"/>
      <c r="T26" s="14"/>
      <c r="U26" s="2">
        <f t="shared" si="7"/>
        <v>17.480417018878558</v>
      </c>
      <c r="V26" s="14">
        <f t="shared" si="5"/>
        <v>17.480417018878601</v>
      </c>
      <c r="W26" s="14">
        <v>1.228</v>
      </c>
      <c r="X26" s="14">
        <v>5.04</v>
      </c>
      <c r="Y26" s="14">
        <v>5.0709999999999997</v>
      </c>
      <c r="Z26" s="14">
        <v>8.4619999999999997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/>
      <c r="AH26" s="2">
        <f t="shared" si="6"/>
        <v>0</v>
      </c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>
      <c r="A27" s="7" t="s">
        <v>64</v>
      </c>
      <c r="B27" s="8" t="s">
        <v>45</v>
      </c>
      <c r="C27" s="8">
        <v>49.676000000000002</v>
      </c>
      <c r="D27" s="8"/>
      <c r="E27" s="8">
        <v>6.9649999999999999</v>
      </c>
      <c r="F27" s="9">
        <v>42.710999999999999</v>
      </c>
      <c r="G27" s="3">
        <v>1</v>
      </c>
      <c r="H27" s="2">
        <v>150</v>
      </c>
      <c r="I27" s="2">
        <v>8785259</v>
      </c>
      <c r="J27" s="2"/>
      <c r="K27" s="2">
        <v>6</v>
      </c>
      <c r="L27" s="2">
        <f t="shared" si="2"/>
        <v>0.96499999999999997</v>
      </c>
      <c r="M27" s="2"/>
      <c r="N27" s="2"/>
      <c r="O27" s="2">
        <v>0</v>
      </c>
      <c r="P27" s="2">
        <f t="shared" si="3"/>
        <v>1.393</v>
      </c>
      <c r="Q27" s="24"/>
      <c r="R27" s="24">
        <f t="shared" si="4"/>
        <v>0</v>
      </c>
      <c r="S27" s="24"/>
      <c r="T27" s="2"/>
      <c r="U27" s="2">
        <f t="shared" si="7"/>
        <v>30.661162957645367</v>
      </c>
      <c r="V27" s="2">
        <f t="shared" si="5"/>
        <v>30.661162957645399</v>
      </c>
      <c r="W27" s="2">
        <v>1.216</v>
      </c>
      <c r="X27" s="2">
        <v>0</v>
      </c>
      <c r="Y27" s="2">
        <v>0</v>
      </c>
      <c r="Z27" s="2">
        <v>-0.62560000000000004</v>
      </c>
      <c r="AA27" s="2">
        <v>0.54</v>
      </c>
      <c r="AB27" s="2">
        <v>1.7876000000000001</v>
      </c>
      <c r="AC27" s="2">
        <v>3.4735999999999998</v>
      </c>
      <c r="AD27" s="2">
        <v>0.48199999999999998</v>
      </c>
      <c r="AE27" s="2">
        <v>-0.14000000000000001</v>
      </c>
      <c r="AF27" s="2">
        <v>0</v>
      </c>
      <c r="AG27" s="27" t="s">
        <v>38</v>
      </c>
      <c r="AH27" s="2">
        <f t="shared" si="6"/>
        <v>0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>
      <c r="A28" s="10" t="s">
        <v>65</v>
      </c>
      <c r="B28" s="11" t="s">
        <v>45</v>
      </c>
      <c r="C28" s="11">
        <v>9.9450000000000003</v>
      </c>
      <c r="D28" s="11"/>
      <c r="E28" s="11"/>
      <c r="F28" s="12">
        <v>9.9450000000000003</v>
      </c>
      <c r="G28" s="13">
        <v>0</v>
      </c>
      <c r="H28" s="14">
        <v>180</v>
      </c>
      <c r="I28" s="14" t="s">
        <v>47</v>
      </c>
      <c r="J28" s="14" t="s">
        <v>64</v>
      </c>
      <c r="K28" s="14"/>
      <c r="L28" s="14">
        <f t="shared" si="2"/>
        <v>0</v>
      </c>
      <c r="M28" s="14"/>
      <c r="N28" s="14"/>
      <c r="O28" s="14">
        <v>0</v>
      </c>
      <c r="P28" s="14">
        <f t="shared" si="3"/>
        <v>0</v>
      </c>
      <c r="Q28" s="25"/>
      <c r="R28" s="24">
        <f t="shared" si="4"/>
        <v>0</v>
      </c>
      <c r="S28" s="25"/>
      <c r="T28" s="14"/>
      <c r="U28" s="2" t="e">
        <f t="shared" si="7"/>
        <v>#DIV/0!</v>
      </c>
      <c r="V28" s="14" t="e">
        <f t="shared" si="5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0.78120000000000001</v>
      </c>
      <c r="AD28" s="14">
        <v>1.206</v>
      </c>
      <c r="AE28" s="14">
        <v>1.8835999999999999</v>
      </c>
      <c r="AF28" s="14">
        <v>2.1404000000000001</v>
      </c>
      <c r="AG28" s="27" t="s">
        <v>38</v>
      </c>
      <c r="AH28" s="2">
        <f t="shared" si="6"/>
        <v>0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>
      <c r="A29" s="2" t="s">
        <v>66</v>
      </c>
      <c r="B29" s="2" t="s">
        <v>36</v>
      </c>
      <c r="C29" s="2">
        <v>176</v>
      </c>
      <c r="D29" s="2">
        <v>117</v>
      </c>
      <c r="E29" s="2">
        <v>8</v>
      </c>
      <c r="F29" s="2">
        <v>276</v>
      </c>
      <c r="G29" s="3">
        <v>0.1</v>
      </c>
      <c r="H29" s="2">
        <v>60</v>
      </c>
      <c r="I29" s="2">
        <v>8444170</v>
      </c>
      <c r="J29" s="2"/>
      <c r="K29" s="2">
        <v>159</v>
      </c>
      <c r="L29" s="2">
        <f t="shared" si="2"/>
        <v>-151</v>
      </c>
      <c r="M29" s="2"/>
      <c r="N29" s="2"/>
      <c r="O29" s="2">
        <v>0</v>
      </c>
      <c r="P29" s="2">
        <f t="shared" si="3"/>
        <v>1.6</v>
      </c>
      <c r="Q29" s="24"/>
      <c r="R29" s="24">
        <f t="shared" si="4"/>
        <v>0</v>
      </c>
      <c r="S29" s="24"/>
      <c r="T29" s="2"/>
      <c r="U29" s="2">
        <f t="shared" si="7"/>
        <v>172.5</v>
      </c>
      <c r="V29" s="2">
        <f t="shared" si="5"/>
        <v>172.5</v>
      </c>
      <c r="W29" s="2">
        <v>15</v>
      </c>
      <c r="X29" s="2">
        <v>21.8</v>
      </c>
      <c r="Y29" s="2">
        <v>-1.6</v>
      </c>
      <c r="Z29" s="2">
        <v>0.2</v>
      </c>
      <c r="AA29" s="2">
        <v>5.4</v>
      </c>
      <c r="AB29" s="2">
        <v>31.8</v>
      </c>
      <c r="AC29" s="2">
        <v>-0.4</v>
      </c>
      <c r="AD29" s="2">
        <v>-0.2</v>
      </c>
      <c r="AE29" s="2">
        <v>16.399999999999999</v>
      </c>
      <c r="AF29" s="2">
        <v>18</v>
      </c>
      <c r="AG29" s="27" t="s">
        <v>38</v>
      </c>
      <c r="AH29" s="2">
        <f t="shared" si="6"/>
        <v>0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>
      <c r="A30" s="2" t="s">
        <v>67</v>
      </c>
      <c r="B30" s="2" t="s">
        <v>45</v>
      </c>
      <c r="C30" s="2">
        <v>50.969000000000001</v>
      </c>
      <c r="D30" s="2">
        <v>34.747999999999998</v>
      </c>
      <c r="E30" s="2">
        <v>16.917000000000002</v>
      </c>
      <c r="F30" s="2">
        <v>65.281000000000006</v>
      </c>
      <c r="G30" s="3">
        <v>1</v>
      </c>
      <c r="H30" s="2">
        <v>120</v>
      </c>
      <c r="I30" s="2">
        <v>5522704</v>
      </c>
      <c r="J30" s="2"/>
      <c r="K30" s="2">
        <v>19.7</v>
      </c>
      <c r="L30" s="2">
        <f t="shared" si="2"/>
        <v>-2.7829999999999999</v>
      </c>
      <c r="M30" s="2"/>
      <c r="N30" s="2"/>
      <c r="O30" s="2">
        <v>150</v>
      </c>
      <c r="P30" s="2">
        <f t="shared" si="3"/>
        <v>3.3834</v>
      </c>
      <c r="Q30" s="24"/>
      <c r="R30" s="24">
        <f t="shared" si="4"/>
        <v>0</v>
      </c>
      <c r="S30" s="24"/>
      <c r="T30" s="2"/>
      <c r="U30" s="2">
        <f t="shared" si="7"/>
        <v>63.628598451262043</v>
      </c>
      <c r="V30" s="2">
        <f t="shared" si="5"/>
        <v>63.628598451262</v>
      </c>
      <c r="W30" s="2">
        <v>9.5492000000000008</v>
      </c>
      <c r="X30" s="2">
        <v>5.6120000000000001</v>
      </c>
      <c r="Y30" s="2">
        <v>5.6050000000000004</v>
      </c>
      <c r="Z30" s="2">
        <v>7.3958000000000004</v>
      </c>
      <c r="AA30" s="2">
        <v>7.2998000000000003</v>
      </c>
      <c r="AB30" s="2">
        <v>5.6769999999999996</v>
      </c>
      <c r="AC30" s="2">
        <v>14.2186</v>
      </c>
      <c r="AD30" s="2">
        <v>9.8851999999999993</v>
      </c>
      <c r="AE30" s="2">
        <v>4.8178000000000001</v>
      </c>
      <c r="AF30" s="2">
        <v>1.6148</v>
      </c>
      <c r="AG30" s="27" t="s">
        <v>38</v>
      </c>
      <c r="AH30" s="2">
        <f t="shared" si="6"/>
        <v>0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>
      <c r="A31" s="2" t="s">
        <v>68</v>
      </c>
      <c r="B31" s="2" t="s">
        <v>36</v>
      </c>
      <c r="C31" s="2">
        <v>16</v>
      </c>
      <c r="D31" s="2">
        <v>32</v>
      </c>
      <c r="E31" s="2">
        <v>8</v>
      </c>
      <c r="F31" s="2">
        <v>40</v>
      </c>
      <c r="G31" s="3">
        <v>0.14000000000000001</v>
      </c>
      <c r="H31" s="2">
        <v>180</v>
      </c>
      <c r="I31" s="2">
        <v>9988391</v>
      </c>
      <c r="J31" s="2"/>
      <c r="K31" s="2">
        <v>8</v>
      </c>
      <c r="L31" s="2">
        <f t="shared" si="2"/>
        <v>0</v>
      </c>
      <c r="M31" s="2"/>
      <c r="N31" s="2"/>
      <c r="O31" s="2">
        <v>40</v>
      </c>
      <c r="P31" s="2">
        <f t="shared" si="3"/>
        <v>1.6</v>
      </c>
      <c r="Q31" s="24"/>
      <c r="R31" s="24">
        <f t="shared" si="4"/>
        <v>0</v>
      </c>
      <c r="S31" s="24"/>
      <c r="T31" s="2"/>
      <c r="U31" s="2">
        <f t="shared" si="7"/>
        <v>50</v>
      </c>
      <c r="V31" s="2">
        <f t="shared" si="5"/>
        <v>50</v>
      </c>
      <c r="W31" s="2">
        <v>3.6</v>
      </c>
      <c r="X31" s="2">
        <v>2.8</v>
      </c>
      <c r="Y31" s="2">
        <v>2.6</v>
      </c>
      <c r="Z31" s="2">
        <v>4</v>
      </c>
      <c r="AA31" s="2">
        <v>2.2000000000000002</v>
      </c>
      <c r="AB31" s="2">
        <v>1.2</v>
      </c>
      <c r="AC31" s="2">
        <v>0</v>
      </c>
      <c r="AD31" s="2">
        <v>2.6</v>
      </c>
      <c r="AE31" s="2">
        <v>4.8</v>
      </c>
      <c r="AF31" s="2">
        <v>4.8</v>
      </c>
      <c r="AG31" s="27" t="s">
        <v>38</v>
      </c>
      <c r="AH31" s="2">
        <f t="shared" si="6"/>
        <v>0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>
      <c r="A32" s="2" t="s">
        <v>69</v>
      </c>
      <c r="B32" s="2" t="s">
        <v>36</v>
      </c>
      <c r="C32" s="2">
        <v>152</v>
      </c>
      <c r="D32" s="2"/>
      <c r="E32" s="2">
        <v>30</v>
      </c>
      <c r="F32" s="2">
        <v>122</v>
      </c>
      <c r="G32" s="3">
        <v>0.18</v>
      </c>
      <c r="H32" s="2">
        <v>270</v>
      </c>
      <c r="I32" s="2">
        <v>9988681</v>
      </c>
      <c r="J32" s="2"/>
      <c r="K32" s="2">
        <v>35</v>
      </c>
      <c r="L32" s="2">
        <f t="shared" si="2"/>
        <v>-5</v>
      </c>
      <c r="M32" s="2"/>
      <c r="N32" s="2"/>
      <c r="O32" s="2">
        <v>290</v>
      </c>
      <c r="P32" s="2">
        <f t="shared" si="3"/>
        <v>6</v>
      </c>
      <c r="Q32" s="24"/>
      <c r="R32" s="24">
        <f t="shared" si="4"/>
        <v>0</v>
      </c>
      <c r="S32" s="24"/>
      <c r="T32" s="2"/>
      <c r="U32" s="2">
        <f t="shared" si="7"/>
        <v>68.666666666666671</v>
      </c>
      <c r="V32" s="2">
        <f t="shared" si="5"/>
        <v>68.6666666666667</v>
      </c>
      <c r="W32" s="2">
        <v>18.399999999999999</v>
      </c>
      <c r="X32" s="2">
        <v>11.8</v>
      </c>
      <c r="Y32" s="2">
        <v>12.6</v>
      </c>
      <c r="Z32" s="2">
        <v>20.8</v>
      </c>
      <c r="AA32" s="2">
        <v>13</v>
      </c>
      <c r="AB32" s="2">
        <v>9.8000000000000007</v>
      </c>
      <c r="AC32" s="2">
        <v>7</v>
      </c>
      <c r="AD32" s="2">
        <v>15</v>
      </c>
      <c r="AE32" s="2">
        <v>15</v>
      </c>
      <c r="AF32" s="2">
        <v>14</v>
      </c>
      <c r="AG32" s="27" t="s">
        <v>38</v>
      </c>
      <c r="AH32" s="2">
        <f t="shared" si="6"/>
        <v>0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>
      <c r="A33" s="2" t="s">
        <v>70</v>
      </c>
      <c r="B33" s="2" t="s">
        <v>45</v>
      </c>
      <c r="C33" s="2">
        <v>76.456000000000003</v>
      </c>
      <c r="D33" s="2">
        <v>94.09</v>
      </c>
      <c r="E33" s="2">
        <v>54.124000000000002</v>
      </c>
      <c r="F33" s="2">
        <v>116.422</v>
      </c>
      <c r="G33" s="3">
        <v>1</v>
      </c>
      <c r="H33" s="2">
        <v>120</v>
      </c>
      <c r="I33" s="2">
        <v>8785198</v>
      </c>
      <c r="J33" s="2"/>
      <c r="K33" s="2">
        <v>56</v>
      </c>
      <c r="L33" s="2">
        <f t="shared" si="2"/>
        <v>-1.8759999999999999</v>
      </c>
      <c r="M33" s="2"/>
      <c r="N33" s="2"/>
      <c r="O33" s="2">
        <v>0</v>
      </c>
      <c r="P33" s="2">
        <f t="shared" si="3"/>
        <v>10.8248</v>
      </c>
      <c r="Q33" s="24">
        <f t="shared" ref="Q33" si="9">20*P33-O33-F33</f>
        <v>100.074</v>
      </c>
      <c r="R33" s="24">
        <v>120</v>
      </c>
      <c r="S33" s="24">
        <v>150</v>
      </c>
      <c r="T33" s="2"/>
      <c r="U33" s="2">
        <f t="shared" si="7"/>
        <v>21.840773039686646</v>
      </c>
      <c r="V33" s="2">
        <f t="shared" si="5"/>
        <v>10.755117877466599</v>
      </c>
      <c r="W33" s="2">
        <v>7.6694000000000004</v>
      </c>
      <c r="X33" s="2">
        <v>9.4207999999999998</v>
      </c>
      <c r="Y33" s="2">
        <v>8.0820000000000007</v>
      </c>
      <c r="Z33" s="2">
        <v>10.982799999999999</v>
      </c>
      <c r="AA33" s="2">
        <v>7.0452000000000004</v>
      </c>
      <c r="AB33" s="2">
        <v>2.6960000000000002</v>
      </c>
      <c r="AC33" s="2">
        <v>10.356999999999999</v>
      </c>
      <c r="AD33" s="2">
        <v>7.4029999999999996</v>
      </c>
      <c r="AE33" s="2">
        <v>5.2850000000000001</v>
      </c>
      <c r="AF33" s="2">
        <v>8.7523999999999997</v>
      </c>
      <c r="AG33" s="2"/>
      <c r="AH33" s="2">
        <f t="shared" si="6"/>
        <v>120</v>
      </c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>
      <c r="A34" s="2" t="s">
        <v>71</v>
      </c>
      <c r="B34" s="2" t="s">
        <v>36</v>
      </c>
      <c r="C34" s="2">
        <v>314</v>
      </c>
      <c r="D34" s="2">
        <v>813</v>
      </c>
      <c r="E34" s="2">
        <v>312</v>
      </c>
      <c r="F34" s="2">
        <v>770</v>
      </c>
      <c r="G34" s="3">
        <v>0.1</v>
      </c>
      <c r="H34" s="2">
        <v>60</v>
      </c>
      <c r="I34" s="2">
        <v>8444187</v>
      </c>
      <c r="J34" s="2"/>
      <c r="K34" s="2">
        <v>374</v>
      </c>
      <c r="L34" s="2">
        <f t="shared" si="2"/>
        <v>-62</v>
      </c>
      <c r="M34" s="2"/>
      <c r="N34" s="2"/>
      <c r="O34" s="2">
        <v>100</v>
      </c>
      <c r="P34" s="2">
        <f t="shared" si="3"/>
        <v>62.4</v>
      </c>
      <c r="Q34" s="24">
        <f>16*P34-O34-F34</f>
        <v>128.4</v>
      </c>
      <c r="R34" s="24">
        <f t="shared" si="4"/>
        <v>128</v>
      </c>
      <c r="S34" s="24"/>
      <c r="T34" s="2"/>
      <c r="U34" s="2">
        <f t="shared" si="7"/>
        <v>15.993589743589745</v>
      </c>
      <c r="V34" s="2">
        <f t="shared" si="5"/>
        <v>13.942307692307701</v>
      </c>
      <c r="W34" s="2">
        <v>70.400000000000006</v>
      </c>
      <c r="X34" s="2">
        <v>88.8</v>
      </c>
      <c r="Y34" s="2">
        <v>-0.6</v>
      </c>
      <c r="Z34" s="2">
        <v>5.4</v>
      </c>
      <c r="AA34" s="2">
        <v>57</v>
      </c>
      <c r="AB34" s="2">
        <v>63.6</v>
      </c>
      <c r="AC34" s="2">
        <v>-2</v>
      </c>
      <c r="AD34" s="2">
        <v>42.4</v>
      </c>
      <c r="AE34" s="2">
        <v>45</v>
      </c>
      <c r="AF34" s="2">
        <v>50.6</v>
      </c>
      <c r="AG34" s="2"/>
      <c r="AH34" s="2">
        <f t="shared" si="6"/>
        <v>12.8</v>
      </c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>
      <c r="A35" s="2" t="s">
        <v>72</v>
      </c>
      <c r="B35" s="2" t="s">
        <v>36</v>
      </c>
      <c r="C35" s="2">
        <v>282</v>
      </c>
      <c r="D35" s="2">
        <v>553</v>
      </c>
      <c r="E35" s="2">
        <v>236</v>
      </c>
      <c r="F35" s="2">
        <v>568</v>
      </c>
      <c r="G35" s="3">
        <v>0.1</v>
      </c>
      <c r="H35" s="2">
        <v>90</v>
      </c>
      <c r="I35" s="2">
        <v>8444194</v>
      </c>
      <c r="J35" s="2"/>
      <c r="K35" s="2">
        <v>243</v>
      </c>
      <c r="L35" s="2">
        <f t="shared" si="2"/>
        <v>-7</v>
      </c>
      <c r="M35" s="2"/>
      <c r="N35" s="2"/>
      <c r="O35" s="2">
        <v>0</v>
      </c>
      <c r="P35" s="2">
        <f t="shared" si="3"/>
        <v>47.2</v>
      </c>
      <c r="Q35" s="24">
        <f>18*P35-O35-F35</f>
        <v>281.60000000000002</v>
      </c>
      <c r="R35" s="24">
        <f t="shared" si="4"/>
        <v>282</v>
      </c>
      <c r="S35" s="24"/>
      <c r="T35" s="2"/>
      <c r="U35" s="2">
        <f t="shared" si="7"/>
        <v>18.008474576271187</v>
      </c>
      <c r="V35" s="2">
        <f t="shared" si="5"/>
        <v>12.033898305084699</v>
      </c>
      <c r="W35" s="2">
        <v>42.2</v>
      </c>
      <c r="X35" s="2">
        <v>56</v>
      </c>
      <c r="Y35" s="2">
        <v>-1</v>
      </c>
      <c r="Z35" s="2">
        <v>5</v>
      </c>
      <c r="AA35" s="2">
        <v>38</v>
      </c>
      <c r="AB35" s="2">
        <v>41.2</v>
      </c>
      <c r="AC35" s="2">
        <v>-1</v>
      </c>
      <c r="AD35" s="2">
        <v>25</v>
      </c>
      <c r="AE35" s="2">
        <v>28.6</v>
      </c>
      <c r="AF35" s="2">
        <v>27.6</v>
      </c>
      <c r="AG35" s="2"/>
      <c r="AH35" s="2">
        <f t="shared" si="6"/>
        <v>28.200000000000003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>
      <c r="A36" s="7" t="s">
        <v>73</v>
      </c>
      <c r="B36" s="8" t="s">
        <v>36</v>
      </c>
      <c r="C36" s="8">
        <v>68</v>
      </c>
      <c r="D36" s="8"/>
      <c r="E36" s="8">
        <v>32</v>
      </c>
      <c r="F36" s="9">
        <v>32</v>
      </c>
      <c r="G36" s="3">
        <v>0.2</v>
      </c>
      <c r="H36" s="2">
        <v>120</v>
      </c>
      <c r="I36" s="2" t="s">
        <v>74</v>
      </c>
      <c r="J36" s="2"/>
      <c r="K36" s="2">
        <v>36</v>
      </c>
      <c r="L36" s="2">
        <f t="shared" si="2"/>
        <v>-4</v>
      </c>
      <c r="M36" s="2"/>
      <c r="N36" s="2"/>
      <c r="O36" s="2">
        <v>8</v>
      </c>
      <c r="P36" s="2">
        <f t="shared" si="3"/>
        <v>6.4</v>
      </c>
      <c r="Q36" s="24"/>
      <c r="R36" s="24">
        <f t="shared" si="4"/>
        <v>0</v>
      </c>
      <c r="S36" s="24"/>
      <c r="T36" s="2"/>
      <c r="U36" s="2">
        <f t="shared" si="7"/>
        <v>6.25</v>
      </c>
      <c r="V36" s="2">
        <f t="shared" si="5"/>
        <v>6.25</v>
      </c>
      <c r="W36" s="2">
        <v>10.199999999999999</v>
      </c>
      <c r="X36" s="2">
        <v>10</v>
      </c>
      <c r="Y36" s="2">
        <v>4.5999999999999996</v>
      </c>
      <c r="Z36" s="2">
        <v>6.6</v>
      </c>
      <c r="AA36" s="2">
        <v>12</v>
      </c>
      <c r="AB36" s="2">
        <v>5.2</v>
      </c>
      <c r="AC36" s="2">
        <v>6.4</v>
      </c>
      <c r="AD36" s="2">
        <v>10.4</v>
      </c>
      <c r="AE36" s="2">
        <v>6.8</v>
      </c>
      <c r="AF36" s="2">
        <v>8.6</v>
      </c>
      <c r="AG36" s="2"/>
      <c r="AH36" s="2">
        <f t="shared" si="6"/>
        <v>0</v>
      </c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>
      <c r="A37" s="10" t="s">
        <v>75</v>
      </c>
      <c r="B37" s="11" t="s">
        <v>36</v>
      </c>
      <c r="C37" s="11"/>
      <c r="D37" s="11">
        <v>130</v>
      </c>
      <c r="E37" s="11"/>
      <c r="F37" s="12">
        <v>130</v>
      </c>
      <c r="G37" s="13">
        <v>0</v>
      </c>
      <c r="H37" s="14" t="e">
        <v>#N/A</v>
      </c>
      <c r="I37" s="14" t="s">
        <v>47</v>
      </c>
      <c r="J37" s="14" t="s">
        <v>73</v>
      </c>
      <c r="K37" s="14"/>
      <c r="L37" s="14">
        <f t="shared" si="2"/>
        <v>0</v>
      </c>
      <c r="M37" s="14"/>
      <c r="N37" s="14"/>
      <c r="O37" s="14"/>
      <c r="P37" s="14">
        <f t="shared" si="3"/>
        <v>0</v>
      </c>
      <c r="Q37" s="25"/>
      <c r="R37" s="24">
        <f t="shared" si="4"/>
        <v>0</v>
      </c>
      <c r="S37" s="25"/>
      <c r="T37" s="14"/>
      <c r="U37" s="2" t="e">
        <f t="shared" si="7"/>
        <v>#DIV/0!</v>
      </c>
      <c r="V37" s="14" t="e">
        <f t="shared" si="5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/>
      <c r="AH37" s="2">
        <f t="shared" si="6"/>
        <v>0</v>
      </c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>
      <c r="A38" s="7" t="s">
        <v>76</v>
      </c>
      <c r="B38" s="8" t="s">
        <v>45</v>
      </c>
      <c r="C38" s="8"/>
      <c r="D38" s="8"/>
      <c r="E38" s="8"/>
      <c r="F38" s="9"/>
      <c r="G38" s="3">
        <v>1</v>
      </c>
      <c r="H38" s="2">
        <v>120</v>
      </c>
      <c r="I38" s="2" t="s">
        <v>77</v>
      </c>
      <c r="J38" s="2"/>
      <c r="K38" s="2"/>
      <c r="L38" s="2">
        <f t="shared" si="2"/>
        <v>0</v>
      </c>
      <c r="M38" s="2"/>
      <c r="N38" s="2"/>
      <c r="O38" s="2">
        <v>80</v>
      </c>
      <c r="P38" s="2">
        <f t="shared" si="3"/>
        <v>0</v>
      </c>
      <c r="Q38" s="24"/>
      <c r="R38" s="24">
        <f t="shared" si="4"/>
        <v>0</v>
      </c>
      <c r="S38" s="24"/>
      <c r="T38" s="2"/>
      <c r="U38" s="2" t="e">
        <f t="shared" si="7"/>
        <v>#DIV/0!</v>
      </c>
      <c r="V38" s="2" t="e">
        <f t="shared" si="5"/>
        <v>#DIV/0!</v>
      </c>
      <c r="W38" s="2">
        <v>0</v>
      </c>
      <c r="X38" s="2">
        <v>0.81599999999999995</v>
      </c>
      <c r="Y38" s="2">
        <v>8.6942000000000004</v>
      </c>
      <c r="Z38" s="2">
        <v>6.9383999999999997</v>
      </c>
      <c r="AA38" s="2">
        <v>4.8259999999999996</v>
      </c>
      <c r="AB38" s="2">
        <v>5.9922000000000004</v>
      </c>
      <c r="AC38" s="2">
        <v>8.2550000000000008</v>
      </c>
      <c r="AD38" s="2">
        <v>3.7989999999999999</v>
      </c>
      <c r="AE38" s="2">
        <v>6.8811999999999998</v>
      </c>
      <c r="AF38" s="2">
        <v>7.1482000000000001</v>
      </c>
      <c r="AG38" s="2"/>
      <c r="AH38" s="2">
        <f t="shared" si="6"/>
        <v>0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>
      <c r="A39" s="10" t="s">
        <v>78</v>
      </c>
      <c r="B39" s="11" t="s">
        <v>45</v>
      </c>
      <c r="C39" s="11">
        <v>23.045000000000002</v>
      </c>
      <c r="D39" s="11">
        <v>102.907</v>
      </c>
      <c r="E39" s="11">
        <v>34.612000000000002</v>
      </c>
      <c r="F39" s="12">
        <v>81.34</v>
      </c>
      <c r="G39" s="13">
        <v>0</v>
      </c>
      <c r="H39" s="14" t="e">
        <v>#N/A</v>
      </c>
      <c r="I39" s="14" t="s">
        <v>47</v>
      </c>
      <c r="J39" s="14" t="s">
        <v>76</v>
      </c>
      <c r="K39" s="14">
        <v>44</v>
      </c>
      <c r="L39" s="14">
        <f t="shared" si="2"/>
        <v>-9.3879999999999999</v>
      </c>
      <c r="M39" s="14"/>
      <c r="N39" s="14"/>
      <c r="O39" s="14">
        <v>0</v>
      </c>
      <c r="P39" s="14">
        <f t="shared" si="3"/>
        <v>6.9223999999999997</v>
      </c>
      <c r="Q39" s="25"/>
      <c r="R39" s="24">
        <f t="shared" si="4"/>
        <v>0</v>
      </c>
      <c r="S39" s="25"/>
      <c r="T39" s="14"/>
      <c r="U39" s="2">
        <f t="shared" si="7"/>
        <v>11.750260025424708</v>
      </c>
      <c r="V39" s="14">
        <f t="shared" si="5"/>
        <v>11.7502600254247</v>
      </c>
      <c r="W39" s="14">
        <v>8.6370000000000005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/>
      <c r="AH39" s="2">
        <f t="shared" si="6"/>
        <v>0</v>
      </c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>
      <c r="A40" s="7" t="s">
        <v>79</v>
      </c>
      <c r="B40" s="8" t="s">
        <v>36</v>
      </c>
      <c r="C40" s="8">
        <v>61</v>
      </c>
      <c r="D40" s="8"/>
      <c r="E40" s="8">
        <v>42</v>
      </c>
      <c r="F40" s="9">
        <v>19</v>
      </c>
      <c r="G40" s="3">
        <v>0.2</v>
      </c>
      <c r="H40" s="2">
        <v>120</v>
      </c>
      <c r="I40" s="2" t="s">
        <v>80</v>
      </c>
      <c r="J40" s="2"/>
      <c r="K40" s="2">
        <v>42</v>
      </c>
      <c r="L40" s="2">
        <f t="shared" si="2"/>
        <v>0</v>
      </c>
      <c r="M40" s="2"/>
      <c r="N40" s="2"/>
      <c r="O40" s="2">
        <v>0</v>
      </c>
      <c r="P40" s="2">
        <f t="shared" si="3"/>
        <v>8.4</v>
      </c>
      <c r="Q40" s="24">
        <f>20*(P40+P41)-O40-O41-F40-F41</f>
        <v>29</v>
      </c>
      <c r="R40" s="24">
        <v>50</v>
      </c>
      <c r="S40" s="24">
        <v>200</v>
      </c>
      <c r="T40" s="2"/>
      <c r="U40" s="2">
        <f t="shared" si="7"/>
        <v>8.2142857142857135</v>
      </c>
      <c r="V40" s="2">
        <f t="shared" si="5"/>
        <v>2.2619047619047601</v>
      </c>
      <c r="W40" s="2">
        <v>7.6</v>
      </c>
      <c r="X40" s="2">
        <v>9.6</v>
      </c>
      <c r="Y40" s="2">
        <v>6.4</v>
      </c>
      <c r="Z40" s="2">
        <v>4.2</v>
      </c>
      <c r="AA40" s="2">
        <v>9.6</v>
      </c>
      <c r="AB40" s="2">
        <v>8.4</v>
      </c>
      <c r="AC40" s="2">
        <v>8.4</v>
      </c>
      <c r="AD40" s="2">
        <v>7.6</v>
      </c>
      <c r="AE40" s="2">
        <v>6.2</v>
      </c>
      <c r="AF40" s="2">
        <v>6.6</v>
      </c>
      <c r="AG40" s="2"/>
      <c r="AH40" s="2">
        <f t="shared" si="6"/>
        <v>10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>
      <c r="A41" s="10" t="s">
        <v>81</v>
      </c>
      <c r="B41" s="11" t="s">
        <v>36</v>
      </c>
      <c r="C41" s="11"/>
      <c r="D41" s="11">
        <v>120</v>
      </c>
      <c r="E41" s="11"/>
      <c r="F41" s="12">
        <v>120</v>
      </c>
      <c r="G41" s="13">
        <v>0</v>
      </c>
      <c r="H41" s="14" t="e">
        <v>#N/A</v>
      </c>
      <c r="I41" s="14" t="s">
        <v>47</v>
      </c>
      <c r="J41" s="14" t="s">
        <v>79</v>
      </c>
      <c r="K41" s="14"/>
      <c r="L41" s="14">
        <f t="shared" si="2"/>
        <v>0</v>
      </c>
      <c r="M41" s="14"/>
      <c r="N41" s="14"/>
      <c r="O41" s="14"/>
      <c r="P41" s="14">
        <f t="shared" si="3"/>
        <v>0</v>
      </c>
      <c r="Q41" s="25"/>
      <c r="R41" s="24">
        <f t="shared" si="4"/>
        <v>0</v>
      </c>
      <c r="S41" s="25"/>
      <c r="T41" s="14"/>
      <c r="U41" s="2" t="e">
        <f t="shared" si="7"/>
        <v>#DIV/0!</v>
      </c>
      <c r="V41" s="14" t="e">
        <f t="shared" si="5"/>
        <v>#DIV/0!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/>
      <c r="AH41" s="2">
        <f t="shared" si="6"/>
        <v>0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>
      <c r="A42" s="7" t="s">
        <v>82</v>
      </c>
      <c r="B42" s="8" t="s">
        <v>45</v>
      </c>
      <c r="C42" s="8"/>
      <c r="D42" s="8"/>
      <c r="E42" s="8">
        <v>-1.46</v>
      </c>
      <c r="F42" s="9"/>
      <c r="G42" s="3">
        <v>1</v>
      </c>
      <c r="H42" s="2">
        <v>120</v>
      </c>
      <c r="I42" s="2" t="s">
        <v>83</v>
      </c>
      <c r="J42" s="2"/>
      <c r="K42" s="2"/>
      <c r="L42" s="2">
        <f t="shared" si="2"/>
        <v>-1.46</v>
      </c>
      <c r="M42" s="2"/>
      <c r="N42" s="2"/>
      <c r="O42" s="2">
        <v>150</v>
      </c>
      <c r="P42" s="2">
        <f t="shared" si="3"/>
        <v>-0.29199999999999998</v>
      </c>
      <c r="Q42" s="24">
        <f>20*(P42+P43)-O42-O43-F42-F43</f>
        <v>145.226</v>
      </c>
      <c r="R42" s="24">
        <v>220</v>
      </c>
      <c r="S42" s="24">
        <v>400</v>
      </c>
      <c r="T42" s="2"/>
      <c r="U42" s="2">
        <f t="shared" si="7"/>
        <v>-1267.1232876712329</v>
      </c>
      <c r="V42" s="2">
        <f t="shared" si="5"/>
        <v>-513.69863013698603</v>
      </c>
      <c r="W42" s="2">
        <v>-0.17799999999999999</v>
      </c>
      <c r="X42" s="2">
        <v>14.836399999999999</v>
      </c>
      <c r="Y42" s="2">
        <v>9.8003999999999998</v>
      </c>
      <c r="Z42" s="2">
        <v>31.572399999999998</v>
      </c>
      <c r="AA42" s="2">
        <v>14.308400000000001</v>
      </c>
      <c r="AB42" s="2">
        <v>19.543600000000001</v>
      </c>
      <c r="AC42" s="2">
        <v>17.5716</v>
      </c>
      <c r="AD42" s="2">
        <v>15.366199999999999</v>
      </c>
      <c r="AE42" s="2">
        <v>12.97</v>
      </c>
      <c r="AF42" s="2">
        <v>9.8274000000000008</v>
      </c>
      <c r="AG42" s="2"/>
      <c r="AH42" s="2">
        <f t="shared" si="6"/>
        <v>220</v>
      </c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>
      <c r="A43" s="10" t="s">
        <v>84</v>
      </c>
      <c r="B43" s="11" t="s">
        <v>45</v>
      </c>
      <c r="C43" s="11">
        <v>238.88399999999999</v>
      </c>
      <c r="D43" s="11">
        <v>7.53</v>
      </c>
      <c r="E43" s="11">
        <v>107.99</v>
      </c>
      <c r="F43" s="12">
        <v>130.89400000000001</v>
      </c>
      <c r="G43" s="13">
        <v>0</v>
      </c>
      <c r="H43" s="14" t="e">
        <v>#N/A</v>
      </c>
      <c r="I43" s="14" t="s">
        <v>47</v>
      </c>
      <c r="J43" s="14" t="s">
        <v>82</v>
      </c>
      <c r="K43" s="14">
        <v>108</v>
      </c>
      <c r="L43" s="14">
        <f t="shared" si="2"/>
        <v>-1.00000000000051E-2</v>
      </c>
      <c r="M43" s="14"/>
      <c r="N43" s="14"/>
      <c r="O43" s="14">
        <v>0</v>
      </c>
      <c r="P43" s="14">
        <f t="shared" si="3"/>
        <v>21.597999999999999</v>
      </c>
      <c r="Q43" s="25"/>
      <c r="R43" s="24">
        <f t="shared" si="4"/>
        <v>0</v>
      </c>
      <c r="S43" s="25"/>
      <c r="T43" s="14"/>
      <c r="U43" s="2">
        <f t="shared" si="7"/>
        <v>6.0604685619038809</v>
      </c>
      <c r="V43" s="14">
        <f t="shared" si="5"/>
        <v>6.0604685619038801</v>
      </c>
      <c r="W43" s="14">
        <v>14.6584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/>
      <c r="AH43" s="2">
        <f t="shared" si="6"/>
        <v>0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>
      <c r="A44" s="20"/>
      <c r="B44" s="20"/>
      <c r="C44" s="20"/>
      <c r="D44" s="20"/>
      <c r="E44" s="20"/>
      <c r="F44" s="20"/>
      <c r="G44" s="21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>
      <c r="A45" s="2" t="s">
        <v>85</v>
      </c>
      <c r="B45" s="2" t="s">
        <v>36</v>
      </c>
      <c r="C45" s="2">
        <v>113</v>
      </c>
      <c r="D45" s="2">
        <v>717</v>
      </c>
      <c r="E45" s="2">
        <v>252</v>
      </c>
      <c r="F45" s="2">
        <v>361</v>
      </c>
      <c r="G45" s="3">
        <v>0.18</v>
      </c>
      <c r="H45" s="2">
        <v>120</v>
      </c>
      <c r="I45" s="2"/>
      <c r="J45" s="2"/>
      <c r="K45" s="2">
        <v>254</v>
      </c>
      <c r="L45" s="2">
        <f>E45-K45</f>
        <v>-2</v>
      </c>
      <c r="M45" s="2"/>
      <c r="N45" s="2"/>
      <c r="O45" s="2">
        <v>800</v>
      </c>
      <c r="P45" s="2">
        <f t="shared" ref="P45:P46" si="10">E45/5</f>
        <v>50.4</v>
      </c>
      <c r="Q45" s="24"/>
      <c r="R45" s="24">
        <f t="shared" si="4"/>
        <v>0</v>
      </c>
      <c r="S45" s="24">
        <v>1000</v>
      </c>
      <c r="T45" s="2"/>
      <c r="U45" s="2">
        <f t="shared" si="7"/>
        <v>23.035714285714285</v>
      </c>
      <c r="V45" s="2">
        <f t="shared" ref="V45:V46" si="11">(F45+O45)/P45</f>
        <v>23.035714285714299</v>
      </c>
      <c r="W45" s="2">
        <v>58.2</v>
      </c>
      <c r="X45" s="2">
        <v>24.6</v>
      </c>
      <c r="Y45" s="2">
        <v>-0.2</v>
      </c>
      <c r="Z45" s="2">
        <v>2</v>
      </c>
      <c r="AA45" s="2">
        <v>22.8</v>
      </c>
      <c r="AB45" s="2">
        <v>50.2</v>
      </c>
      <c r="AC45" s="2">
        <v>49.4</v>
      </c>
      <c r="AD45" s="2">
        <v>63.2</v>
      </c>
      <c r="AE45" s="2">
        <v>56.4</v>
      </c>
      <c r="AF45" s="2">
        <v>47.4</v>
      </c>
      <c r="AG45" s="2">
        <v>2860</v>
      </c>
      <c r="AH45" s="2">
        <f t="shared" si="6"/>
        <v>0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>
      <c r="A46" s="2" t="s">
        <v>86</v>
      </c>
      <c r="B46" s="2" t="s">
        <v>36</v>
      </c>
      <c r="C46" s="2">
        <v>177</v>
      </c>
      <c r="D46" s="2">
        <v>5346</v>
      </c>
      <c r="E46" s="2">
        <v>984</v>
      </c>
      <c r="F46" s="2">
        <v>2988</v>
      </c>
      <c r="G46" s="3">
        <v>0.18</v>
      </c>
      <c r="H46" s="2">
        <v>120</v>
      </c>
      <c r="I46" s="2"/>
      <c r="J46" s="2"/>
      <c r="K46" s="2">
        <v>1031</v>
      </c>
      <c r="L46" s="2">
        <f>E46-K46</f>
        <v>-47</v>
      </c>
      <c r="M46" s="2"/>
      <c r="N46" s="2"/>
      <c r="O46" s="2">
        <v>0</v>
      </c>
      <c r="P46" s="2">
        <f t="shared" si="10"/>
        <v>196.8</v>
      </c>
      <c r="Q46" s="24">
        <f t="shared" ref="Q46" si="12">20*P46-O46-F46</f>
        <v>948</v>
      </c>
      <c r="R46" s="24">
        <v>1000</v>
      </c>
      <c r="S46" s="24"/>
      <c r="T46" s="2"/>
      <c r="U46" s="2">
        <f t="shared" si="7"/>
        <v>20.26422764227642</v>
      </c>
      <c r="V46" s="2">
        <f t="shared" si="11"/>
        <v>15.1829268292683</v>
      </c>
      <c r="W46" s="2">
        <v>46.4</v>
      </c>
      <c r="X46" s="2">
        <v>206.8</v>
      </c>
      <c r="Y46" s="2">
        <v>209</v>
      </c>
      <c r="Z46" s="2">
        <v>149.6</v>
      </c>
      <c r="AA46" s="2">
        <v>158.6</v>
      </c>
      <c r="AB46" s="2">
        <v>145.19999999999999</v>
      </c>
      <c r="AC46" s="2">
        <v>186.4</v>
      </c>
      <c r="AD46" s="2">
        <v>182.4</v>
      </c>
      <c r="AE46" s="2">
        <v>157.4</v>
      </c>
      <c r="AF46" s="2">
        <v>138.80000000000001</v>
      </c>
      <c r="AG46" s="2">
        <v>2860</v>
      </c>
      <c r="AH46" s="2">
        <f t="shared" si="6"/>
        <v>180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>
      <c r="A47" s="2"/>
      <c r="B47" s="2"/>
      <c r="C47" s="2"/>
      <c r="D47" s="2"/>
      <c r="E47" s="2"/>
      <c r="F47" s="2"/>
      <c r="G47" s="3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>
      <c r="A48" s="2"/>
      <c r="B48" s="2"/>
      <c r="C48" s="2"/>
      <c r="D48" s="2"/>
      <c r="E48" s="2"/>
      <c r="F48" s="2"/>
      <c r="G48" s="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>
      <c r="A49" s="2"/>
      <c r="B49" s="2"/>
      <c r="C49" s="2"/>
      <c r="D49" s="2"/>
      <c r="E49" s="2"/>
      <c r="F49" s="2"/>
      <c r="G49" s="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>
      <c r="A50" s="2"/>
      <c r="B50" s="2"/>
      <c r="C50" s="2"/>
      <c r="D50" s="2"/>
      <c r="E50" s="2"/>
      <c r="F50" s="2"/>
      <c r="G50" s="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>
      <c r="A51" s="2"/>
      <c r="B51" s="2"/>
      <c r="C51" s="2"/>
      <c r="D51" s="2"/>
      <c r="E51" s="2"/>
      <c r="F51" s="2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>
      <c r="A52" s="2"/>
      <c r="B52" s="2"/>
      <c r="C52" s="2"/>
      <c r="D52" s="2"/>
      <c r="E52" s="2"/>
      <c r="F52" s="2"/>
      <c r="G52" s="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>
      <c r="A53" s="2"/>
      <c r="B53" s="2"/>
      <c r="C53" s="2"/>
      <c r="D53" s="2"/>
      <c r="E53" s="2"/>
      <c r="F53" s="2"/>
      <c r="G53" s="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>
      <c r="A54" s="2"/>
      <c r="B54" s="2"/>
      <c r="C54" s="2"/>
      <c r="D54" s="2"/>
      <c r="E54" s="2"/>
      <c r="F54" s="2"/>
      <c r="G54" s="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>
      <c r="A55" s="2"/>
      <c r="B55" s="2"/>
      <c r="C55" s="2"/>
      <c r="D55" s="2"/>
      <c r="E55" s="2"/>
      <c r="F55" s="2"/>
      <c r="G55" s="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>
      <c r="A56" s="2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>
      <c r="A57" s="2"/>
      <c r="B57" s="2"/>
      <c r="C57" s="2"/>
      <c r="D57" s="2"/>
      <c r="E57" s="2"/>
      <c r="F57" s="2"/>
      <c r="G57" s="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>
      <c r="A58" s="2"/>
      <c r="B58" s="2"/>
      <c r="C58" s="2"/>
      <c r="D58" s="2"/>
      <c r="E58" s="2"/>
      <c r="F58" s="2"/>
      <c r="G58" s="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>
      <c r="A59" s="2"/>
      <c r="B59" s="2"/>
      <c r="C59" s="2"/>
      <c r="D59" s="2"/>
      <c r="E59" s="2"/>
      <c r="F59" s="2"/>
      <c r="G59" s="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>
      <c r="A60" s="2"/>
      <c r="B60" s="2"/>
      <c r="C60" s="2"/>
      <c r="D60" s="2"/>
      <c r="E60" s="2"/>
      <c r="F60" s="2"/>
      <c r="G60" s="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>
      <c r="A61" s="2"/>
      <c r="B61" s="2"/>
      <c r="C61" s="2"/>
      <c r="D61" s="2"/>
      <c r="E61" s="2"/>
      <c r="F61" s="2"/>
      <c r="G61" s="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>
      <c r="A62" s="2"/>
      <c r="B62" s="2"/>
      <c r="C62" s="2"/>
      <c r="D62" s="2"/>
      <c r="E62" s="2"/>
      <c r="F62" s="2"/>
      <c r="G62" s="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>
      <c r="A63" s="2"/>
      <c r="B63" s="2"/>
      <c r="C63" s="2"/>
      <c r="D63" s="2"/>
      <c r="E63" s="2"/>
      <c r="F63" s="2"/>
      <c r="G63" s="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>
      <c r="A64" s="2"/>
      <c r="B64" s="2"/>
      <c r="C64" s="2"/>
      <c r="D64" s="2"/>
      <c r="E64" s="2"/>
      <c r="F64" s="2"/>
      <c r="G64" s="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>
      <c r="A65" s="2"/>
      <c r="B65" s="2"/>
      <c r="C65" s="2"/>
      <c r="D65" s="2"/>
      <c r="E65" s="2"/>
      <c r="F65" s="2"/>
      <c r="G65" s="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>
      <c r="A66" s="2"/>
      <c r="B66" s="2"/>
      <c r="C66" s="2"/>
      <c r="D66" s="2"/>
      <c r="E66" s="2"/>
      <c r="F66" s="2"/>
      <c r="G66" s="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>
      <c r="A67" s="2"/>
      <c r="B67" s="2"/>
      <c r="C67" s="2"/>
      <c r="D67" s="2"/>
      <c r="E67" s="2"/>
      <c r="F67" s="2"/>
      <c r="G67" s="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>
      <c r="A68" s="2"/>
      <c r="B68" s="2"/>
      <c r="C68" s="2"/>
      <c r="D68" s="2"/>
      <c r="E68" s="2"/>
      <c r="F68" s="2"/>
      <c r="G68" s="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>
      <c r="A69" s="2"/>
      <c r="B69" s="2"/>
      <c r="C69" s="2"/>
      <c r="D69" s="2"/>
      <c r="E69" s="2"/>
      <c r="F69" s="2"/>
      <c r="G69" s="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>
      <c r="A70" s="2"/>
      <c r="B70" s="2"/>
      <c r="C70" s="2"/>
      <c r="D70" s="2"/>
      <c r="E70" s="2"/>
      <c r="F70" s="2"/>
      <c r="G70" s="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>
      <c r="A71" s="2"/>
      <c r="B71" s="2"/>
      <c r="C71" s="2"/>
      <c r="D71" s="2"/>
      <c r="E71" s="2"/>
      <c r="F71" s="2"/>
      <c r="G71" s="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>
      <c r="A72" s="2"/>
      <c r="B72" s="2"/>
      <c r="C72" s="2"/>
      <c r="D72" s="2"/>
      <c r="E72" s="2"/>
      <c r="F72" s="2"/>
      <c r="G72" s="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>
      <c r="A73" s="2"/>
      <c r="B73" s="2"/>
      <c r="C73" s="2"/>
      <c r="D73" s="2"/>
      <c r="E73" s="2"/>
      <c r="F73" s="2"/>
      <c r="G73" s="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>
      <c r="A74" s="2"/>
      <c r="B74" s="2"/>
      <c r="C74" s="2"/>
      <c r="D74" s="2"/>
      <c r="E74" s="2"/>
      <c r="F74" s="2"/>
      <c r="G74" s="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>
      <c r="A75" s="2"/>
      <c r="B75" s="2"/>
      <c r="C75" s="2"/>
      <c r="D75" s="2"/>
      <c r="E75" s="2"/>
      <c r="F75" s="2"/>
      <c r="G75" s="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>
      <c r="A76" s="2"/>
      <c r="B76" s="2"/>
      <c r="C76" s="2"/>
      <c r="D76" s="2"/>
      <c r="E76" s="2"/>
      <c r="F76" s="2"/>
      <c r="G76" s="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>
      <c r="A77" s="2"/>
      <c r="B77" s="2"/>
      <c r="C77" s="2"/>
      <c r="D77" s="2"/>
      <c r="E77" s="2"/>
      <c r="F77" s="2"/>
      <c r="G77" s="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>
      <c r="A78" s="2"/>
      <c r="B78" s="2"/>
      <c r="C78" s="2"/>
      <c r="D78" s="2"/>
      <c r="E78" s="2"/>
      <c r="F78" s="2"/>
      <c r="G78" s="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>
      <c r="A79" s="2"/>
      <c r="B79" s="2"/>
      <c r="C79" s="2"/>
      <c r="D79" s="2"/>
      <c r="E79" s="2"/>
      <c r="F79" s="2"/>
      <c r="G79" s="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>
      <c r="A80" s="2"/>
      <c r="B80" s="2"/>
      <c r="C80" s="2"/>
      <c r="D80" s="2"/>
      <c r="E80" s="2"/>
      <c r="F80" s="2"/>
      <c r="G80" s="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>
      <c r="A81" s="2"/>
      <c r="B81" s="2"/>
      <c r="C81" s="2"/>
      <c r="D81" s="2"/>
      <c r="E81" s="2"/>
      <c r="F81" s="2"/>
      <c r="G81" s="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>
      <c r="A82" s="2"/>
      <c r="B82" s="2"/>
      <c r="C82" s="2"/>
      <c r="D82" s="2"/>
      <c r="E82" s="2"/>
      <c r="F82" s="2"/>
      <c r="G82" s="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>
      <c r="A83" s="2"/>
      <c r="B83" s="2"/>
      <c r="C83" s="2"/>
      <c r="D83" s="2"/>
      <c r="E83" s="2"/>
      <c r="F83" s="2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>
      <c r="A84" s="2"/>
      <c r="B84" s="2"/>
      <c r="C84" s="2"/>
      <c r="D84" s="2"/>
      <c r="E84" s="2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>
      <c r="A85" s="2"/>
      <c r="B85" s="2"/>
      <c r="C85" s="2"/>
      <c r="D85" s="2"/>
      <c r="E85" s="2"/>
      <c r="F85" s="2"/>
      <c r="G85" s="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>
      <c r="A86" s="2"/>
      <c r="B86" s="2"/>
      <c r="C86" s="2"/>
      <c r="D86" s="2"/>
      <c r="E86" s="2"/>
      <c r="F86" s="2"/>
      <c r="G86" s="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>
      <c r="A87" s="2"/>
      <c r="B87" s="2"/>
      <c r="C87" s="2"/>
      <c r="D87" s="2"/>
      <c r="E87" s="2"/>
      <c r="F87" s="2"/>
      <c r="G87" s="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>
      <c r="A88" s="2"/>
      <c r="B88" s="2"/>
      <c r="C88" s="2"/>
      <c r="D88" s="2"/>
      <c r="E88" s="2"/>
      <c r="F88" s="2"/>
      <c r="G88" s="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>
      <c r="A89" s="2"/>
      <c r="B89" s="2"/>
      <c r="C89" s="2"/>
      <c r="D89" s="2"/>
      <c r="E89" s="2"/>
      <c r="F89" s="2"/>
      <c r="G89" s="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>
      <c r="A90" s="2"/>
      <c r="B90" s="2"/>
      <c r="C90" s="2"/>
      <c r="D90" s="2"/>
      <c r="E90" s="2"/>
      <c r="F90" s="2"/>
      <c r="G90" s="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>
      <c r="A91" s="2"/>
      <c r="B91" s="2"/>
      <c r="C91" s="2"/>
      <c r="D91" s="2"/>
      <c r="E91" s="2"/>
      <c r="F91" s="2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>
      <c r="A92" s="2"/>
      <c r="B92" s="2"/>
      <c r="C92" s="2"/>
      <c r="D92" s="2"/>
      <c r="E92" s="2"/>
      <c r="F92" s="2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>
      <c r="A93" s="2"/>
      <c r="B93" s="2"/>
      <c r="C93" s="2"/>
      <c r="D93" s="2"/>
      <c r="E93" s="2"/>
      <c r="F93" s="2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>
      <c r="A94" s="2"/>
      <c r="B94" s="2"/>
      <c r="C94" s="2"/>
      <c r="D94" s="2"/>
      <c r="E94" s="2"/>
      <c r="F94" s="2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</sheetData>
  <autoFilter ref="A3:AH43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2025-07-14T09:11:00Z</dcterms:created>
  <dcterms:modified xsi:type="dcterms:W3CDTF">2025-07-16T10:51:39Z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D0E7530905DE47DE9335CF38F826482F_12</vt:lpwstr>
  </property>
  <property fmtid="{D5CDD505-2E9C-101B-9397-08002B2CF9AE}" pid="3" name="KSOProductBuildVer">
    <vt:lpwstr>1049-12.2.0.21931</vt:lpwstr>
  </property>
</Properties>
</file>