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СЫРЫ филиалы\"/>
    </mc:Choice>
  </mc:AlternateContent>
  <xr:revisionPtr revIDLastSave="0" documentId="13_ncr:1_{6A9A496E-D5E3-4825-8748-414ACE5182C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9" i="1" l="1"/>
  <c r="P47" i="1"/>
  <c r="P30" i="1" l="1"/>
  <c r="AH49" i="1"/>
  <c r="AH48" i="1"/>
  <c r="AH47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6" i="1"/>
  <c r="AH7" i="1"/>
  <c r="AH8" i="1"/>
  <c r="U49" i="1"/>
  <c r="U48" i="1"/>
  <c r="U4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6" i="1"/>
  <c r="U7" i="1"/>
  <c r="U8" i="1"/>
  <c r="R49" i="1"/>
  <c r="R48" i="1"/>
  <c r="R47" i="1"/>
  <c r="R11" i="1"/>
  <c r="R12" i="1"/>
  <c r="R14" i="1"/>
  <c r="R15" i="1"/>
  <c r="R19" i="1"/>
  <c r="R22" i="1"/>
  <c r="R24" i="1"/>
  <c r="R26" i="1"/>
  <c r="R27" i="1"/>
  <c r="R28" i="1"/>
  <c r="R29" i="1"/>
  <c r="R30" i="1"/>
  <c r="R32" i="1"/>
  <c r="R35" i="1"/>
  <c r="R38" i="1"/>
  <c r="R39" i="1"/>
  <c r="R40" i="1"/>
  <c r="R41" i="1"/>
  <c r="R42" i="1"/>
  <c r="R43" i="1"/>
  <c r="R44" i="1"/>
  <c r="R45" i="1"/>
  <c r="R6" i="1"/>
  <c r="R7" i="1"/>
  <c r="R5" i="1" l="1"/>
  <c r="Q36" i="1"/>
  <c r="Q16" i="1"/>
  <c r="Q34" i="1"/>
  <c r="Q18" i="1"/>
  <c r="Q9" i="1"/>
  <c r="P7" i="1"/>
  <c r="P8" i="1"/>
  <c r="P9" i="1"/>
  <c r="P10" i="1"/>
  <c r="P48" i="1"/>
  <c r="P11" i="1"/>
  <c r="P12" i="1"/>
  <c r="P13" i="1"/>
  <c r="P14" i="1"/>
  <c r="P15" i="1"/>
  <c r="P16" i="1"/>
  <c r="P17" i="1"/>
  <c r="Q17" i="1" s="1"/>
  <c r="P18" i="1"/>
  <c r="P19" i="1"/>
  <c r="P20" i="1"/>
  <c r="P21" i="1"/>
  <c r="Q21" i="1" s="1"/>
  <c r="P22" i="1"/>
  <c r="P23" i="1"/>
  <c r="P24" i="1"/>
  <c r="P25" i="1"/>
  <c r="P26" i="1"/>
  <c r="P27" i="1"/>
  <c r="P28" i="1"/>
  <c r="P29" i="1"/>
  <c r="P31" i="1"/>
  <c r="Q31" i="1" s="1"/>
  <c r="P32" i="1"/>
  <c r="P33" i="1"/>
  <c r="P34" i="1"/>
  <c r="P35" i="1"/>
  <c r="P36" i="1"/>
  <c r="P37" i="1"/>
  <c r="Q37" i="1" s="1"/>
  <c r="P38" i="1"/>
  <c r="P39" i="1"/>
  <c r="P40" i="1"/>
  <c r="P41" i="1"/>
  <c r="P42" i="1"/>
  <c r="P43" i="1"/>
  <c r="P44" i="1"/>
  <c r="P45" i="1"/>
  <c r="P6" i="1"/>
  <c r="V6" i="1" s="1"/>
  <c r="Q8" i="1" l="1"/>
  <c r="Q11" i="1"/>
  <c r="Q23" i="1"/>
  <c r="Q13" i="1"/>
  <c r="Q10" i="1"/>
  <c r="Q20" i="1"/>
  <c r="Q33" i="1"/>
  <c r="Q25" i="1"/>
  <c r="Q14" i="1"/>
  <c r="V42" i="1"/>
  <c r="V34" i="1"/>
  <c r="V26" i="1"/>
  <c r="V18" i="1"/>
  <c r="V49" i="1"/>
  <c r="V38" i="1"/>
  <c r="V30" i="1"/>
  <c r="V22" i="1"/>
  <c r="V14" i="1"/>
  <c r="V9" i="1"/>
  <c r="V44" i="1"/>
  <c r="V40" i="1"/>
  <c r="V36" i="1"/>
  <c r="V32" i="1"/>
  <c r="V28" i="1"/>
  <c r="V24" i="1"/>
  <c r="V20" i="1"/>
  <c r="V16" i="1"/>
  <c r="V12" i="1"/>
  <c r="V47" i="1"/>
  <c r="V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48" i="1"/>
  <c r="V10" i="1"/>
  <c r="V8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49" i="1"/>
  <c r="L48" i="1"/>
  <c r="L47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L5" i="1" l="1"/>
  <c r="AH5" i="1"/>
</calcChain>
</file>

<file path=xl/sharedStrings.xml><?xml version="1.0" encoding="utf-8"?>
<sst xmlns="http://schemas.openxmlformats.org/spreadsheetml/2006/main" count="164" uniqueCount="92">
  <si>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</si>
  <si>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</si>
  <si>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</si>
  <si>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</si>
  <si>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</si>
  <si>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</si>
  <si>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</si>
  <si>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</si>
  <si>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</si>
  <si>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</si>
  <si>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</si>
  <si>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</si>
  <si>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</si>
  <si>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</si>
  <si>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</si>
  <si>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</si>
  <si>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</si>
  <si>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</si>
  <si>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</si>
  <si>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</si>
  <si>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</si>
  <si>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</si>
  <si>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</si>
  <si>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</si>
  <si>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</si>
  <si>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</si>
  <si>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14,07,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</si>
  <si>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</si>
  <si>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</si>
  <si>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</si>
  <si>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</si>
  <si>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</si>
  <si>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</si>
  <si>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</si>
  <si>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</si>
  <si>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</si>
  <si>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</si>
  <si>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</si>
  <si>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</si>
  <si>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</si>
  <si>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</si>
  <si>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</si>
  <si>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</si>
  <si>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</si>
  <si>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</si>
  <si>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</si>
  <si>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</si>
  <si>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</si>
  <si>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</si>
  <si>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</si>
  <si>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</si>
  <si>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</si>
  <si>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</si>
  <si>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</si>
  <si>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</si>
  <si>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</si>
  <si>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</si>
  <si>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</si>
  <si>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</si>
  <si>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</si>
  <si>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</si>
  <si>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</si>
  <si>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</si>
  <si>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</si>
  <si>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</si>
  <si>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</si>
  <si>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</si>
  <si>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</si>
  <si>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</si>
  <si>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</si>
  <si>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</si>
  <si>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</si>
  <si>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</si>
  <si>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</si>
  <si>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</si>
  <si>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</si>
  <si>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</si>
  <si>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</si>
  <si>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</si>
  <si>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</si>
  <si>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</si>
  <si>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</si>
  <si>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нужно увеличить продажи (до 26,07,25)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</si>
  <si>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</si>
  <si>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</si>
  <si>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</si>
  <si>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</si>
  <si>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</si>
  <si>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</si>
  <si>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</si>
  <si>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заказ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</si>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</sst>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0"/>
  <sheetViews>
    <sheetView tabSelected="1" zoomScale="85" workbookViewId="0">
      <pane xSplit="2" ySplit="5" topLeftCell="C27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8" customWidth="1"/>
    <col min="19" max="19" width="7" customWidth="1"/>
    <col min="20" max="20" width="21" customWidth="1"/>
    <col min="21" max="22" width="5" customWidth="1"/>
    <col min="23" max="32" width="6" customWidth="1"/>
    <col min="33" max="33" width="35.57031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90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 t="s">
        <v>91</v>
      </c>
      <c r="S4" s="1"/>
      <c r="T4" s="1"/>
      <c r="U4" s="1"/>
      <c r="V4" s="1"/>
      <c r="W4" s="1" t="s">
        <v>25</v>
      </c>
      <c r="X4" s="1" t="s">
        <v>24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4773.3289999999997</v>
      </c>
      <c r="F5" s="4">
        <f>SUM(F6:F497)</f>
        <v>13875.529000000002</v>
      </c>
      <c r="G5" s="7"/>
      <c r="H5" s="1"/>
      <c r="I5" s="1"/>
      <c r="J5" s="1"/>
      <c r="K5" s="4">
        <f t="shared" ref="K5:S5" si="0">SUM(K6:K497)</f>
        <v>4874.2999999999993</v>
      </c>
      <c r="L5" s="4">
        <f t="shared" si="0"/>
        <v>-100.97099999999998</v>
      </c>
      <c r="M5" s="4">
        <f t="shared" si="0"/>
        <v>0</v>
      </c>
      <c r="N5" s="4">
        <f t="shared" si="0"/>
        <v>0</v>
      </c>
      <c r="O5" s="4">
        <f t="shared" si="0"/>
        <v>8758.7999999999993</v>
      </c>
      <c r="P5" s="4">
        <f t="shared" si="0"/>
        <v>954.66579999999999</v>
      </c>
      <c r="Q5" s="4">
        <f t="shared" si="0"/>
        <v>4415.34</v>
      </c>
      <c r="R5" s="4">
        <f t="shared" si="0"/>
        <v>3991</v>
      </c>
      <c r="S5" s="4">
        <f t="shared" si="0"/>
        <v>3990</v>
      </c>
      <c r="T5" s="1"/>
      <c r="U5" s="1"/>
      <c r="V5" s="1"/>
      <c r="W5" s="4">
        <f t="shared" ref="W5:AF5" si="1">SUM(W6:W497)</f>
        <v>1094.1266000000001</v>
      </c>
      <c r="X5" s="4">
        <f t="shared" si="1"/>
        <v>969.78880000000004</v>
      </c>
      <c r="Y5" s="4">
        <f t="shared" si="1"/>
        <v>1035.9008000000001</v>
      </c>
      <c r="Z5" s="4">
        <f t="shared" si="1"/>
        <v>1281.5898</v>
      </c>
      <c r="AA5" s="4">
        <f t="shared" si="1"/>
        <v>952.54039999999986</v>
      </c>
      <c r="AB5" s="4">
        <f t="shared" si="1"/>
        <v>1157.355</v>
      </c>
      <c r="AC5" s="4">
        <f t="shared" si="1"/>
        <v>1242.319</v>
      </c>
      <c r="AD5" s="4">
        <f t="shared" si="1"/>
        <v>1271.5390000000002</v>
      </c>
      <c r="AE5" s="4">
        <f t="shared" si="1"/>
        <v>1032.6115999999997</v>
      </c>
      <c r="AF5" s="4">
        <f t="shared" si="1"/>
        <v>1141.3958000000002</v>
      </c>
      <c r="AG5" s="1"/>
      <c r="AH5" s="4">
        <f>SUM(AH6:AH497)</f>
        <v>824.8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35</v>
      </c>
      <c r="B6" s="19" t="s">
        <v>36</v>
      </c>
      <c r="C6" s="19">
        <v>369</v>
      </c>
      <c r="D6" s="19"/>
      <c r="E6" s="19">
        <v>76</v>
      </c>
      <c r="F6" s="19">
        <v>287</v>
      </c>
      <c r="G6" s="18">
        <v>0</v>
      </c>
      <c r="H6" s="19" t="e">
        <v>#N/A</v>
      </c>
      <c r="I6" s="19" t="s">
        <v>37</v>
      </c>
      <c r="J6" s="19"/>
      <c r="K6" s="19">
        <v>77</v>
      </c>
      <c r="L6" s="19">
        <f t="shared" ref="L6:L45" si="2">E6-K6</f>
        <v>-1</v>
      </c>
      <c r="M6" s="19"/>
      <c r="N6" s="19"/>
      <c r="O6" s="19">
        <v>0</v>
      </c>
      <c r="P6" s="19">
        <f>E6/5</f>
        <v>15.2</v>
      </c>
      <c r="Q6" s="20"/>
      <c r="R6" s="9">
        <f t="shared" ref="R6:R7" si="3">ROUND(Q6,0)</f>
        <v>0</v>
      </c>
      <c r="S6" s="20"/>
      <c r="T6" s="19"/>
      <c r="U6" s="1">
        <f t="shared" ref="U6:U7" si="4">(F6+O6+R6)/P6</f>
        <v>18.881578947368421</v>
      </c>
      <c r="V6" s="19">
        <f>(F6+O6)/P6</f>
        <v>18.881578947368421</v>
      </c>
      <c r="W6" s="19">
        <v>7.8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 t="s">
        <v>38</v>
      </c>
      <c r="AH6" s="1">
        <f t="shared" ref="AH6:AH7" si="5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39</v>
      </c>
      <c r="B7" s="19" t="s">
        <v>40</v>
      </c>
      <c r="C7" s="19">
        <v>227.33600000000001</v>
      </c>
      <c r="D7" s="19">
        <v>1.1879999999999999</v>
      </c>
      <c r="E7" s="19">
        <v>39.524000000000001</v>
      </c>
      <c r="F7" s="19">
        <v>189</v>
      </c>
      <c r="G7" s="18">
        <v>0</v>
      </c>
      <c r="H7" s="19" t="e">
        <v>#N/A</v>
      </c>
      <c r="I7" s="19" t="s">
        <v>37</v>
      </c>
      <c r="J7" s="19"/>
      <c r="K7" s="19">
        <v>39.700000000000003</v>
      </c>
      <c r="L7" s="19">
        <f t="shared" si="2"/>
        <v>-0.17600000000000193</v>
      </c>
      <c r="M7" s="19"/>
      <c r="N7" s="19"/>
      <c r="O7" s="19">
        <v>0</v>
      </c>
      <c r="P7" s="19">
        <f t="shared" ref="P7:P45" si="6">E7/5</f>
        <v>7.9047999999999998</v>
      </c>
      <c r="Q7" s="20"/>
      <c r="R7" s="9">
        <f t="shared" si="3"/>
        <v>0</v>
      </c>
      <c r="S7" s="20"/>
      <c r="T7" s="19"/>
      <c r="U7" s="1">
        <f t="shared" si="4"/>
        <v>23.909523327598421</v>
      </c>
      <c r="V7" s="19">
        <f t="shared" ref="V7:V45" si="7">(F7+O7)/P7</f>
        <v>23.909523327598421</v>
      </c>
      <c r="W7" s="19">
        <v>10.992000000000001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 t="s">
        <v>38</v>
      </c>
      <c r="AH7" s="1">
        <f t="shared" si="5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62</v>
      </c>
      <c r="D8" s="1">
        <v>49</v>
      </c>
      <c r="E8" s="1">
        <v>33</v>
      </c>
      <c r="F8" s="1">
        <v>77</v>
      </c>
      <c r="G8" s="7">
        <v>0.14000000000000001</v>
      </c>
      <c r="H8" s="1">
        <v>180</v>
      </c>
      <c r="I8" s="1">
        <v>9988421</v>
      </c>
      <c r="J8" s="1"/>
      <c r="K8" s="1">
        <v>34</v>
      </c>
      <c r="L8" s="1">
        <f t="shared" si="2"/>
        <v>-1</v>
      </c>
      <c r="M8" s="1"/>
      <c r="N8" s="1"/>
      <c r="O8" s="1">
        <v>0</v>
      </c>
      <c r="P8" s="1">
        <f t="shared" si="6"/>
        <v>6.6</v>
      </c>
      <c r="Q8" s="9">
        <f>20*P8-O8-F8</f>
        <v>55</v>
      </c>
      <c r="R8" s="9">
        <v>50</v>
      </c>
      <c r="S8" s="9">
        <v>50</v>
      </c>
      <c r="T8" s="1"/>
      <c r="U8" s="1">
        <f>(F8+O8+R8)/P8</f>
        <v>19.242424242424242</v>
      </c>
      <c r="V8" s="1">
        <f t="shared" si="7"/>
        <v>11.666666666666668</v>
      </c>
      <c r="W8" s="1">
        <v>5</v>
      </c>
      <c r="X8" s="1">
        <v>7.4</v>
      </c>
      <c r="Y8" s="1">
        <v>5.6</v>
      </c>
      <c r="Z8" s="1">
        <v>7.8</v>
      </c>
      <c r="AA8" s="1">
        <v>1.8</v>
      </c>
      <c r="AB8" s="1">
        <v>5</v>
      </c>
      <c r="AC8" s="1">
        <v>11.4</v>
      </c>
      <c r="AD8" s="1">
        <v>8.4</v>
      </c>
      <c r="AE8" s="1">
        <v>11.6</v>
      </c>
      <c r="AF8" s="1">
        <v>9.4</v>
      </c>
      <c r="AG8" s="1"/>
      <c r="AH8" s="1">
        <f>G8*R8</f>
        <v>7.0000000000000009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244</v>
      </c>
      <c r="D9" s="1"/>
      <c r="E9" s="1">
        <v>113</v>
      </c>
      <c r="F9" s="1">
        <v>130</v>
      </c>
      <c r="G9" s="7">
        <v>0.18</v>
      </c>
      <c r="H9" s="1">
        <v>270</v>
      </c>
      <c r="I9" s="1">
        <v>9988438</v>
      </c>
      <c r="J9" s="1"/>
      <c r="K9" s="1">
        <v>114</v>
      </c>
      <c r="L9" s="1">
        <f t="shared" si="2"/>
        <v>-1</v>
      </c>
      <c r="M9" s="1"/>
      <c r="N9" s="1"/>
      <c r="O9" s="1">
        <v>0</v>
      </c>
      <c r="P9" s="1">
        <f t="shared" si="6"/>
        <v>22.6</v>
      </c>
      <c r="Q9" s="9">
        <f t="shared" ref="Q9:Q13" si="8">20*P9-O9-F9</f>
        <v>322</v>
      </c>
      <c r="R9" s="9">
        <v>200</v>
      </c>
      <c r="S9" s="9">
        <v>200</v>
      </c>
      <c r="T9" s="1"/>
      <c r="U9" s="1">
        <f t="shared" ref="U9:U49" si="9">(F9+O9+R9)/P9</f>
        <v>14.601769911504423</v>
      </c>
      <c r="V9" s="1">
        <f t="shared" si="7"/>
        <v>5.7522123893805306</v>
      </c>
      <c r="W9" s="1">
        <v>12.4</v>
      </c>
      <c r="X9" s="1">
        <v>12</v>
      </c>
      <c r="Y9" s="1">
        <v>16</v>
      </c>
      <c r="Z9" s="1">
        <v>23.6</v>
      </c>
      <c r="AA9" s="1">
        <v>16</v>
      </c>
      <c r="AB9" s="1">
        <v>14</v>
      </c>
      <c r="AC9" s="1">
        <v>14.4</v>
      </c>
      <c r="AD9" s="1">
        <v>17.600000000000001</v>
      </c>
      <c r="AE9" s="1">
        <v>12.4</v>
      </c>
      <c r="AF9" s="1">
        <v>11.6</v>
      </c>
      <c r="AG9" s="1"/>
      <c r="AH9" s="1">
        <f t="shared" ref="AH9:AH49" si="10">G9*R9</f>
        <v>36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124</v>
      </c>
      <c r="D10" s="1">
        <v>64</v>
      </c>
      <c r="E10" s="1">
        <v>102</v>
      </c>
      <c r="F10" s="1">
        <v>85</v>
      </c>
      <c r="G10" s="7">
        <v>0.18</v>
      </c>
      <c r="H10" s="1">
        <v>270</v>
      </c>
      <c r="I10" s="1">
        <v>9988445</v>
      </c>
      <c r="J10" s="1"/>
      <c r="K10" s="1">
        <v>102</v>
      </c>
      <c r="L10" s="1">
        <f t="shared" si="2"/>
        <v>0</v>
      </c>
      <c r="M10" s="1"/>
      <c r="N10" s="1"/>
      <c r="O10" s="1">
        <v>117</v>
      </c>
      <c r="P10" s="1">
        <f t="shared" si="6"/>
        <v>20.399999999999999</v>
      </c>
      <c r="Q10" s="9">
        <f t="shared" si="8"/>
        <v>206</v>
      </c>
      <c r="R10" s="9">
        <v>250</v>
      </c>
      <c r="S10" s="9">
        <v>250</v>
      </c>
      <c r="T10" s="1"/>
      <c r="U10" s="1">
        <f t="shared" si="9"/>
        <v>22.156862745098042</v>
      </c>
      <c r="V10" s="1">
        <f t="shared" si="7"/>
        <v>9.9019607843137258</v>
      </c>
      <c r="W10" s="1">
        <v>15.4</v>
      </c>
      <c r="X10" s="1">
        <v>13.4</v>
      </c>
      <c r="Y10" s="1">
        <v>15.6</v>
      </c>
      <c r="Z10" s="1">
        <v>18.600000000000001</v>
      </c>
      <c r="AA10" s="1">
        <v>10.8</v>
      </c>
      <c r="AB10" s="1">
        <v>18.8</v>
      </c>
      <c r="AC10" s="1">
        <v>17.399999999999999</v>
      </c>
      <c r="AD10" s="1">
        <v>20.2</v>
      </c>
      <c r="AE10" s="1">
        <v>12.2</v>
      </c>
      <c r="AF10" s="1">
        <v>14.2</v>
      </c>
      <c r="AG10" s="1"/>
      <c r="AH10" s="1">
        <f t="shared" si="10"/>
        <v>45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36</v>
      </c>
      <c r="C11" s="1">
        <v>34</v>
      </c>
      <c r="D11" s="1">
        <v>88</v>
      </c>
      <c r="E11" s="1">
        <v>30</v>
      </c>
      <c r="F11" s="1">
        <v>91</v>
      </c>
      <c r="G11" s="7">
        <v>0.4</v>
      </c>
      <c r="H11" s="1">
        <v>270</v>
      </c>
      <c r="I11" s="1">
        <v>9988452</v>
      </c>
      <c r="J11" s="1"/>
      <c r="K11" s="1">
        <v>30</v>
      </c>
      <c r="L11" s="1">
        <f t="shared" si="2"/>
        <v>0</v>
      </c>
      <c r="M11" s="1"/>
      <c r="N11" s="1"/>
      <c r="O11" s="1">
        <v>12</v>
      </c>
      <c r="P11" s="1">
        <f t="shared" si="6"/>
        <v>6</v>
      </c>
      <c r="Q11" s="9">
        <f t="shared" si="8"/>
        <v>17</v>
      </c>
      <c r="R11" s="9">
        <f t="shared" ref="R11:R49" si="11">ROUND(Q11,0)</f>
        <v>17</v>
      </c>
      <c r="S11" s="9"/>
      <c r="T11" s="1"/>
      <c r="U11" s="1">
        <f t="shared" si="9"/>
        <v>20</v>
      </c>
      <c r="V11" s="1">
        <f t="shared" si="7"/>
        <v>17.166666666666668</v>
      </c>
      <c r="W11" s="1">
        <v>6.4</v>
      </c>
      <c r="X11" s="1">
        <v>7.4</v>
      </c>
      <c r="Y11" s="1">
        <v>6.4</v>
      </c>
      <c r="Z11" s="1">
        <v>7.8</v>
      </c>
      <c r="AA11" s="1">
        <v>5.4</v>
      </c>
      <c r="AB11" s="1">
        <v>9.6</v>
      </c>
      <c r="AC11" s="1">
        <v>4.5999999999999996</v>
      </c>
      <c r="AD11" s="1">
        <v>8.4</v>
      </c>
      <c r="AE11" s="1">
        <v>6.6</v>
      </c>
      <c r="AF11" s="1">
        <v>5.8</v>
      </c>
      <c r="AG11" s="1"/>
      <c r="AH11" s="1">
        <f t="shared" si="10"/>
        <v>6.8000000000000007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36</v>
      </c>
      <c r="C12" s="1">
        <v>61</v>
      </c>
      <c r="D12" s="1">
        <v>29</v>
      </c>
      <c r="E12" s="1">
        <v>19</v>
      </c>
      <c r="F12" s="1">
        <v>71</v>
      </c>
      <c r="G12" s="7">
        <v>0.4</v>
      </c>
      <c r="H12" s="1">
        <v>270</v>
      </c>
      <c r="I12" s="1">
        <v>9988476</v>
      </c>
      <c r="J12" s="1"/>
      <c r="K12" s="1">
        <v>21</v>
      </c>
      <c r="L12" s="1">
        <f t="shared" si="2"/>
        <v>-2</v>
      </c>
      <c r="M12" s="1"/>
      <c r="N12" s="1"/>
      <c r="O12" s="1">
        <v>0</v>
      </c>
      <c r="P12" s="1">
        <f t="shared" si="6"/>
        <v>3.8</v>
      </c>
      <c r="Q12" s="9"/>
      <c r="R12" s="9">
        <f t="shared" si="11"/>
        <v>0</v>
      </c>
      <c r="S12" s="9"/>
      <c r="T12" s="1"/>
      <c r="U12" s="1">
        <f t="shared" si="9"/>
        <v>18.684210526315791</v>
      </c>
      <c r="V12" s="1">
        <f t="shared" si="7"/>
        <v>18.684210526315791</v>
      </c>
      <c r="W12" s="1">
        <v>3.2</v>
      </c>
      <c r="X12" s="1">
        <v>3.8</v>
      </c>
      <c r="Y12" s="1">
        <v>6.2</v>
      </c>
      <c r="Z12" s="1">
        <v>3.8</v>
      </c>
      <c r="AA12" s="1">
        <v>2.8</v>
      </c>
      <c r="AB12" s="1">
        <v>4.5999999999999996</v>
      </c>
      <c r="AC12" s="1">
        <v>0</v>
      </c>
      <c r="AD12" s="1">
        <v>5</v>
      </c>
      <c r="AE12" s="1">
        <v>9.8000000000000007</v>
      </c>
      <c r="AF12" s="1">
        <v>12.2</v>
      </c>
      <c r="AG12" s="1"/>
      <c r="AH12" s="1">
        <f t="shared" si="10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50</v>
      </c>
      <c r="B13" s="1" t="s">
        <v>36</v>
      </c>
      <c r="C13" s="1">
        <v>436</v>
      </c>
      <c r="D13" s="1"/>
      <c r="E13" s="1">
        <v>207</v>
      </c>
      <c r="F13" s="1">
        <v>225</v>
      </c>
      <c r="G13" s="7">
        <v>0.18</v>
      </c>
      <c r="H13" s="1">
        <v>150</v>
      </c>
      <c r="I13" s="1">
        <v>5034819</v>
      </c>
      <c r="J13" s="1"/>
      <c r="K13" s="1">
        <v>203</v>
      </c>
      <c r="L13" s="1">
        <f t="shared" si="2"/>
        <v>4</v>
      </c>
      <c r="M13" s="1"/>
      <c r="N13" s="1"/>
      <c r="O13" s="1">
        <v>420</v>
      </c>
      <c r="P13" s="1">
        <f t="shared" si="6"/>
        <v>41.4</v>
      </c>
      <c r="Q13" s="9">
        <f t="shared" si="8"/>
        <v>183</v>
      </c>
      <c r="R13" s="9">
        <v>150</v>
      </c>
      <c r="S13" s="9">
        <v>150</v>
      </c>
      <c r="T13" s="1"/>
      <c r="U13" s="1">
        <f t="shared" si="9"/>
        <v>19.202898550724637</v>
      </c>
      <c r="V13" s="1">
        <f t="shared" si="7"/>
        <v>15.579710144927537</v>
      </c>
      <c r="W13" s="1">
        <v>37.6</v>
      </c>
      <c r="X13" s="1">
        <v>24.8</v>
      </c>
      <c r="Y13" s="1">
        <v>14.2</v>
      </c>
      <c r="Z13" s="1">
        <v>43.8</v>
      </c>
      <c r="AA13" s="1">
        <v>32.200000000000003</v>
      </c>
      <c r="AB13" s="1">
        <v>11</v>
      </c>
      <c r="AC13" s="1">
        <v>-0.2</v>
      </c>
      <c r="AD13" s="1">
        <v>18.8</v>
      </c>
      <c r="AE13" s="1">
        <v>30.4</v>
      </c>
      <c r="AF13" s="1">
        <v>19.2</v>
      </c>
      <c r="AG13" s="1"/>
      <c r="AH13" s="1">
        <f t="shared" si="10"/>
        <v>27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51</v>
      </c>
      <c r="B14" s="11" t="s">
        <v>40</v>
      </c>
      <c r="C14" s="11"/>
      <c r="D14" s="11"/>
      <c r="E14" s="11"/>
      <c r="F14" s="12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0</v>
      </c>
      <c r="P14" s="1">
        <f t="shared" si="6"/>
        <v>0</v>
      </c>
      <c r="Q14" s="9">
        <f>20*(P14+P15)-O14-O15-F14-F15</f>
        <v>43.755999999999993</v>
      </c>
      <c r="R14" s="9">
        <f t="shared" si="11"/>
        <v>44</v>
      </c>
      <c r="S14" s="9"/>
      <c r="T14" s="1"/>
      <c r="U14" s="1" t="e">
        <f t="shared" si="9"/>
        <v>#DIV/0!</v>
      </c>
      <c r="V14" s="1" t="e">
        <f t="shared" si="7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10"/>
        <v>44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5" t="s">
        <v>52</v>
      </c>
      <c r="B15" s="16" t="s">
        <v>40</v>
      </c>
      <c r="C15" s="16">
        <v>60.908000000000001</v>
      </c>
      <c r="D15" s="16">
        <v>0.156</v>
      </c>
      <c r="E15" s="16">
        <v>20.963999999999999</v>
      </c>
      <c r="F15" s="17">
        <v>40.1</v>
      </c>
      <c r="G15" s="18">
        <v>0</v>
      </c>
      <c r="H15" s="19" t="e">
        <v>#N/A</v>
      </c>
      <c r="I15" s="19" t="s">
        <v>46</v>
      </c>
      <c r="J15" s="19" t="s">
        <v>51</v>
      </c>
      <c r="K15" s="19">
        <v>22.9</v>
      </c>
      <c r="L15" s="19">
        <f t="shared" si="2"/>
        <v>-1.9359999999999999</v>
      </c>
      <c r="M15" s="19"/>
      <c r="N15" s="19"/>
      <c r="O15" s="19">
        <v>0</v>
      </c>
      <c r="P15" s="19">
        <f t="shared" si="6"/>
        <v>4.1928000000000001</v>
      </c>
      <c r="Q15" s="20"/>
      <c r="R15" s="9">
        <f t="shared" si="11"/>
        <v>0</v>
      </c>
      <c r="S15" s="20"/>
      <c r="T15" s="19"/>
      <c r="U15" s="1">
        <f t="shared" si="9"/>
        <v>9.5640145010494191</v>
      </c>
      <c r="V15" s="19">
        <f t="shared" si="7"/>
        <v>9.5640145010494191</v>
      </c>
      <c r="W15" s="19">
        <v>1.0464</v>
      </c>
      <c r="X15" s="19">
        <v>0.96</v>
      </c>
      <c r="Y15" s="19">
        <v>0.51039999999999996</v>
      </c>
      <c r="Z15" s="19">
        <v>0.98760000000000003</v>
      </c>
      <c r="AA15" s="19">
        <v>0.98440000000000005</v>
      </c>
      <c r="AB15" s="19">
        <v>0.47520000000000001</v>
      </c>
      <c r="AC15" s="19">
        <v>1.5528</v>
      </c>
      <c r="AD15" s="19">
        <v>0</v>
      </c>
      <c r="AE15" s="19">
        <v>1.8912</v>
      </c>
      <c r="AF15" s="19">
        <v>2.9769999999999999</v>
      </c>
      <c r="AG15" s="27" t="s">
        <v>53</v>
      </c>
      <c r="AH15" s="1">
        <f t="shared" si="10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36</v>
      </c>
      <c r="C16" s="1">
        <v>73</v>
      </c>
      <c r="D16" s="1"/>
      <c r="E16" s="1">
        <v>60</v>
      </c>
      <c r="F16" s="1"/>
      <c r="G16" s="7">
        <v>0.1</v>
      </c>
      <c r="H16" s="1">
        <v>90</v>
      </c>
      <c r="I16" s="1">
        <v>8444163</v>
      </c>
      <c r="J16" s="1"/>
      <c r="K16" s="1">
        <v>63</v>
      </c>
      <c r="L16" s="1">
        <f t="shared" si="2"/>
        <v>-3</v>
      </c>
      <c r="M16" s="1"/>
      <c r="N16" s="1"/>
      <c r="O16" s="1">
        <v>110</v>
      </c>
      <c r="P16" s="1">
        <f t="shared" si="6"/>
        <v>12</v>
      </c>
      <c r="Q16" s="9">
        <f>18*P16-O16-F16</f>
        <v>106</v>
      </c>
      <c r="R16" s="9">
        <v>100</v>
      </c>
      <c r="S16" s="9">
        <v>100</v>
      </c>
      <c r="T16" s="1"/>
      <c r="U16" s="1">
        <f t="shared" si="9"/>
        <v>17.5</v>
      </c>
      <c r="V16" s="1">
        <f t="shared" si="7"/>
        <v>9.1666666666666661</v>
      </c>
      <c r="W16" s="1">
        <v>8.6</v>
      </c>
      <c r="X16" s="1">
        <v>6.2</v>
      </c>
      <c r="Y16" s="1">
        <v>0.8</v>
      </c>
      <c r="Z16" s="1">
        <v>10.6</v>
      </c>
      <c r="AA16" s="1">
        <v>1.8</v>
      </c>
      <c r="AB16" s="1">
        <v>6.2</v>
      </c>
      <c r="AC16" s="1">
        <v>5.8</v>
      </c>
      <c r="AD16" s="1">
        <v>8.4</v>
      </c>
      <c r="AE16" s="1">
        <v>5.2</v>
      </c>
      <c r="AF16" s="1">
        <v>6.8</v>
      </c>
      <c r="AG16" s="1"/>
      <c r="AH16" s="1">
        <f t="shared" si="10"/>
        <v>10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166</v>
      </c>
      <c r="D17" s="1">
        <v>787</v>
      </c>
      <c r="E17" s="1">
        <v>255</v>
      </c>
      <c r="F17" s="1">
        <v>692</v>
      </c>
      <c r="G17" s="7">
        <v>0.18</v>
      </c>
      <c r="H17" s="1">
        <v>150</v>
      </c>
      <c r="I17" s="1">
        <v>5038411</v>
      </c>
      <c r="J17" s="1"/>
      <c r="K17" s="1">
        <v>301</v>
      </c>
      <c r="L17" s="1">
        <f t="shared" si="2"/>
        <v>-46</v>
      </c>
      <c r="M17" s="1"/>
      <c r="N17" s="1"/>
      <c r="O17" s="1">
        <v>0</v>
      </c>
      <c r="P17" s="1">
        <f t="shared" si="6"/>
        <v>51</v>
      </c>
      <c r="Q17" s="9">
        <f t="shared" ref="Q17:Q21" si="12">20*P17-O17-F17</f>
        <v>328</v>
      </c>
      <c r="R17" s="9">
        <v>300</v>
      </c>
      <c r="S17" s="9">
        <v>300</v>
      </c>
      <c r="T17" s="1"/>
      <c r="U17" s="1">
        <f t="shared" si="9"/>
        <v>19.450980392156861</v>
      </c>
      <c r="V17" s="1">
        <f t="shared" si="7"/>
        <v>13.568627450980392</v>
      </c>
      <c r="W17" s="1">
        <v>24.4</v>
      </c>
      <c r="X17" s="1">
        <v>52.4</v>
      </c>
      <c r="Y17" s="1">
        <v>66.8</v>
      </c>
      <c r="Z17" s="1">
        <v>52.8</v>
      </c>
      <c r="AA17" s="1">
        <v>43.8</v>
      </c>
      <c r="AB17" s="1">
        <v>50.4</v>
      </c>
      <c r="AC17" s="1">
        <v>66</v>
      </c>
      <c r="AD17" s="1">
        <v>84.4</v>
      </c>
      <c r="AE17" s="1">
        <v>62.8</v>
      </c>
      <c r="AF17" s="1">
        <v>69.599999999999994</v>
      </c>
      <c r="AG17" s="1"/>
      <c r="AH17" s="1">
        <f t="shared" si="10"/>
        <v>54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36</v>
      </c>
      <c r="C18" s="1">
        <v>497</v>
      </c>
      <c r="D18" s="1">
        <v>272</v>
      </c>
      <c r="E18" s="1">
        <v>423</v>
      </c>
      <c r="F18" s="1">
        <v>341</v>
      </c>
      <c r="G18" s="7">
        <v>0.18</v>
      </c>
      <c r="H18" s="1">
        <v>150</v>
      </c>
      <c r="I18" s="1">
        <v>5038459</v>
      </c>
      <c r="J18" s="1"/>
      <c r="K18" s="1">
        <v>441</v>
      </c>
      <c r="L18" s="1">
        <f t="shared" si="2"/>
        <v>-18</v>
      </c>
      <c r="M18" s="1"/>
      <c r="N18" s="1"/>
      <c r="O18" s="1">
        <v>780</v>
      </c>
      <c r="P18" s="1">
        <f t="shared" si="6"/>
        <v>84.6</v>
      </c>
      <c r="Q18" s="9">
        <f t="shared" si="12"/>
        <v>571</v>
      </c>
      <c r="R18" s="9">
        <v>550</v>
      </c>
      <c r="S18" s="9">
        <v>550</v>
      </c>
      <c r="T18" s="1"/>
      <c r="U18" s="1">
        <f t="shared" si="9"/>
        <v>19.75177304964539</v>
      </c>
      <c r="V18" s="1">
        <f t="shared" si="7"/>
        <v>13.250591016548464</v>
      </c>
      <c r="W18" s="1">
        <v>69.400000000000006</v>
      </c>
      <c r="X18" s="1">
        <v>55.6</v>
      </c>
      <c r="Y18" s="1">
        <v>58.2</v>
      </c>
      <c r="Z18" s="1">
        <v>82.4</v>
      </c>
      <c r="AA18" s="1">
        <v>48.2</v>
      </c>
      <c r="AB18" s="1">
        <v>76.599999999999994</v>
      </c>
      <c r="AC18" s="1">
        <v>70</v>
      </c>
      <c r="AD18" s="1">
        <v>83</v>
      </c>
      <c r="AE18" s="1">
        <v>70.599999999999994</v>
      </c>
      <c r="AF18" s="1">
        <v>77.599999999999994</v>
      </c>
      <c r="AG18" s="1"/>
      <c r="AH18" s="1">
        <f t="shared" si="10"/>
        <v>99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51</v>
      </c>
      <c r="D19" s="1">
        <v>752</v>
      </c>
      <c r="E19" s="1">
        <v>128</v>
      </c>
      <c r="F19" s="1">
        <v>661</v>
      </c>
      <c r="G19" s="7">
        <v>0.18</v>
      </c>
      <c r="H19" s="1">
        <v>150</v>
      </c>
      <c r="I19" s="1">
        <v>5038831</v>
      </c>
      <c r="J19" s="1"/>
      <c r="K19" s="1">
        <v>194</v>
      </c>
      <c r="L19" s="1">
        <f t="shared" si="2"/>
        <v>-66</v>
      </c>
      <c r="M19" s="1"/>
      <c r="N19" s="1"/>
      <c r="O19" s="1">
        <v>0</v>
      </c>
      <c r="P19" s="1">
        <f t="shared" si="6"/>
        <v>25.6</v>
      </c>
      <c r="Q19" s="9"/>
      <c r="R19" s="9">
        <f t="shared" si="11"/>
        <v>0</v>
      </c>
      <c r="S19" s="9"/>
      <c r="T19" s="1"/>
      <c r="U19" s="1">
        <f t="shared" si="9"/>
        <v>25.8203125</v>
      </c>
      <c r="V19" s="1">
        <f t="shared" si="7"/>
        <v>25.8203125</v>
      </c>
      <c r="W19" s="1">
        <v>20</v>
      </c>
      <c r="X19" s="1">
        <v>16.600000000000001</v>
      </c>
      <c r="Y19" s="1">
        <v>52.8</v>
      </c>
      <c r="Z19" s="1">
        <v>36.200000000000003</v>
      </c>
      <c r="AA19" s="1">
        <v>31.4</v>
      </c>
      <c r="AB19" s="1">
        <v>41.2</v>
      </c>
      <c r="AC19" s="1">
        <v>47.2</v>
      </c>
      <c r="AD19" s="1">
        <v>41.6</v>
      </c>
      <c r="AE19" s="1">
        <v>26.2</v>
      </c>
      <c r="AF19" s="1">
        <v>39.799999999999997</v>
      </c>
      <c r="AG19" s="1"/>
      <c r="AH19" s="1">
        <f t="shared" si="10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225</v>
      </c>
      <c r="D20" s="1">
        <v>340</v>
      </c>
      <c r="E20" s="1">
        <v>209</v>
      </c>
      <c r="F20" s="1">
        <v>344</v>
      </c>
      <c r="G20" s="7">
        <v>0.18</v>
      </c>
      <c r="H20" s="1">
        <v>120</v>
      </c>
      <c r="I20" s="1">
        <v>5038855</v>
      </c>
      <c r="J20" s="1"/>
      <c r="K20" s="1">
        <v>215</v>
      </c>
      <c r="L20" s="1">
        <f t="shared" si="2"/>
        <v>-6</v>
      </c>
      <c r="M20" s="1"/>
      <c r="N20" s="1"/>
      <c r="O20" s="1">
        <v>0</v>
      </c>
      <c r="P20" s="1">
        <f t="shared" si="6"/>
        <v>41.8</v>
      </c>
      <c r="Q20" s="9">
        <f t="shared" si="12"/>
        <v>492</v>
      </c>
      <c r="R20" s="9">
        <v>350</v>
      </c>
      <c r="S20" s="9">
        <v>350</v>
      </c>
      <c r="T20" s="1"/>
      <c r="U20" s="1">
        <f t="shared" si="9"/>
        <v>16.602870813397129</v>
      </c>
      <c r="V20" s="1">
        <f t="shared" si="7"/>
        <v>8.2296650717703361</v>
      </c>
      <c r="W20" s="1">
        <v>27</v>
      </c>
      <c r="X20" s="1">
        <v>35</v>
      </c>
      <c r="Y20" s="1">
        <v>10</v>
      </c>
      <c r="Z20" s="1">
        <v>33.799999999999997</v>
      </c>
      <c r="AA20" s="1">
        <v>31.8</v>
      </c>
      <c r="AB20" s="1">
        <v>48</v>
      </c>
      <c r="AC20" s="1">
        <v>34</v>
      </c>
      <c r="AD20" s="1">
        <v>42.2</v>
      </c>
      <c r="AE20" s="1">
        <v>55.4</v>
      </c>
      <c r="AF20" s="1">
        <v>49.6</v>
      </c>
      <c r="AG20" s="1"/>
      <c r="AH20" s="1">
        <f t="shared" si="10"/>
        <v>63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610</v>
      </c>
      <c r="D21" s="1">
        <v>490</v>
      </c>
      <c r="E21" s="1">
        <v>632</v>
      </c>
      <c r="F21" s="1">
        <v>466</v>
      </c>
      <c r="G21" s="7">
        <v>0.18</v>
      </c>
      <c r="H21" s="1">
        <v>150</v>
      </c>
      <c r="I21" s="1">
        <v>5038435</v>
      </c>
      <c r="J21" s="1"/>
      <c r="K21" s="1">
        <v>673</v>
      </c>
      <c r="L21" s="1">
        <f t="shared" si="2"/>
        <v>-41</v>
      </c>
      <c r="M21" s="1"/>
      <c r="N21" s="1"/>
      <c r="O21" s="1">
        <v>1400</v>
      </c>
      <c r="P21" s="1">
        <f t="shared" si="6"/>
        <v>126.4</v>
      </c>
      <c r="Q21" s="9">
        <f t="shared" si="12"/>
        <v>662</v>
      </c>
      <c r="R21" s="9">
        <v>700</v>
      </c>
      <c r="S21" s="9">
        <v>700</v>
      </c>
      <c r="T21" s="1"/>
      <c r="U21" s="1">
        <f t="shared" si="9"/>
        <v>20.300632911392405</v>
      </c>
      <c r="V21" s="1">
        <f t="shared" si="7"/>
        <v>14.762658227848101</v>
      </c>
      <c r="W21" s="1">
        <v>114</v>
      </c>
      <c r="X21" s="1">
        <v>82.8</v>
      </c>
      <c r="Y21" s="1">
        <v>99.4</v>
      </c>
      <c r="Z21" s="1">
        <v>116.6</v>
      </c>
      <c r="AA21" s="1">
        <v>102.6</v>
      </c>
      <c r="AB21" s="1">
        <v>124.4</v>
      </c>
      <c r="AC21" s="1">
        <v>110.2</v>
      </c>
      <c r="AD21" s="1">
        <v>117.8</v>
      </c>
      <c r="AE21" s="1">
        <v>101.6</v>
      </c>
      <c r="AF21" s="1">
        <v>116.2</v>
      </c>
      <c r="AG21" s="1"/>
      <c r="AH21" s="1">
        <f t="shared" si="10"/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60</v>
      </c>
      <c r="B22" s="1" t="s">
        <v>36</v>
      </c>
      <c r="C22" s="1">
        <v>36</v>
      </c>
      <c r="D22" s="1">
        <v>710</v>
      </c>
      <c r="E22" s="1">
        <v>101</v>
      </c>
      <c r="F22" s="1">
        <v>645</v>
      </c>
      <c r="G22" s="7">
        <v>0.18</v>
      </c>
      <c r="H22" s="1">
        <v>120</v>
      </c>
      <c r="I22" s="1">
        <v>5038398</v>
      </c>
      <c r="J22" s="1"/>
      <c r="K22" s="1">
        <v>124</v>
      </c>
      <c r="L22" s="1">
        <f t="shared" si="2"/>
        <v>-23</v>
      </c>
      <c r="M22" s="1"/>
      <c r="N22" s="1"/>
      <c r="O22" s="1">
        <v>0</v>
      </c>
      <c r="P22" s="1">
        <f t="shared" si="6"/>
        <v>20.2</v>
      </c>
      <c r="Q22" s="9"/>
      <c r="R22" s="9">
        <f t="shared" si="11"/>
        <v>0</v>
      </c>
      <c r="S22" s="9"/>
      <c r="T22" s="1"/>
      <c r="U22" s="1">
        <f t="shared" si="9"/>
        <v>31.930693069306933</v>
      </c>
      <c r="V22" s="1">
        <f t="shared" si="7"/>
        <v>31.930693069306933</v>
      </c>
      <c r="W22" s="1">
        <v>27.6</v>
      </c>
      <c r="X22" s="1">
        <v>41.6</v>
      </c>
      <c r="Y22" s="1">
        <v>60.8</v>
      </c>
      <c r="Z22" s="1">
        <v>38.4</v>
      </c>
      <c r="AA22" s="1">
        <v>34.200000000000003</v>
      </c>
      <c r="AB22" s="1">
        <v>37.4</v>
      </c>
      <c r="AC22" s="1">
        <v>49.6</v>
      </c>
      <c r="AD22" s="1">
        <v>56.4</v>
      </c>
      <c r="AE22" s="1">
        <v>47.2</v>
      </c>
      <c r="AF22" s="1">
        <v>60.6</v>
      </c>
      <c r="AG22" s="1"/>
      <c r="AH22" s="1">
        <f t="shared" si="10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61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>
        <v>150</v>
      </c>
      <c r="P23" s="1">
        <f t="shared" si="6"/>
        <v>0</v>
      </c>
      <c r="Q23" s="9">
        <f>20*(P23+P24)-O23-O24-F23-F24</f>
        <v>44.592000000000013</v>
      </c>
      <c r="R23" s="9">
        <v>50</v>
      </c>
      <c r="S23" s="9">
        <v>50</v>
      </c>
      <c r="T23" s="1"/>
      <c r="U23" s="1" t="e">
        <f t="shared" si="9"/>
        <v>#DIV/0!</v>
      </c>
      <c r="V23" s="1" t="e">
        <f t="shared" si="7"/>
        <v>#DIV/0!</v>
      </c>
      <c r="W23" s="1">
        <v>0</v>
      </c>
      <c r="X23" s="1">
        <v>0</v>
      </c>
      <c r="Y23" s="1">
        <v>6.9180000000000001</v>
      </c>
      <c r="Z23" s="1">
        <v>13.818</v>
      </c>
      <c r="AA23" s="1">
        <v>9.4328000000000003</v>
      </c>
      <c r="AB23" s="1">
        <v>8.8819999999999997</v>
      </c>
      <c r="AC23" s="1">
        <v>18.325600000000001</v>
      </c>
      <c r="AD23" s="1">
        <v>9.1067999999999998</v>
      </c>
      <c r="AE23" s="1">
        <v>7.6242000000000001</v>
      </c>
      <c r="AF23" s="1">
        <v>6.1372</v>
      </c>
      <c r="AG23" s="1"/>
      <c r="AH23" s="1">
        <f t="shared" si="10"/>
        <v>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5" t="s">
        <v>62</v>
      </c>
      <c r="B24" s="16" t="s">
        <v>40</v>
      </c>
      <c r="C24" s="16">
        <v>89.412999999999997</v>
      </c>
      <c r="D24" s="16">
        <v>84.555000000000007</v>
      </c>
      <c r="E24" s="16">
        <v>73.673000000000002</v>
      </c>
      <c r="F24" s="17">
        <v>100.1</v>
      </c>
      <c r="G24" s="18">
        <v>0</v>
      </c>
      <c r="H24" s="19" t="e">
        <v>#N/A</v>
      </c>
      <c r="I24" s="19" t="s">
        <v>46</v>
      </c>
      <c r="J24" s="19" t="s">
        <v>61</v>
      </c>
      <c r="K24" s="19">
        <v>64.5</v>
      </c>
      <c r="L24" s="19">
        <f t="shared" si="2"/>
        <v>9.1730000000000018</v>
      </c>
      <c r="M24" s="19"/>
      <c r="N24" s="19"/>
      <c r="O24" s="19">
        <v>0</v>
      </c>
      <c r="P24" s="19">
        <f t="shared" si="6"/>
        <v>14.7346</v>
      </c>
      <c r="Q24" s="20"/>
      <c r="R24" s="9">
        <f t="shared" si="11"/>
        <v>0</v>
      </c>
      <c r="S24" s="20"/>
      <c r="T24" s="19"/>
      <c r="U24" s="1">
        <f t="shared" si="9"/>
        <v>6.7935335876101144</v>
      </c>
      <c r="V24" s="19">
        <f t="shared" si="7"/>
        <v>6.7935335876101144</v>
      </c>
      <c r="W24" s="19">
        <v>14.2056</v>
      </c>
      <c r="X24" s="19">
        <v>4.0244</v>
      </c>
      <c r="Y24" s="19">
        <v>6.5338000000000003</v>
      </c>
      <c r="Z24" s="19">
        <v>2.5783999999999998</v>
      </c>
      <c r="AA24" s="19">
        <v>0.69040000000000001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/>
      <c r="AH24" s="1">
        <f t="shared" si="10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63</v>
      </c>
      <c r="B25" s="11" t="s">
        <v>40</v>
      </c>
      <c r="C25" s="11"/>
      <c r="D25" s="11"/>
      <c r="E25" s="11">
        <v>-0.20799999999999999</v>
      </c>
      <c r="F25" s="12"/>
      <c r="G25" s="7">
        <v>1</v>
      </c>
      <c r="H25" s="1">
        <v>150</v>
      </c>
      <c r="I25" s="1">
        <v>8785235</v>
      </c>
      <c r="J25" s="1"/>
      <c r="K25" s="1"/>
      <c r="L25" s="1">
        <f t="shared" si="2"/>
        <v>-0.20799999999999999</v>
      </c>
      <c r="M25" s="1"/>
      <c r="N25" s="1"/>
      <c r="O25" s="1">
        <v>0</v>
      </c>
      <c r="P25" s="1">
        <f t="shared" si="6"/>
        <v>-4.1599999999999998E-2</v>
      </c>
      <c r="Q25" s="9">
        <f>20*(P25+P26)-O25-O26-F25-F26</f>
        <v>101.39200000000002</v>
      </c>
      <c r="R25" s="9">
        <v>100</v>
      </c>
      <c r="S25" s="9">
        <v>100</v>
      </c>
      <c r="T25" s="1"/>
      <c r="U25" s="1">
        <f t="shared" si="9"/>
        <v>-2403.8461538461538</v>
      </c>
      <c r="V25" s="1">
        <f t="shared" si="7"/>
        <v>0</v>
      </c>
      <c r="W25" s="1">
        <v>0</v>
      </c>
      <c r="X25" s="1">
        <v>2.9085999999999999</v>
      </c>
      <c r="Y25" s="1">
        <v>7.8628</v>
      </c>
      <c r="Z25" s="1">
        <v>8.5451999999999995</v>
      </c>
      <c r="AA25" s="1">
        <v>6.3983999999999996</v>
      </c>
      <c r="AB25" s="1">
        <v>3.8359999999999999</v>
      </c>
      <c r="AC25" s="1">
        <v>4.8802000000000003</v>
      </c>
      <c r="AD25" s="1">
        <v>6.3159999999999998</v>
      </c>
      <c r="AE25" s="1">
        <v>7.9832000000000001</v>
      </c>
      <c r="AF25" s="1">
        <v>7.1159999999999997</v>
      </c>
      <c r="AG25" s="1"/>
      <c r="AH25" s="1">
        <f t="shared" si="10"/>
        <v>100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5" t="s">
        <v>64</v>
      </c>
      <c r="B26" s="16" t="s">
        <v>40</v>
      </c>
      <c r="C26" s="16">
        <v>34.421999999999997</v>
      </c>
      <c r="D26" s="16">
        <v>48.423000000000002</v>
      </c>
      <c r="E26" s="16">
        <v>36.831000000000003</v>
      </c>
      <c r="F26" s="17">
        <v>45.1</v>
      </c>
      <c r="G26" s="18">
        <v>0</v>
      </c>
      <c r="H26" s="19" t="e">
        <v>#N/A</v>
      </c>
      <c r="I26" s="19" t="s">
        <v>46</v>
      </c>
      <c r="J26" s="19" t="s">
        <v>63</v>
      </c>
      <c r="K26" s="19">
        <v>35</v>
      </c>
      <c r="L26" s="19">
        <f t="shared" si="2"/>
        <v>1.8310000000000031</v>
      </c>
      <c r="M26" s="19"/>
      <c r="N26" s="19"/>
      <c r="O26" s="19">
        <v>0</v>
      </c>
      <c r="P26" s="19">
        <f t="shared" si="6"/>
        <v>7.366200000000001</v>
      </c>
      <c r="Q26" s="20"/>
      <c r="R26" s="9">
        <f t="shared" si="11"/>
        <v>0</v>
      </c>
      <c r="S26" s="20"/>
      <c r="T26" s="19"/>
      <c r="U26" s="1">
        <f t="shared" si="9"/>
        <v>6.1225598001683359</v>
      </c>
      <c r="V26" s="19">
        <f t="shared" si="7"/>
        <v>6.1225598001683359</v>
      </c>
      <c r="W26" s="19">
        <v>5.7847999999999997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/>
      <c r="AH26" s="1">
        <f t="shared" si="10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65</v>
      </c>
      <c r="B27" s="22" t="s">
        <v>40</v>
      </c>
      <c r="C27" s="22"/>
      <c r="D27" s="22"/>
      <c r="E27" s="22"/>
      <c r="F27" s="23"/>
      <c r="G27" s="24">
        <v>1</v>
      </c>
      <c r="H27" s="25">
        <v>120</v>
      </c>
      <c r="I27" s="25">
        <v>8785204</v>
      </c>
      <c r="J27" s="25"/>
      <c r="K27" s="25"/>
      <c r="L27" s="25">
        <f t="shared" si="2"/>
        <v>0</v>
      </c>
      <c r="M27" s="25"/>
      <c r="N27" s="25"/>
      <c r="O27" s="25">
        <v>0</v>
      </c>
      <c r="P27" s="25">
        <f t="shared" si="6"/>
        <v>0</v>
      </c>
      <c r="Q27" s="26"/>
      <c r="R27" s="9">
        <f t="shared" si="11"/>
        <v>0</v>
      </c>
      <c r="S27" s="26"/>
      <c r="T27" s="25"/>
      <c r="U27" s="1" t="e">
        <f t="shared" si="9"/>
        <v>#DIV/0!</v>
      </c>
      <c r="V27" s="25" t="e">
        <f t="shared" si="7"/>
        <v>#DIV/0!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 t="s">
        <v>66</v>
      </c>
      <c r="AH27" s="1">
        <f t="shared" si="10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5" t="s">
        <v>67</v>
      </c>
      <c r="B28" s="16" t="s">
        <v>40</v>
      </c>
      <c r="C28" s="16"/>
      <c r="D28" s="16">
        <v>305.16000000000003</v>
      </c>
      <c r="E28" s="16">
        <v>12.9</v>
      </c>
      <c r="F28" s="17">
        <v>292.26</v>
      </c>
      <c r="G28" s="18">
        <v>0</v>
      </c>
      <c r="H28" s="19" t="e">
        <v>#N/A</v>
      </c>
      <c r="I28" s="19" t="s">
        <v>46</v>
      </c>
      <c r="J28" s="19" t="s">
        <v>65</v>
      </c>
      <c r="K28" s="19">
        <v>10.5</v>
      </c>
      <c r="L28" s="19">
        <f t="shared" si="2"/>
        <v>2.4000000000000004</v>
      </c>
      <c r="M28" s="19"/>
      <c r="N28" s="19"/>
      <c r="O28" s="19"/>
      <c r="P28" s="19">
        <f t="shared" si="6"/>
        <v>2.58</v>
      </c>
      <c r="Q28" s="20"/>
      <c r="R28" s="9">
        <f t="shared" si="11"/>
        <v>0</v>
      </c>
      <c r="S28" s="20"/>
      <c r="T28" s="19"/>
      <c r="U28" s="1">
        <f t="shared" si="9"/>
        <v>113.27906976744185</v>
      </c>
      <c r="V28" s="19">
        <f t="shared" si="7"/>
        <v>113.27906976744185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/>
      <c r="AH28" s="1">
        <f t="shared" si="1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68</v>
      </c>
      <c r="B29" s="11" t="s">
        <v>40</v>
      </c>
      <c r="C29" s="11">
        <v>8.5839999999999996</v>
      </c>
      <c r="D29" s="11"/>
      <c r="E29" s="11">
        <v>2.1019999999999999</v>
      </c>
      <c r="F29" s="12"/>
      <c r="G29" s="7">
        <v>1</v>
      </c>
      <c r="H29" s="1">
        <v>180</v>
      </c>
      <c r="I29" s="1">
        <v>8785259</v>
      </c>
      <c r="J29" s="1"/>
      <c r="K29" s="1">
        <v>15</v>
      </c>
      <c r="L29" s="1">
        <f t="shared" si="2"/>
        <v>-12.898</v>
      </c>
      <c r="M29" s="1"/>
      <c r="N29" s="1"/>
      <c r="O29" s="1">
        <v>0</v>
      </c>
      <c r="P29" s="1">
        <f t="shared" si="6"/>
        <v>0.4204</v>
      </c>
      <c r="Q29" s="9"/>
      <c r="R29" s="9">
        <f t="shared" si="11"/>
        <v>0</v>
      </c>
      <c r="S29" s="9">
        <v>40</v>
      </c>
      <c r="T29" s="1"/>
      <c r="U29" s="1">
        <f t="shared" si="9"/>
        <v>0</v>
      </c>
      <c r="V29" s="1">
        <f t="shared" si="7"/>
        <v>0</v>
      </c>
      <c r="W29" s="1">
        <v>3.5848</v>
      </c>
      <c r="X29" s="1">
        <v>13.8634</v>
      </c>
      <c r="Y29" s="1">
        <v>6.8540000000000001</v>
      </c>
      <c r="Z29" s="1">
        <v>3.5364</v>
      </c>
      <c r="AA29" s="1">
        <v>6.7388000000000003</v>
      </c>
      <c r="AB29" s="1">
        <v>3.5726</v>
      </c>
      <c r="AC29" s="1">
        <v>6.3921999999999999</v>
      </c>
      <c r="AD29" s="1">
        <v>3.0973999999999999</v>
      </c>
      <c r="AE29" s="1">
        <v>2.6960000000000002</v>
      </c>
      <c r="AF29" s="1">
        <v>0</v>
      </c>
      <c r="AG29" s="1"/>
      <c r="AH29" s="1">
        <f t="shared" si="10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5" t="s">
        <v>69</v>
      </c>
      <c r="B30" s="16" t="s">
        <v>40</v>
      </c>
      <c r="C30" s="16"/>
      <c r="D30" s="16">
        <v>291.85199999999998</v>
      </c>
      <c r="E30" s="16">
        <v>6.7480000000000002</v>
      </c>
      <c r="F30" s="17">
        <v>285.10399999999998</v>
      </c>
      <c r="G30" s="18">
        <v>0</v>
      </c>
      <c r="H30" s="19" t="e">
        <v>#N/A</v>
      </c>
      <c r="I30" s="19" t="s">
        <v>46</v>
      </c>
      <c r="J30" s="19" t="s">
        <v>68</v>
      </c>
      <c r="K30" s="19">
        <v>5.5</v>
      </c>
      <c r="L30" s="19">
        <f t="shared" si="2"/>
        <v>1.2480000000000002</v>
      </c>
      <c r="M30" s="19"/>
      <c r="N30" s="19"/>
      <c r="O30" s="19"/>
      <c r="P30" s="19">
        <f t="shared" si="6"/>
        <v>1.3496000000000001</v>
      </c>
      <c r="Q30" s="20"/>
      <c r="R30" s="9">
        <f t="shared" si="11"/>
        <v>0</v>
      </c>
      <c r="S30" s="20"/>
      <c r="T30" s="19"/>
      <c r="U30" s="1">
        <f t="shared" si="9"/>
        <v>211.2507409602845</v>
      </c>
      <c r="V30" s="19">
        <f t="shared" si="7"/>
        <v>211.2507409602845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/>
      <c r="AH30" s="1">
        <f t="shared" si="1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44</v>
      </c>
      <c r="D31" s="1">
        <v>34</v>
      </c>
      <c r="E31" s="1">
        <v>53</v>
      </c>
      <c r="F31" s="1">
        <v>1</v>
      </c>
      <c r="G31" s="7">
        <v>0.1</v>
      </c>
      <c r="H31" s="1">
        <v>60</v>
      </c>
      <c r="I31" s="1">
        <v>8444170</v>
      </c>
      <c r="J31" s="1"/>
      <c r="K31" s="1">
        <v>64</v>
      </c>
      <c r="L31" s="1">
        <f t="shared" si="2"/>
        <v>-11</v>
      </c>
      <c r="M31" s="1"/>
      <c r="N31" s="1"/>
      <c r="O31" s="1">
        <v>44.8</v>
      </c>
      <c r="P31" s="1">
        <f t="shared" si="6"/>
        <v>10.6</v>
      </c>
      <c r="Q31" s="9">
        <f>16*P31-O31-F31</f>
        <v>123.8</v>
      </c>
      <c r="R31" s="9">
        <v>130</v>
      </c>
      <c r="S31" s="9">
        <v>150</v>
      </c>
      <c r="T31" s="1"/>
      <c r="U31" s="1">
        <f t="shared" si="9"/>
        <v>16.584905660377359</v>
      </c>
      <c r="V31" s="1">
        <f t="shared" si="7"/>
        <v>4.3207547169811322</v>
      </c>
      <c r="W31" s="1">
        <v>6.8</v>
      </c>
      <c r="X31" s="1">
        <v>4.4000000000000004</v>
      </c>
      <c r="Y31" s="1">
        <v>7</v>
      </c>
      <c r="Z31" s="1">
        <v>10.6</v>
      </c>
      <c r="AA31" s="1">
        <v>5.8</v>
      </c>
      <c r="AB31" s="1">
        <v>3</v>
      </c>
      <c r="AC31" s="1">
        <v>10.8</v>
      </c>
      <c r="AD31" s="1">
        <v>11.2</v>
      </c>
      <c r="AE31" s="1">
        <v>5.6</v>
      </c>
      <c r="AF31" s="1">
        <v>8</v>
      </c>
      <c r="AG31" s="1"/>
      <c r="AH31" s="1">
        <f t="shared" si="10"/>
        <v>13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40</v>
      </c>
      <c r="C32" s="1">
        <v>109.82</v>
      </c>
      <c r="D32" s="1">
        <v>207.01900000000001</v>
      </c>
      <c r="E32" s="1">
        <v>110.872</v>
      </c>
      <c r="F32" s="1">
        <v>204.80699999999999</v>
      </c>
      <c r="G32" s="7">
        <v>1</v>
      </c>
      <c r="H32" s="1">
        <v>120</v>
      </c>
      <c r="I32" s="1">
        <v>5522704</v>
      </c>
      <c r="J32" s="1"/>
      <c r="K32" s="1">
        <v>103.7</v>
      </c>
      <c r="L32" s="1">
        <f t="shared" si="2"/>
        <v>7.171999999999997</v>
      </c>
      <c r="M32" s="1"/>
      <c r="N32" s="1"/>
      <c r="O32" s="1">
        <v>700</v>
      </c>
      <c r="P32" s="1">
        <f t="shared" si="6"/>
        <v>22.174399999999999</v>
      </c>
      <c r="Q32" s="9"/>
      <c r="R32" s="9">
        <f t="shared" si="11"/>
        <v>0</v>
      </c>
      <c r="S32" s="9"/>
      <c r="T32" s="1"/>
      <c r="U32" s="1">
        <f t="shared" si="9"/>
        <v>40.804125478028723</v>
      </c>
      <c r="V32" s="1">
        <f t="shared" si="7"/>
        <v>40.804125478028723</v>
      </c>
      <c r="W32" s="1">
        <v>38.314599999999999</v>
      </c>
      <c r="X32" s="1">
        <v>24.382200000000001</v>
      </c>
      <c r="Y32" s="1">
        <v>0</v>
      </c>
      <c r="Z32" s="1">
        <v>34.7926</v>
      </c>
      <c r="AA32" s="1">
        <v>27.7758</v>
      </c>
      <c r="AB32" s="1">
        <v>20.173200000000001</v>
      </c>
      <c r="AC32" s="1">
        <v>14.6778</v>
      </c>
      <c r="AD32" s="1">
        <v>19.623000000000001</v>
      </c>
      <c r="AE32" s="1">
        <v>17.326000000000001</v>
      </c>
      <c r="AF32" s="1">
        <v>24.252400000000002</v>
      </c>
      <c r="AG32" s="1"/>
      <c r="AH32" s="1">
        <f t="shared" si="10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89</v>
      </c>
      <c r="D33" s="1">
        <v>128</v>
      </c>
      <c r="E33" s="1">
        <v>55</v>
      </c>
      <c r="F33" s="1">
        <v>162</v>
      </c>
      <c r="G33" s="7">
        <v>0.14000000000000001</v>
      </c>
      <c r="H33" s="1">
        <v>180</v>
      </c>
      <c r="I33" s="1">
        <v>9988391</v>
      </c>
      <c r="J33" s="1"/>
      <c r="K33" s="1">
        <v>55</v>
      </c>
      <c r="L33" s="1">
        <f t="shared" si="2"/>
        <v>0</v>
      </c>
      <c r="M33" s="1"/>
      <c r="N33" s="1"/>
      <c r="O33" s="1">
        <v>0</v>
      </c>
      <c r="P33" s="1">
        <f t="shared" si="6"/>
        <v>11</v>
      </c>
      <c r="Q33" s="9">
        <f t="shared" ref="Q33:Q34" si="13">20*P33-O33-F33</f>
        <v>58</v>
      </c>
      <c r="R33" s="9">
        <v>100</v>
      </c>
      <c r="S33" s="9">
        <v>100</v>
      </c>
      <c r="T33" s="1"/>
      <c r="U33" s="1">
        <f t="shared" si="9"/>
        <v>23.818181818181817</v>
      </c>
      <c r="V33" s="1">
        <f t="shared" si="7"/>
        <v>14.727272727272727</v>
      </c>
      <c r="W33" s="1">
        <v>8.8000000000000007</v>
      </c>
      <c r="X33" s="1">
        <v>13</v>
      </c>
      <c r="Y33" s="1">
        <v>7.4</v>
      </c>
      <c r="Z33" s="1">
        <v>9.6</v>
      </c>
      <c r="AA33" s="1">
        <v>3</v>
      </c>
      <c r="AB33" s="1">
        <v>13.4</v>
      </c>
      <c r="AC33" s="1">
        <v>16.399999999999999</v>
      </c>
      <c r="AD33" s="1">
        <v>12.2</v>
      </c>
      <c r="AE33" s="1">
        <v>11</v>
      </c>
      <c r="AF33" s="1">
        <v>8</v>
      </c>
      <c r="AG33" s="1"/>
      <c r="AH33" s="1">
        <f t="shared" si="10"/>
        <v>14.000000000000002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36</v>
      </c>
      <c r="C34" s="1">
        <v>259</v>
      </c>
      <c r="D34" s="1">
        <v>272</v>
      </c>
      <c r="E34" s="1">
        <v>229</v>
      </c>
      <c r="F34" s="1">
        <v>298</v>
      </c>
      <c r="G34" s="7">
        <v>0.18</v>
      </c>
      <c r="H34" s="1">
        <v>270</v>
      </c>
      <c r="I34" s="1">
        <v>9988681</v>
      </c>
      <c r="J34" s="1"/>
      <c r="K34" s="1">
        <v>229</v>
      </c>
      <c r="L34" s="1">
        <f t="shared" si="2"/>
        <v>0</v>
      </c>
      <c r="M34" s="1"/>
      <c r="N34" s="1"/>
      <c r="O34" s="1">
        <v>55</v>
      </c>
      <c r="P34" s="1">
        <f t="shared" si="6"/>
        <v>45.8</v>
      </c>
      <c r="Q34" s="9">
        <f t="shared" si="13"/>
        <v>563</v>
      </c>
      <c r="R34" s="9">
        <v>500</v>
      </c>
      <c r="S34" s="9">
        <v>500</v>
      </c>
      <c r="T34" s="1"/>
      <c r="U34" s="1">
        <f t="shared" si="9"/>
        <v>18.624454148471617</v>
      </c>
      <c r="V34" s="1">
        <f t="shared" si="7"/>
        <v>7.7074235807860267</v>
      </c>
      <c r="W34" s="1">
        <v>28.6</v>
      </c>
      <c r="X34" s="1">
        <v>33</v>
      </c>
      <c r="Y34" s="1">
        <v>36</v>
      </c>
      <c r="Z34" s="1">
        <v>41.6</v>
      </c>
      <c r="AA34" s="1">
        <v>24</v>
      </c>
      <c r="AB34" s="1">
        <v>46.8</v>
      </c>
      <c r="AC34" s="1">
        <v>39.6</v>
      </c>
      <c r="AD34" s="1">
        <v>45.6</v>
      </c>
      <c r="AE34" s="1">
        <v>36</v>
      </c>
      <c r="AF34" s="1">
        <v>32</v>
      </c>
      <c r="AG34" s="1"/>
      <c r="AH34" s="1">
        <f t="shared" si="10"/>
        <v>90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-9.4E-2</v>
      </c>
      <c r="D35" s="1">
        <v>424.28100000000001</v>
      </c>
      <c r="E35" s="1">
        <v>21.440999999999999</v>
      </c>
      <c r="F35" s="1">
        <v>402</v>
      </c>
      <c r="G35" s="7">
        <v>1</v>
      </c>
      <c r="H35" s="1">
        <v>120</v>
      </c>
      <c r="I35" s="1">
        <v>8785198</v>
      </c>
      <c r="J35" s="1"/>
      <c r="K35" s="1">
        <v>17</v>
      </c>
      <c r="L35" s="1">
        <f t="shared" si="2"/>
        <v>4.4409999999999989</v>
      </c>
      <c r="M35" s="1"/>
      <c r="N35" s="1"/>
      <c r="O35" s="1">
        <v>0</v>
      </c>
      <c r="P35" s="1">
        <f t="shared" si="6"/>
        <v>4.2881999999999998</v>
      </c>
      <c r="Q35" s="9"/>
      <c r="R35" s="9">
        <f t="shared" si="11"/>
        <v>0</v>
      </c>
      <c r="S35" s="9"/>
      <c r="T35" s="1"/>
      <c r="U35" s="1">
        <f t="shared" si="9"/>
        <v>93.745627536029104</v>
      </c>
      <c r="V35" s="1">
        <f t="shared" si="7"/>
        <v>93.745627536029104</v>
      </c>
      <c r="W35" s="1">
        <v>6.4268000000000001</v>
      </c>
      <c r="X35" s="1">
        <v>19.701000000000001</v>
      </c>
      <c r="Y35" s="1">
        <v>28.381599999999999</v>
      </c>
      <c r="Z35" s="1">
        <v>15.5876</v>
      </c>
      <c r="AA35" s="1">
        <v>15.648199999999999</v>
      </c>
      <c r="AB35" s="1">
        <v>12.099399999999999</v>
      </c>
      <c r="AC35" s="1">
        <v>17.868200000000002</v>
      </c>
      <c r="AD35" s="1">
        <v>22.085000000000001</v>
      </c>
      <c r="AE35" s="1">
        <v>13.0434</v>
      </c>
      <c r="AF35" s="1">
        <v>18.978200000000001</v>
      </c>
      <c r="AG35" s="1"/>
      <c r="AH35" s="1">
        <f t="shared" si="10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36</v>
      </c>
      <c r="C36" s="1">
        <v>106</v>
      </c>
      <c r="D36" s="1">
        <v>126</v>
      </c>
      <c r="E36" s="1">
        <v>121</v>
      </c>
      <c r="F36" s="1">
        <v>110</v>
      </c>
      <c r="G36" s="7">
        <v>0.1</v>
      </c>
      <c r="H36" s="1">
        <v>60</v>
      </c>
      <c r="I36" s="1">
        <v>8444187</v>
      </c>
      <c r="J36" s="1"/>
      <c r="K36" s="1">
        <v>118</v>
      </c>
      <c r="L36" s="1">
        <f t="shared" si="2"/>
        <v>3</v>
      </c>
      <c r="M36" s="1"/>
      <c r="N36" s="1"/>
      <c r="O36" s="1">
        <v>50</v>
      </c>
      <c r="P36" s="1">
        <f t="shared" si="6"/>
        <v>24.2</v>
      </c>
      <c r="Q36" s="9">
        <f>16*P36-O36-F36</f>
        <v>227.2</v>
      </c>
      <c r="R36" s="9">
        <v>200</v>
      </c>
      <c r="S36" s="9">
        <v>200</v>
      </c>
      <c r="T36" s="1"/>
      <c r="U36" s="1">
        <f t="shared" si="9"/>
        <v>14.87603305785124</v>
      </c>
      <c r="V36" s="1">
        <f t="shared" si="7"/>
        <v>6.6115702479338845</v>
      </c>
      <c r="W36" s="1">
        <v>10.6</v>
      </c>
      <c r="X36" s="1">
        <v>-0.8</v>
      </c>
      <c r="Y36" s="1">
        <v>16.2</v>
      </c>
      <c r="Z36" s="1">
        <v>18.600000000000001</v>
      </c>
      <c r="AA36" s="1">
        <v>9.8000000000000007</v>
      </c>
      <c r="AB36" s="1">
        <v>11</v>
      </c>
      <c r="AC36" s="1">
        <v>16.8</v>
      </c>
      <c r="AD36" s="1">
        <v>17.600000000000001</v>
      </c>
      <c r="AE36" s="1">
        <v>12</v>
      </c>
      <c r="AF36" s="1">
        <v>20.2</v>
      </c>
      <c r="AG36" s="1"/>
      <c r="AH36" s="1">
        <f t="shared" si="10"/>
        <v>20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76</v>
      </c>
      <c r="B37" s="1" t="s">
        <v>36</v>
      </c>
      <c r="C37" s="1">
        <v>193</v>
      </c>
      <c r="D37" s="1">
        <v>10</v>
      </c>
      <c r="E37" s="1">
        <v>131</v>
      </c>
      <c r="F37" s="1">
        <v>60</v>
      </c>
      <c r="G37" s="7">
        <v>0.1</v>
      </c>
      <c r="H37" s="1">
        <v>90</v>
      </c>
      <c r="I37" s="1">
        <v>8444194</v>
      </c>
      <c r="J37" s="1"/>
      <c r="K37" s="1">
        <v>130</v>
      </c>
      <c r="L37" s="1">
        <f t="shared" si="2"/>
        <v>1</v>
      </c>
      <c r="M37" s="1"/>
      <c r="N37" s="1"/>
      <c r="O37" s="1">
        <v>100</v>
      </c>
      <c r="P37" s="1">
        <f t="shared" si="6"/>
        <v>26.2</v>
      </c>
      <c r="Q37" s="9">
        <f>18*P37-O37-F37</f>
        <v>311.59999999999997</v>
      </c>
      <c r="R37" s="9">
        <v>200</v>
      </c>
      <c r="S37" s="9">
        <v>200</v>
      </c>
      <c r="T37" s="1"/>
      <c r="U37" s="1">
        <f t="shared" si="9"/>
        <v>13.740458015267176</v>
      </c>
      <c r="V37" s="1">
        <f t="shared" si="7"/>
        <v>6.106870229007634</v>
      </c>
      <c r="W37" s="1">
        <v>22.2</v>
      </c>
      <c r="X37" s="1">
        <v>11.8</v>
      </c>
      <c r="Y37" s="1">
        <v>1.6</v>
      </c>
      <c r="Z37" s="1">
        <v>23</v>
      </c>
      <c r="AA37" s="1">
        <v>14</v>
      </c>
      <c r="AB37" s="1">
        <v>8.6</v>
      </c>
      <c r="AC37" s="1">
        <v>16</v>
      </c>
      <c r="AD37" s="1">
        <v>18</v>
      </c>
      <c r="AE37" s="1">
        <v>14.4</v>
      </c>
      <c r="AF37" s="1">
        <v>22</v>
      </c>
      <c r="AG37" s="1"/>
      <c r="AH37" s="1">
        <f t="shared" si="10"/>
        <v>20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77</v>
      </c>
      <c r="B38" s="11" t="s">
        <v>36</v>
      </c>
      <c r="C38" s="11">
        <v>10</v>
      </c>
      <c r="D38" s="11">
        <v>10</v>
      </c>
      <c r="E38" s="11">
        <v>20</v>
      </c>
      <c r="F38" s="12"/>
      <c r="G38" s="7">
        <v>0.2</v>
      </c>
      <c r="H38" s="1">
        <v>120</v>
      </c>
      <c r="I38" s="1" t="s">
        <v>78</v>
      </c>
      <c r="J38" s="1"/>
      <c r="K38" s="1">
        <v>20</v>
      </c>
      <c r="L38" s="1">
        <f t="shared" si="2"/>
        <v>0</v>
      </c>
      <c r="M38" s="1"/>
      <c r="N38" s="1"/>
      <c r="O38" s="1">
        <v>420</v>
      </c>
      <c r="P38" s="1">
        <f t="shared" si="6"/>
        <v>4</v>
      </c>
      <c r="Q38" s="9"/>
      <c r="R38" s="9">
        <f t="shared" si="11"/>
        <v>0</v>
      </c>
      <c r="S38" s="9"/>
      <c r="T38" s="1"/>
      <c r="U38" s="1">
        <f t="shared" si="9"/>
        <v>105</v>
      </c>
      <c r="V38" s="1">
        <f t="shared" si="7"/>
        <v>105</v>
      </c>
      <c r="W38" s="1">
        <v>46.2</v>
      </c>
      <c r="X38" s="1">
        <v>41</v>
      </c>
      <c r="Y38" s="1">
        <v>43.6</v>
      </c>
      <c r="Z38" s="1">
        <v>42.6</v>
      </c>
      <c r="AA38" s="1">
        <v>40.6</v>
      </c>
      <c r="AB38" s="1">
        <v>11.2</v>
      </c>
      <c r="AC38" s="1">
        <v>45</v>
      </c>
      <c r="AD38" s="1">
        <v>35</v>
      </c>
      <c r="AE38" s="1">
        <v>29.6</v>
      </c>
      <c r="AF38" s="1">
        <v>40.200000000000003</v>
      </c>
      <c r="AG38" s="1"/>
      <c r="AH38" s="1">
        <f t="shared" si="10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5" t="s">
        <v>79</v>
      </c>
      <c r="B39" s="16" t="s">
        <v>36</v>
      </c>
      <c r="C39" s="16">
        <v>100</v>
      </c>
      <c r="D39" s="16">
        <v>458</v>
      </c>
      <c r="E39" s="16">
        <v>98</v>
      </c>
      <c r="F39" s="17">
        <v>450</v>
      </c>
      <c r="G39" s="18">
        <v>0</v>
      </c>
      <c r="H39" s="19" t="e">
        <v>#N/A</v>
      </c>
      <c r="I39" s="19" t="s">
        <v>46</v>
      </c>
      <c r="J39" s="19" t="s">
        <v>77</v>
      </c>
      <c r="K39" s="19">
        <v>98</v>
      </c>
      <c r="L39" s="19">
        <f t="shared" si="2"/>
        <v>0</v>
      </c>
      <c r="M39" s="19"/>
      <c r="N39" s="19"/>
      <c r="O39" s="19">
        <v>0</v>
      </c>
      <c r="P39" s="19">
        <f t="shared" si="6"/>
        <v>19.600000000000001</v>
      </c>
      <c r="Q39" s="20"/>
      <c r="R39" s="9">
        <f t="shared" si="11"/>
        <v>0</v>
      </c>
      <c r="S39" s="20"/>
      <c r="T39" s="19"/>
      <c r="U39" s="1">
        <f t="shared" si="9"/>
        <v>22.959183673469386</v>
      </c>
      <c r="V39" s="19">
        <f t="shared" si="7"/>
        <v>22.959183673469386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/>
      <c r="AH39" s="1">
        <f t="shared" si="10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80</v>
      </c>
      <c r="B40" s="11" t="s">
        <v>40</v>
      </c>
      <c r="C40" s="11">
        <v>28.39</v>
      </c>
      <c r="D40" s="11">
        <v>180.49</v>
      </c>
      <c r="E40" s="11">
        <v>16.498000000000001</v>
      </c>
      <c r="F40" s="12">
        <v>177.2</v>
      </c>
      <c r="G40" s="7">
        <v>1</v>
      </c>
      <c r="H40" s="1">
        <v>120</v>
      </c>
      <c r="I40" s="1" t="s">
        <v>81</v>
      </c>
      <c r="J40" s="1"/>
      <c r="K40" s="1">
        <v>23</v>
      </c>
      <c r="L40" s="1">
        <f t="shared" si="2"/>
        <v>-6.5019999999999989</v>
      </c>
      <c r="M40" s="1"/>
      <c r="N40" s="1"/>
      <c r="O40" s="1">
        <v>200</v>
      </c>
      <c r="P40" s="1">
        <f t="shared" si="6"/>
        <v>3.2996000000000003</v>
      </c>
      <c r="Q40" s="9"/>
      <c r="R40" s="9">
        <f t="shared" si="11"/>
        <v>0</v>
      </c>
      <c r="S40" s="9"/>
      <c r="T40" s="1"/>
      <c r="U40" s="1">
        <f t="shared" si="9"/>
        <v>114.31688689538124</v>
      </c>
      <c r="V40" s="1">
        <f t="shared" si="7"/>
        <v>114.31688689538124</v>
      </c>
      <c r="W40" s="1">
        <v>4.3795999999999999</v>
      </c>
      <c r="X40" s="1">
        <v>8.9689999999999994</v>
      </c>
      <c r="Y40" s="1">
        <v>16.6022</v>
      </c>
      <c r="Z40" s="1">
        <v>24.942599999999999</v>
      </c>
      <c r="AA40" s="1">
        <v>14.0686</v>
      </c>
      <c r="AB40" s="1">
        <v>13.606</v>
      </c>
      <c r="AC40" s="1">
        <v>13.818199999999999</v>
      </c>
      <c r="AD40" s="1">
        <v>19.9694</v>
      </c>
      <c r="AE40" s="1">
        <v>6.3895999999999997</v>
      </c>
      <c r="AF40" s="1">
        <v>10.301</v>
      </c>
      <c r="AG40" s="1" t="s">
        <v>82</v>
      </c>
      <c r="AH40" s="1">
        <f t="shared" si="10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5" t="s">
        <v>83</v>
      </c>
      <c r="B41" s="16" t="s">
        <v>40</v>
      </c>
      <c r="C41" s="16">
        <v>229.60300000000001</v>
      </c>
      <c r="D41" s="16">
        <v>24.297000000000001</v>
      </c>
      <c r="E41" s="16">
        <v>76.760999999999996</v>
      </c>
      <c r="F41" s="17"/>
      <c r="G41" s="18">
        <v>0</v>
      </c>
      <c r="H41" s="19" t="e">
        <v>#N/A</v>
      </c>
      <c r="I41" s="19" t="s">
        <v>46</v>
      </c>
      <c r="J41" s="19" t="s">
        <v>80</v>
      </c>
      <c r="K41" s="19">
        <v>75</v>
      </c>
      <c r="L41" s="19">
        <f t="shared" si="2"/>
        <v>1.7609999999999957</v>
      </c>
      <c r="M41" s="19"/>
      <c r="N41" s="19"/>
      <c r="O41" s="19">
        <v>0</v>
      </c>
      <c r="P41" s="19">
        <f t="shared" si="6"/>
        <v>15.3522</v>
      </c>
      <c r="Q41" s="20"/>
      <c r="R41" s="9">
        <f t="shared" si="11"/>
        <v>0</v>
      </c>
      <c r="S41" s="20"/>
      <c r="T41" s="19"/>
      <c r="U41" s="1">
        <f t="shared" si="9"/>
        <v>0</v>
      </c>
      <c r="V41" s="19">
        <f t="shared" si="7"/>
        <v>0</v>
      </c>
      <c r="W41" s="19">
        <v>5.7485999999999997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/>
      <c r="AH41" s="1">
        <f t="shared" si="10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84</v>
      </c>
      <c r="B42" s="11" t="s">
        <v>36</v>
      </c>
      <c r="C42" s="11">
        <v>116</v>
      </c>
      <c r="D42" s="11">
        <v>10</v>
      </c>
      <c r="E42" s="11">
        <v>69</v>
      </c>
      <c r="F42" s="12"/>
      <c r="G42" s="7">
        <v>0.2</v>
      </c>
      <c r="H42" s="1">
        <v>120</v>
      </c>
      <c r="I42" s="1" t="s">
        <v>85</v>
      </c>
      <c r="J42" s="1"/>
      <c r="K42" s="1">
        <v>69</v>
      </c>
      <c r="L42" s="1">
        <f t="shared" si="2"/>
        <v>0</v>
      </c>
      <c r="M42" s="1"/>
      <c r="N42" s="1"/>
      <c r="O42" s="1">
        <v>400</v>
      </c>
      <c r="P42" s="1">
        <f t="shared" si="6"/>
        <v>13.8</v>
      </c>
      <c r="Q42" s="9"/>
      <c r="R42" s="9">
        <f t="shared" si="11"/>
        <v>0</v>
      </c>
      <c r="S42" s="9"/>
      <c r="T42" s="1"/>
      <c r="U42" s="1">
        <f t="shared" si="9"/>
        <v>28.985507246376809</v>
      </c>
      <c r="V42" s="1">
        <f t="shared" si="7"/>
        <v>28.985507246376809</v>
      </c>
      <c r="W42" s="1">
        <v>26.4</v>
      </c>
      <c r="X42" s="1">
        <v>9.6</v>
      </c>
      <c r="Y42" s="1">
        <v>4.5999999999999996</v>
      </c>
      <c r="Z42" s="1">
        <v>27.4</v>
      </c>
      <c r="AA42" s="1">
        <v>14.8</v>
      </c>
      <c r="AB42" s="1">
        <v>33</v>
      </c>
      <c r="AC42" s="1">
        <v>25.6</v>
      </c>
      <c r="AD42" s="1">
        <v>18.8</v>
      </c>
      <c r="AE42" s="1">
        <v>18.8</v>
      </c>
      <c r="AF42" s="1">
        <v>18.399999999999999</v>
      </c>
      <c r="AG42" s="1"/>
      <c r="AH42" s="1">
        <f t="shared" si="10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5" t="s">
        <v>86</v>
      </c>
      <c r="B43" s="16" t="s">
        <v>36</v>
      </c>
      <c r="C43" s="16">
        <v>149</v>
      </c>
      <c r="D43" s="16">
        <v>87</v>
      </c>
      <c r="E43" s="16">
        <v>70</v>
      </c>
      <c r="F43" s="17">
        <v>160</v>
      </c>
      <c r="G43" s="18">
        <v>0</v>
      </c>
      <c r="H43" s="19" t="e">
        <v>#N/A</v>
      </c>
      <c r="I43" s="19" t="s">
        <v>46</v>
      </c>
      <c r="J43" s="19" t="s">
        <v>84</v>
      </c>
      <c r="K43" s="19">
        <v>71</v>
      </c>
      <c r="L43" s="19">
        <f t="shared" si="2"/>
        <v>-1</v>
      </c>
      <c r="M43" s="19"/>
      <c r="N43" s="19"/>
      <c r="O43" s="19">
        <v>0</v>
      </c>
      <c r="P43" s="19">
        <f t="shared" si="6"/>
        <v>14</v>
      </c>
      <c r="Q43" s="20"/>
      <c r="R43" s="9">
        <f t="shared" si="11"/>
        <v>0</v>
      </c>
      <c r="S43" s="20"/>
      <c r="T43" s="19"/>
      <c r="U43" s="1">
        <f t="shared" si="9"/>
        <v>11.428571428571429</v>
      </c>
      <c r="V43" s="19">
        <f t="shared" si="7"/>
        <v>11.428571428571429</v>
      </c>
      <c r="W43" s="19">
        <v>2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/>
      <c r="AH43" s="1">
        <f t="shared" si="10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87</v>
      </c>
      <c r="B44" s="11" t="s">
        <v>40</v>
      </c>
      <c r="C44" s="11">
        <v>-58.53</v>
      </c>
      <c r="D44" s="11">
        <v>277.13799999999998</v>
      </c>
      <c r="E44" s="11">
        <v>3.6080000000000001</v>
      </c>
      <c r="F44" s="12">
        <v>215</v>
      </c>
      <c r="G44" s="7">
        <v>1</v>
      </c>
      <c r="H44" s="1">
        <v>120</v>
      </c>
      <c r="I44" s="1" t="s">
        <v>88</v>
      </c>
      <c r="J44" s="1"/>
      <c r="K44" s="1">
        <v>3.5</v>
      </c>
      <c r="L44" s="1">
        <f t="shared" si="2"/>
        <v>0.1080000000000001</v>
      </c>
      <c r="M44" s="1"/>
      <c r="N44" s="1"/>
      <c r="O44" s="1">
        <v>800</v>
      </c>
      <c r="P44" s="1">
        <f t="shared" si="6"/>
        <v>0.72160000000000002</v>
      </c>
      <c r="Q44" s="9"/>
      <c r="R44" s="9">
        <f t="shared" si="11"/>
        <v>0</v>
      </c>
      <c r="S44" s="9"/>
      <c r="T44" s="1"/>
      <c r="U44" s="1">
        <f t="shared" si="9"/>
        <v>1406.5964523281596</v>
      </c>
      <c r="V44" s="1">
        <f t="shared" si="7"/>
        <v>1406.5964523281596</v>
      </c>
      <c r="W44" s="1">
        <v>50.959200000000003</v>
      </c>
      <c r="X44" s="1">
        <v>54.580199999999998</v>
      </c>
      <c r="Y44" s="1">
        <v>52.838000000000001</v>
      </c>
      <c r="Z44" s="1">
        <v>55.401400000000002</v>
      </c>
      <c r="AA44" s="1">
        <v>58.203000000000003</v>
      </c>
      <c r="AB44" s="1">
        <v>53.310600000000001</v>
      </c>
      <c r="AC44" s="1">
        <v>76.603999999999999</v>
      </c>
      <c r="AD44" s="1">
        <v>51.3414</v>
      </c>
      <c r="AE44" s="1">
        <v>37.457999999999998</v>
      </c>
      <c r="AF44" s="1">
        <v>36.033999999999999</v>
      </c>
      <c r="AG44" s="1"/>
      <c r="AH44" s="1">
        <f t="shared" si="10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5" t="s">
        <v>89</v>
      </c>
      <c r="B45" s="16" t="s">
        <v>40</v>
      </c>
      <c r="C45" s="16">
        <v>277.57900000000001</v>
      </c>
      <c r="D45" s="16">
        <v>564.58799999999997</v>
      </c>
      <c r="E45" s="16">
        <v>234.61500000000001</v>
      </c>
      <c r="F45" s="17">
        <v>338.858</v>
      </c>
      <c r="G45" s="18">
        <v>0</v>
      </c>
      <c r="H45" s="19" t="e">
        <v>#N/A</v>
      </c>
      <c r="I45" s="19" t="s">
        <v>46</v>
      </c>
      <c r="J45" s="19" t="s">
        <v>87</v>
      </c>
      <c r="K45" s="19">
        <v>211</v>
      </c>
      <c r="L45" s="19">
        <f t="shared" si="2"/>
        <v>23.615000000000009</v>
      </c>
      <c r="M45" s="19"/>
      <c r="N45" s="19"/>
      <c r="O45" s="19">
        <v>0</v>
      </c>
      <c r="P45" s="19">
        <f t="shared" si="6"/>
        <v>46.923000000000002</v>
      </c>
      <c r="Q45" s="20"/>
      <c r="R45" s="9">
        <f t="shared" si="11"/>
        <v>0</v>
      </c>
      <c r="S45" s="20"/>
      <c r="T45" s="19"/>
      <c r="U45" s="1">
        <f t="shared" si="9"/>
        <v>7.2215757730750374</v>
      </c>
      <c r="V45" s="19">
        <f t="shared" si="7"/>
        <v>7.2215757730750374</v>
      </c>
      <c r="W45" s="19">
        <v>16.084199999999999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/>
      <c r="AH45" s="1">
        <f t="shared" si="10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44</v>
      </c>
      <c r="B47" s="11" t="s">
        <v>36</v>
      </c>
      <c r="C47" s="11">
        <v>-5</v>
      </c>
      <c r="D47" s="11">
        <v>3475</v>
      </c>
      <c r="E47" s="11">
        <v>120</v>
      </c>
      <c r="F47" s="12">
        <v>1790</v>
      </c>
      <c r="G47" s="7">
        <v>0.18</v>
      </c>
      <c r="H47" s="1">
        <v>120</v>
      </c>
      <c r="I47" s="1"/>
      <c r="J47" s="1"/>
      <c r="K47" s="1">
        <v>110</v>
      </c>
      <c r="L47" s="1">
        <f>E47-K47</f>
        <v>10</v>
      </c>
      <c r="M47" s="1"/>
      <c r="N47" s="1"/>
      <c r="O47" s="1">
        <v>1000</v>
      </c>
      <c r="P47" s="1">
        <f>E47/5</f>
        <v>24</v>
      </c>
      <c r="Q47" s="9"/>
      <c r="R47" s="9">
        <f t="shared" si="11"/>
        <v>0</v>
      </c>
      <c r="S47" s="9"/>
      <c r="T47" s="1"/>
      <c r="U47" s="1">
        <f t="shared" si="9"/>
        <v>116.25</v>
      </c>
      <c r="V47" s="1">
        <f>(F47+O47)/P47</f>
        <v>116.25</v>
      </c>
      <c r="W47" s="1">
        <v>100.8</v>
      </c>
      <c r="X47" s="1">
        <v>61.2</v>
      </c>
      <c r="Y47" s="1">
        <v>2.2000000000000002</v>
      </c>
      <c r="Z47" s="1">
        <v>97.6</v>
      </c>
      <c r="AA47" s="1">
        <v>91.6</v>
      </c>
      <c r="AB47" s="1">
        <v>126</v>
      </c>
      <c r="AC47" s="1">
        <v>125</v>
      </c>
      <c r="AD47" s="1">
        <v>126.2</v>
      </c>
      <c r="AE47" s="1">
        <v>100.4</v>
      </c>
      <c r="AF47" s="1">
        <v>90.2</v>
      </c>
      <c r="AG47" s="1">
        <v>2860</v>
      </c>
      <c r="AH47" s="1">
        <f t="shared" si="1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5" t="s">
        <v>45</v>
      </c>
      <c r="B48" s="16" t="s">
        <v>36</v>
      </c>
      <c r="C48" s="16"/>
      <c r="D48" s="16">
        <v>80</v>
      </c>
      <c r="E48" s="16">
        <v>74</v>
      </c>
      <c r="F48" s="17"/>
      <c r="G48" s="18">
        <v>0</v>
      </c>
      <c r="H48" s="19" t="e">
        <v>#N/A</v>
      </c>
      <c r="I48" s="19" t="s">
        <v>46</v>
      </c>
      <c r="J48" s="19" t="s">
        <v>44</v>
      </c>
      <c r="K48" s="19">
        <v>76</v>
      </c>
      <c r="L48" s="19">
        <f>E48-K48</f>
        <v>-2</v>
      </c>
      <c r="M48" s="19"/>
      <c r="N48" s="19"/>
      <c r="O48" s="19"/>
      <c r="P48" s="19">
        <f>E48/5</f>
        <v>14.8</v>
      </c>
      <c r="Q48" s="20"/>
      <c r="R48" s="9">
        <f t="shared" si="11"/>
        <v>0</v>
      </c>
      <c r="S48" s="20"/>
      <c r="T48" s="19"/>
      <c r="U48" s="1">
        <f t="shared" si="9"/>
        <v>0</v>
      </c>
      <c r="V48" s="19">
        <f>(F48+O48)/P48</f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/>
      <c r="AH48" s="1">
        <f t="shared" si="10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47</v>
      </c>
      <c r="B49" s="1" t="s">
        <v>36</v>
      </c>
      <c r="C49" s="1">
        <v>8</v>
      </c>
      <c r="D49" s="1">
        <v>8810</v>
      </c>
      <c r="E49" s="1">
        <v>689</v>
      </c>
      <c r="F49" s="1">
        <v>4440</v>
      </c>
      <c r="G49" s="7">
        <v>0.18</v>
      </c>
      <c r="H49" s="1">
        <v>120</v>
      </c>
      <c r="I49" s="1"/>
      <c r="J49" s="1"/>
      <c r="K49" s="1">
        <v>616</v>
      </c>
      <c r="L49" s="1">
        <f>E49-K49</f>
        <v>73</v>
      </c>
      <c r="M49" s="1"/>
      <c r="N49" s="1"/>
      <c r="O49" s="1">
        <v>2000</v>
      </c>
      <c r="P49" s="1">
        <f>E49/5</f>
        <v>137.80000000000001</v>
      </c>
      <c r="Q49" s="9"/>
      <c r="R49" s="9">
        <f t="shared" si="11"/>
        <v>0</v>
      </c>
      <c r="S49" s="9"/>
      <c r="T49" s="1"/>
      <c r="U49" s="1">
        <f t="shared" si="9"/>
        <v>46.734397677793901</v>
      </c>
      <c r="V49" s="1">
        <f>(F49+O49)/P49</f>
        <v>46.734397677793901</v>
      </c>
      <c r="W49" s="1">
        <v>305.39999999999998</v>
      </c>
      <c r="X49" s="1">
        <v>308.2</v>
      </c>
      <c r="Y49" s="1">
        <v>378</v>
      </c>
      <c r="Z49" s="1">
        <v>374.2</v>
      </c>
      <c r="AA49" s="1">
        <v>246.2</v>
      </c>
      <c r="AB49" s="1">
        <v>341.2</v>
      </c>
      <c r="AC49" s="1">
        <v>362.6</v>
      </c>
      <c r="AD49" s="1">
        <v>343.2</v>
      </c>
      <c r="AE49" s="1">
        <v>258.39999999999998</v>
      </c>
      <c r="AF49" s="1">
        <v>304</v>
      </c>
      <c r="AG49" s="1">
        <v>2860</v>
      </c>
      <c r="AH49" s="1">
        <f t="shared" si="10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</sheetData>
  <autoFilter ref="A3:AH45" xr:uid="{FCD1C4BC-08F5-4269-9DB3-937D8D0B9F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2025-07-14T12:00:03Z</dcterms:created>
  <dcterms:modified xsi:type="dcterms:W3CDTF">2025-07-16T10:51:52Z</dcterms:modified>
</cp:coreProperties>
</file>