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7A4F3E55-9AD8-46C2-A74D-FB5C1F14D4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5" i="1" l="1"/>
  <c r="T103" i="1"/>
  <c r="T100" i="1"/>
  <c r="T99" i="1"/>
  <c r="T97" i="1"/>
  <c r="T96" i="1"/>
  <c r="T94" i="1"/>
  <c r="T90" i="1"/>
  <c r="T87" i="1"/>
  <c r="T86" i="1"/>
  <c r="T85" i="1"/>
  <c r="T84" i="1"/>
  <c r="T83" i="1"/>
  <c r="T81" i="1"/>
  <c r="T80" i="1"/>
  <c r="T79" i="1"/>
  <c r="T78" i="1"/>
  <c r="T77" i="1"/>
  <c r="T76" i="1"/>
  <c r="T75" i="1"/>
  <c r="T74" i="1"/>
  <c r="T73" i="1"/>
  <c r="T71" i="1"/>
  <c r="T70" i="1"/>
  <c r="T69" i="1"/>
  <c r="T68" i="1"/>
  <c r="T66" i="1"/>
  <c r="T65" i="1"/>
  <c r="T63" i="1"/>
  <c r="T62" i="1"/>
  <c r="T61" i="1"/>
  <c r="T60" i="1"/>
  <c r="T59" i="1"/>
  <c r="T58" i="1"/>
  <c r="T57" i="1"/>
  <c r="T56" i="1"/>
  <c r="T55" i="1"/>
  <c r="T54" i="1"/>
  <c r="T53" i="1"/>
  <c r="T52" i="1"/>
  <c r="T50" i="1"/>
  <c r="T48" i="1"/>
  <c r="T47" i="1"/>
  <c r="T45" i="1"/>
  <c r="T44" i="1"/>
  <c r="T43" i="1"/>
  <c r="T42" i="1"/>
  <c r="T41" i="1"/>
  <c r="T38" i="1"/>
  <c r="T37" i="1"/>
  <c r="T36" i="1"/>
  <c r="T35" i="1"/>
  <c r="T34" i="1"/>
  <c r="T33" i="1"/>
  <c r="T32" i="1"/>
  <c r="T31" i="1"/>
  <c r="T30" i="1"/>
  <c r="T29" i="1"/>
  <c r="T28" i="1"/>
  <c r="T26" i="1"/>
  <c r="T25" i="1"/>
  <c r="T24" i="1"/>
  <c r="T22" i="1"/>
  <c r="T21" i="1"/>
  <c r="T20" i="1"/>
  <c r="T18" i="1"/>
  <c r="T17" i="1"/>
  <c r="T16" i="1"/>
  <c r="T14" i="1"/>
  <c r="T13" i="1"/>
  <c r="T10" i="1"/>
  <c r="T9" i="1"/>
  <c r="T8" i="1"/>
  <c r="T7" i="1"/>
  <c r="T12" i="1"/>
  <c r="T15" i="1"/>
  <c r="T19" i="1"/>
  <c r="T39" i="1"/>
  <c r="T40" i="1"/>
  <c r="T46" i="1"/>
  <c r="T49" i="1"/>
  <c r="T51" i="1"/>
  <c r="T64" i="1"/>
  <c r="T67" i="1"/>
  <c r="T72" i="1"/>
  <c r="T82" i="1"/>
  <c r="T88" i="1"/>
  <c r="T89" i="1"/>
  <c r="T91" i="1"/>
  <c r="T92" i="1"/>
  <c r="T93" i="1"/>
  <c r="T95" i="1"/>
  <c r="T98" i="1"/>
  <c r="T102" i="1"/>
  <c r="T104" i="1"/>
  <c r="T106" i="1"/>
  <c r="T107" i="1"/>
  <c r="T108" i="1"/>
  <c r="T6" i="1"/>
  <c r="U8" i="1" l="1"/>
  <c r="AL8" i="1" s="1"/>
  <c r="U12" i="1"/>
  <c r="AL12" i="1" s="1"/>
  <c r="U15" i="1"/>
  <c r="U19" i="1"/>
  <c r="AL19" i="1" s="1"/>
  <c r="U38" i="1"/>
  <c r="AL38" i="1" s="1"/>
  <c r="U39" i="1"/>
  <c r="AL39" i="1" s="1"/>
  <c r="U40" i="1"/>
  <c r="U46" i="1"/>
  <c r="AL46" i="1" s="1"/>
  <c r="U49" i="1"/>
  <c r="AL49" i="1" s="1"/>
  <c r="U51" i="1"/>
  <c r="U57" i="1"/>
  <c r="AL57" i="1" s="1"/>
  <c r="U64" i="1"/>
  <c r="AL64" i="1" s="1"/>
  <c r="U67" i="1"/>
  <c r="AL67" i="1" s="1"/>
  <c r="U72" i="1"/>
  <c r="AL72" i="1" s="1"/>
  <c r="U82" i="1"/>
  <c r="AL83" i="1"/>
  <c r="U88" i="1"/>
  <c r="AL88" i="1" s="1"/>
  <c r="U89" i="1"/>
  <c r="AL89" i="1" s="1"/>
  <c r="U90" i="1"/>
  <c r="U91" i="1"/>
  <c r="AL91" i="1" s="1"/>
  <c r="U92" i="1"/>
  <c r="AL92" i="1" s="1"/>
  <c r="U93" i="1"/>
  <c r="AL93" i="1" s="1"/>
  <c r="U95" i="1"/>
  <c r="U98" i="1"/>
  <c r="AL98" i="1" s="1"/>
  <c r="U102" i="1"/>
  <c r="AL102" i="1" s="1"/>
  <c r="U103" i="1"/>
  <c r="AL103" i="1" s="1"/>
  <c r="U104" i="1"/>
  <c r="U105" i="1"/>
  <c r="AL105" i="1" s="1"/>
  <c r="U106" i="1"/>
  <c r="AL106" i="1" s="1"/>
  <c r="U107" i="1"/>
  <c r="AL107" i="1" s="1"/>
  <c r="U108" i="1"/>
  <c r="U6" i="1"/>
  <c r="AL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6" i="1"/>
  <c r="AL15" i="1"/>
  <c r="AL40" i="1"/>
  <c r="AL51" i="1"/>
  <c r="AL82" i="1"/>
  <c r="AL90" i="1"/>
  <c r="AL95" i="1"/>
  <c r="AL104" i="1"/>
  <c r="AL108" i="1"/>
  <c r="V5" i="1"/>
  <c r="AM5" i="1" l="1"/>
  <c r="M108" i="1" l="1"/>
  <c r="R108" i="1" s="1"/>
  <c r="L108" i="1"/>
  <c r="M107" i="1"/>
  <c r="R107" i="1" s="1"/>
  <c r="Y107" i="1" s="1"/>
  <c r="L107" i="1"/>
  <c r="M106" i="1"/>
  <c r="R106" i="1" s="1"/>
  <c r="Y106" i="1" s="1"/>
  <c r="L106" i="1"/>
  <c r="M105" i="1"/>
  <c r="R105" i="1" s="1"/>
  <c r="L105" i="1"/>
  <c r="M104" i="1"/>
  <c r="R104" i="1" s="1"/>
  <c r="Y104" i="1" s="1"/>
  <c r="L104" i="1"/>
  <c r="M103" i="1"/>
  <c r="R103" i="1" s="1"/>
  <c r="Y103" i="1" s="1"/>
  <c r="L103" i="1"/>
  <c r="M102" i="1"/>
  <c r="R102" i="1" s="1"/>
  <c r="Y102" i="1" s="1"/>
  <c r="L102" i="1"/>
  <c r="M101" i="1"/>
  <c r="R101" i="1" s="1"/>
  <c r="S101" i="1" s="1"/>
  <c r="T101" i="1" s="1"/>
  <c r="U101" i="1" s="1"/>
  <c r="AL101" i="1" s="1"/>
  <c r="L101" i="1"/>
  <c r="M100" i="1"/>
  <c r="R100" i="1" s="1"/>
  <c r="S100" i="1" s="1"/>
  <c r="U100" i="1" s="1"/>
  <c r="AL100" i="1" s="1"/>
  <c r="L100" i="1"/>
  <c r="M99" i="1"/>
  <c r="R99" i="1" s="1"/>
  <c r="S99" i="1" s="1"/>
  <c r="U99" i="1" s="1"/>
  <c r="AL99" i="1" s="1"/>
  <c r="L99" i="1"/>
  <c r="M98" i="1"/>
  <c r="R98" i="1" s="1"/>
  <c r="L98" i="1"/>
  <c r="M97" i="1"/>
  <c r="R97" i="1" s="1"/>
  <c r="Z97" i="1" s="1"/>
  <c r="L97" i="1"/>
  <c r="M96" i="1"/>
  <c r="R96" i="1" s="1"/>
  <c r="Z96" i="1" s="1"/>
  <c r="L96" i="1"/>
  <c r="M95" i="1"/>
  <c r="R95" i="1" s="1"/>
  <c r="Y95" i="1" s="1"/>
  <c r="L95" i="1"/>
  <c r="M94" i="1"/>
  <c r="R94" i="1" s="1"/>
  <c r="L94" i="1"/>
  <c r="M93" i="1"/>
  <c r="R93" i="1" s="1"/>
  <c r="Y93" i="1" s="1"/>
  <c r="L93" i="1"/>
  <c r="M92" i="1"/>
  <c r="R92" i="1" s="1"/>
  <c r="Z92" i="1" s="1"/>
  <c r="L92" i="1"/>
  <c r="M91" i="1"/>
  <c r="R91" i="1" s="1"/>
  <c r="Y91" i="1" s="1"/>
  <c r="L91" i="1"/>
  <c r="M90" i="1"/>
  <c r="R90" i="1" s="1"/>
  <c r="Y90" i="1" s="1"/>
  <c r="L90" i="1"/>
  <c r="M89" i="1"/>
  <c r="R89" i="1" s="1"/>
  <c r="Y89" i="1" s="1"/>
  <c r="L89" i="1"/>
  <c r="M88" i="1"/>
  <c r="R88" i="1" s="1"/>
  <c r="Z88" i="1" s="1"/>
  <c r="L88" i="1"/>
  <c r="M87" i="1"/>
  <c r="R87" i="1" s="1"/>
  <c r="L87" i="1"/>
  <c r="M86" i="1"/>
  <c r="R86" i="1" s="1"/>
  <c r="Z86" i="1" s="1"/>
  <c r="L86" i="1"/>
  <c r="M85" i="1"/>
  <c r="R85" i="1" s="1"/>
  <c r="L85" i="1"/>
  <c r="M84" i="1"/>
  <c r="R84" i="1" s="1"/>
  <c r="Z84" i="1" s="1"/>
  <c r="L84" i="1"/>
  <c r="M83" i="1"/>
  <c r="R83" i="1" s="1"/>
  <c r="Y83" i="1" s="1"/>
  <c r="L83" i="1"/>
  <c r="M82" i="1"/>
  <c r="R82" i="1" s="1"/>
  <c r="Y82" i="1" s="1"/>
  <c r="L82" i="1"/>
  <c r="M81" i="1"/>
  <c r="R81" i="1" s="1"/>
  <c r="S81" i="1" s="1"/>
  <c r="U81" i="1" s="1"/>
  <c r="AL81" i="1" s="1"/>
  <c r="L81" i="1"/>
  <c r="M80" i="1"/>
  <c r="R80" i="1" s="1"/>
  <c r="S80" i="1" s="1"/>
  <c r="U80" i="1" s="1"/>
  <c r="AL80" i="1" s="1"/>
  <c r="L80" i="1"/>
  <c r="M79" i="1"/>
  <c r="R79" i="1" s="1"/>
  <c r="S79" i="1" s="1"/>
  <c r="U79" i="1" s="1"/>
  <c r="AL79" i="1" s="1"/>
  <c r="L79" i="1"/>
  <c r="M78" i="1"/>
  <c r="R78" i="1" s="1"/>
  <c r="S78" i="1" s="1"/>
  <c r="U78" i="1" s="1"/>
  <c r="AL78" i="1" s="1"/>
  <c r="L78" i="1"/>
  <c r="M77" i="1"/>
  <c r="R77" i="1" s="1"/>
  <c r="S77" i="1" s="1"/>
  <c r="U77" i="1" s="1"/>
  <c r="AL77" i="1" s="1"/>
  <c r="L77" i="1"/>
  <c r="M76" i="1"/>
  <c r="R76" i="1" s="1"/>
  <c r="L76" i="1"/>
  <c r="M75" i="1"/>
  <c r="R75" i="1" s="1"/>
  <c r="S75" i="1" s="1"/>
  <c r="U75" i="1" s="1"/>
  <c r="AL75" i="1" s="1"/>
  <c r="L75" i="1"/>
  <c r="M74" i="1"/>
  <c r="R74" i="1" s="1"/>
  <c r="L74" i="1"/>
  <c r="M73" i="1"/>
  <c r="R73" i="1" s="1"/>
  <c r="S73" i="1" s="1"/>
  <c r="U73" i="1" s="1"/>
  <c r="AL73" i="1" s="1"/>
  <c r="L73" i="1"/>
  <c r="M72" i="1"/>
  <c r="R72" i="1" s="1"/>
  <c r="Y72" i="1" s="1"/>
  <c r="L72" i="1"/>
  <c r="F71" i="1"/>
  <c r="E71" i="1"/>
  <c r="M71" i="1" s="1"/>
  <c r="R71" i="1" s="1"/>
  <c r="F70" i="1"/>
  <c r="E70" i="1"/>
  <c r="M70" i="1" s="1"/>
  <c r="R70" i="1" s="1"/>
  <c r="M69" i="1"/>
  <c r="R69" i="1" s="1"/>
  <c r="S69" i="1" s="1"/>
  <c r="U69" i="1" s="1"/>
  <c r="AL69" i="1" s="1"/>
  <c r="L69" i="1"/>
  <c r="M68" i="1"/>
  <c r="R68" i="1" s="1"/>
  <c r="L68" i="1"/>
  <c r="M67" i="1"/>
  <c r="R67" i="1" s="1"/>
  <c r="L67" i="1"/>
  <c r="M66" i="1"/>
  <c r="R66" i="1" s="1"/>
  <c r="Z66" i="1" s="1"/>
  <c r="L66" i="1"/>
  <c r="M65" i="1"/>
  <c r="R65" i="1" s="1"/>
  <c r="Z65" i="1" s="1"/>
  <c r="L65" i="1"/>
  <c r="M64" i="1"/>
  <c r="R64" i="1" s="1"/>
  <c r="Y64" i="1" s="1"/>
  <c r="L64" i="1"/>
  <c r="M63" i="1"/>
  <c r="R63" i="1" s="1"/>
  <c r="Z63" i="1" s="1"/>
  <c r="L63" i="1"/>
  <c r="M62" i="1"/>
  <c r="R62" i="1" s="1"/>
  <c r="Z62" i="1" s="1"/>
  <c r="L62" i="1"/>
  <c r="M61" i="1"/>
  <c r="R61" i="1" s="1"/>
  <c r="Z61" i="1" s="1"/>
  <c r="L61" i="1"/>
  <c r="M60" i="1"/>
  <c r="R60" i="1" s="1"/>
  <c r="Z60" i="1" s="1"/>
  <c r="L60" i="1"/>
  <c r="M59" i="1"/>
  <c r="R59" i="1" s="1"/>
  <c r="Z59" i="1" s="1"/>
  <c r="L59" i="1"/>
  <c r="M58" i="1"/>
  <c r="R58" i="1" s="1"/>
  <c r="Z58" i="1" s="1"/>
  <c r="L58" i="1"/>
  <c r="M57" i="1"/>
  <c r="R57" i="1" s="1"/>
  <c r="Y57" i="1" s="1"/>
  <c r="L57" i="1"/>
  <c r="M56" i="1"/>
  <c r="R56" i="1" s="1"/>
  <c r="Z56" i="1" s="1"/>
  <c r="L56" i="1"/>
  <c r="M55" i="1"/>
  <c r="R55" i="1" s="1"/>
  <c r="L55" i="1"/>
  <c r="M54" i="1"/>
  <c r="R54" i="1" s="1"/>
  <c r="Z54" i="1" s="1"/>
  <c r="L54" i="1"/>
  <c r="M53" i="1"/>
  <c r="R53" i="1" s="1"/>
  <c r="L53" i="1"/>
  <c r="M52" i="1"/>
  <c r="R52" i="1" s="1"/>
  <c r="Z52" i="1" s="1"/>
  <c r="L52" i="1"/>
  <c r="M51" i="1"/>
  <c r="R51" i="1" s="1"/>
  <c r="Y51" i="1" s="1"/>
  <c r="L51" i="1"/>
  <c r="M50" i="1"/>
  <c r="R50" i="1" s="1"/>
  <c r="Z50" i="1" s="1"/>
  <c r="L50" i="1"/>
  <c r="M49" i="1"/>
  <c r="R49" i="1" s="1"/>
  <c r="L49" i="1"/>
  <c r="M48" i="1"/>
  <c r="R48" i="1" s="1"/>
  <c r="Z48" i="1" s="1"/>
  <c r="L48" i="1"/>
  <c r="M47" i="1"/>
  <c r="R47" i="1" s="1"/>
  <c r="Z47" i="1" s="1"/>
  <c r="L47" i="1"/>
  <c r="M46" i="1"/>
  <c r="R46" i="1" s="1"/>
  <c r="Y46" i="1" s="1"/>
  <c r="L46" i="1"/>
  <c r="M45" i="1"/>
  <c r="R45" i="1" s="1"/>
  <c r="S45" i="1" s="1"/>
  <c r="U45" i="1" s="1"/>
  <c r="AL45" i="1" s="1"/>
  <c r="L45" i="1"/>
  <c r="M44" i="1"/>
  <c r="R44" i="1" s="1"/>
  <c r="L44" i="1"/>
  <c r="M43" i="1"/>
  <c r="R43" i="1" s="1"/>
  <c r="Z43" i="1" s="1"/>
  <c r="L43" i="1"/>
  <c r="M42" i="1"/>
  <c r="R42" i="1" s="1"/>
  <c r="L42" i="1"/>
  <c r="M41" i="1"/>
  <c r="R41" i="1" s="1"/>
  <c r="S41" i="1" s="1"/>
  <c r="U41" i="1" s="1"/>
  <c r="AL41" i="1" s="1"/>
  <c r="L41" i="1"/>
  <c r="M40" i="1"/>
  <c r="R40" i="1" s="1"/>
  <c r="Y40" i="1" s="1"/>
  <c r="L40" i="1"/>
  <c r="M39" i="1"/>
  <c r="R39" i="1" s="1"/>
  <c r="Y39" i="1" s="1"/>
  <c r="L39" i="1"/>
  <c r="M38" i="1"/>
  <c r="R38" i="1" s="1"/>
  <c r="Y38" i="1" s="1"/>
  <c r="L38" i="1"/>
  <c r="M37" i="1"/>
  <c r="R37" i="1" s="1"/>
  <c r="S37" i="1" s="1"/>
  <c r="U37" i="1" s="1"/>
  <c r="AL37" i="1" s="1"/>
  <c r="L37" i="1"/>
  <c r="M36" i="1"/>
  <c r="R36" i="1" s="1"/>
  <c r="L36" i="1"/>
  <c r="M35" i="1"/>
  <c r="R35" i="1" s="1"/>
  <c r="S35" i="1" s="1"/>
  <c r="U35" i="1" s="1"/>
  <c r="AL35" i="1" s="1"/>
  <c r="L35" i="1"/>
  <c r="M34" i="1"/>
  <c r="R34" i="1" s="1"/>
  <c r="L34" i="1"/>
  <c r="M33" i="1"/>
  <c r="R33" i="1" s="1"/>
  <c r="S33" i="1" s="1"/>
  <c r="U33" i="1" s="1"/>
  <c r="AL33" i="1" s="1"/>
  <c r="L33" i="1"/>
  <c r="M32" i="1"/>
  <c r="R32" i="1" s="1"/>
  <c r="L32" i="1"/>
  <c r="M31" i="1"/>
  <c r="R31" i="1" s="1"/>
  <c r="S31" i="1" s="1"/>
  <c r="U31" i="1" s="1"/>
  <c r="AL31" i="1" s="1"/>
  <c r="L31" i="1"/>
  <c r="M30" i="1"/>
  <c r="R30" i="1" s="1"/>
  <c r="L30" i="1"/>
  <c r="M29" i="1"/>
  <c r="R29" i="1" s="1"/>
  <c r="L29" i="1"/>
  <c r="M28" i="1"/>
  <c r="R28" i="1" s="1"/>
  <c r="L28" i="1"/>
  <c r="M27" i="1"/>
  <c r="R27" i="1" s="1"/>
  <c r="Z27" i="1" s="1"/>
  <c r="L27" i="1"/>
  <c r="M26" i="1"/>
  <c r="R26" i="1" s="1"/>
  <c r="L26" i="1"/>
  <c r="M25" i="1"/>
  <c r="R25" i="1" s="1"/>
  <c r="S25" i="1" s="1"/>
  <c r="U25" i="1" s="1"/>
  <c r="AL25" i="1" s="1"/>
  <c r="L25" i="1"/>
  <c r="M24" i="1"/>
  <c r="R24" i="1" s="1"/>
  <c r="L24" i="1"/>
  <c r="M23" i="1"/>
  <c r="R23" i="1" s="1"/>
  <c r="S23" i="1" s="1"/>
  <c r="T23" i="1" s="1"/>
  <c r="U23" i="1" s="1"/>
  <c r="AL23" i="1" s="1"/>
  <c r="L23" i="1"/>
  <c r="M22" i="1"/>
  <c r="R22" i="1" s="1"/>
  <c r="L22" i="1"/>
  <c r="M21" i="1"/>
  <c r="R21" i="1" s="1"/>
  <c r="S21" i="1" s="1"/>
  <c r="U21" i="1" s="1"/>
  <c r="AL21" i="1" s="1"/>
  <c r="L21" i="1"/>
  <c r="M20" i="1"/>
  <c r="R20" i="1" s="1"/>
  <c r="L20" i="1"/>
  <c r="M19" i="1"/>
  <c r="R19" i="1" s="1"/>
  <c r="L19" i="1"/>
  <c r="M18" i="1"/>
  <c r="R18" i="1" s="1"/>
  <c r="Z18" i="1" s="1"/>
  <c r="L18" i="1"/>
  <c r="M17" i="1"/>
  <c r="R17" i="1" s="1"/>
  <c r="L17" i="1"/>
  <c r="M16" i="1"/>
  <c r="R16" i="1" s="1"/>
  <c r="Z16" i="1" s="1"/>
  <c r="L16" i="1"/>
  <c r="M15" i="1"/>
  <c r="R15" i="1" s="1"/>
  <c r="Y15" i="1" s="1"/>
  <c r="L15" i="1"/>
  <c r="M14" i="1"/>
  <c r="R14" i="1" s="1"/>
  <c r="Z14" i="1" s="1"/>
  <c r="L14" i="1"/>
  <c r="M13" i="1"/>
  <c r="R13" i="1" s="1"/>
  <c r="L13" i="1"/>
  <c r="M12" i="1"/>
  <c r="R12" i="1" s="1"/>
  <c r="Y12" i="1" s="1"/>
  <c r="L12" i="1"/>
  <c r="M11" i="1"/>
  <c r="R11" i="1" s="1"/>
  <c r="S11" i="1" s="1"/>
  <c r="T11" i="1" s="1"/>
  <c r="U11" i="1" s="1"/>
  <c r="AL11" i="1" s="1"/>
  <c r="L11" i="1"/>
  <c r="M10" i="1"/>
  <c r="R10" i="1" s="1"/>
  <c r="L10" i="1"/>
  <c r="M9" i="1"/>
  <c r="R9" i="1" s="1"/>
  <c r="S9" i="1" s="1"/>
  <c r="U9" i="1" s="1"/>
  <c r="AL9" i="1" s="1"/>
  <c r="L9" i="1"/>
  <c r="M8" i="1"/>
  <c r="R8" i="1" s="1"/>
  <c r="Y8" i="1" s="1"/>
  <c r="L8" i="1"/>
  <c r="M7" i="1"/>
  <c r="R7" i="1" s="1"/>
  <c r="S7" i="1" s="1"/>
  <c r="U7" i="1" s="1"/>
  <c r="L7" i="1"/>
  <c r="M6" i="1"/>
  <c r="R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AL7" i="1" l="1"/>
  <c r="Z6" i="1"/>
  <c r="Y6" i="1"/>
  <c r="Y7" i="1"/>
  <c r="Y9" i="1"/>
  <c r="Y11" i="1"/>
  <c r="Z19" i="1"/>
  <c r="Y19" i="1"/>
  <c r="Y21" i="1"/>
  <c r="Y23" i="1"/>
  <c r="Y25" i="1"/>
  <c r="Y31" i="1"/>
  <c r="Y33" i="1"/>
  <c r="Y35" i="1"/>
  <c r="Y37" i="1"/>
  <c r="Y41" i="1"/>
  <c r="Y45" i="1"/>
  <c r="Z49" i="1"/>
  <c r="Y49" i="1"/>
  <c r="Z67" i="1"/>
  <c r="Y67" i="1"/>
  <c r="Y69" i="1"/>
  <c r="F5" i="1"/>
  <c r="Y73" i="1"/>
  <c r="Y75" i="1"/>
  <c r="Y77" i="1"/>
  <c r="Y78" i="1"/>
  <c r="Y79" i="1"/>
  <c r="Y80" i="1"/>
  <c r="Y81" i="1"/>
  <c r="Z98" i="1"/>
  <c r="Y98" i="1"/>
  <c r="Y99" i="1"/>
  <c r="Y100" i="1"/>
  <c r="Y101" i="1"/>
  <c r="Z105" i="1"/>
  <c r="Y105" i="1"/>
  <c r="Z108" i="1"/>
  <c r="Y108" i="1"/>
  <c r="Y88" i="1"/>
  <c r="Y92" i="1"/>
  <c r="S62" i="1"/>
  <c r="U62" i="1" s="1"/>
  <c r="AL62" i="1" s="1"/>
  <c r="S65" i="1"/>
  <c r="U65" i="1" s="1"/>
  <c r="AL65" i="1" s="1"/>
  <c r="S54" i="1"/>
  <c r="U54" i="1" s="1"/>
  <c r="AL54" i="1" s="1"/>
  <c r="Z64" i="1"/>
  <c r="S43" i="1"/>
  <c r="U43" i="1" s="1"/>
  <c r="AL43" i="1" s="1"/>
  <c r="S48" i="1"/>
  <c r="U48" i="1" s="1"/>
  <c r="AL48" i="1" s="1"/>
  <c r="S52" i="1"/>
  <c r="U52" i="1" s="1"/>
  <c r="AL52" i="1" s="1"/>
  <c r="S60" i="1"/>
  <c r="U60" i="1" s="1"/>
  <c r="AL60" i="1" s="1"/>
  <c r="S86" i="1"/>
  <c r="U86" i="1" s="1"/>
  <c r="AL86" i="1" s="1"/>
  <c r="Z77" i="1"/>
  <c r="S50" i="1"/>
  <c r="U50" i="1" s="1"/>
  <c r="AL50" i="1" s="1"/>
  <c r="S56" i="1"/>
  <c r="U56" i="1" s="1"/>
  <c r="AL56" i="1" s="1"/>
  <c r="S66" i="1"/>
  <c r="U66" i="1" s="1"/>
  <c r="AL66" i="1" s="1"/>
  <c r="Z13" i="1"/>
  <c r="S13" i="1"/>
  <c r="U13" i="1" s="1"/>
  <c r="AL13" i="1" s="1"/>
  <c r="Z17" i="1"/>
  <c r="S17" i="1"/>
  <c r="U17" i="1" s="1"/>
  <c r="AL17" i="1" s="1"/>
  <c r="S20" i="1"/>
  <c r="U20" i="1" s="1"/>
  <c r="AL20" i="1" s="1"/>
  <c r="S22" i="1"/>
  <c r="U22" i="1" s="1"/>
  <c r="AL22" i="1" s="1"/>
  <c r="S24" i="1"/>
  <c r="U24" i="1" s="1"/>
  <c r="AL24" i="1" s="1"/>
  <c r="S26" i="1"/>
  <c r="U26" i="1" s="1"/>
  <c r="AL26" i="1" s="1"/>
  <c r="S28" i="1"/>
  <c r="U28" i="1" s="1"/>
  <c r="AL28" i="1" s="1"/>
  <c r="S34" i="1"/>
  <c r="U34" i="1" s="1"/>
  <c r="AL34" i="1" s="1"/>
  <c r="Z51" i="1"/>
  <c r="Z53" i="1"/>
  <c r="S53" i="1"/>
  <c r="U53" i="1" s="1"/>
  <c r="AL53" i="1" s="1"/>
  <c r="Z55" i="1"/>
  <c r="S55" i="1"/>
  <c r="U55" i="1" s="1"/>
  <c r="AL55" i="1" s="1"/>
  <c r="Z57" i="1"/>
  <c r="Z87" i="1"/>
  <c r="S87" i="1"/>
  <c r="U87" i="1" s="1"/>
  <c r="AL87" i="1" s="1"/>
  <c r="S14" i="1"/>
  <c r="U14" i="1" s="1"/>
  <c r="AL14" i="1" s="1"/>
  <c r="S18" i="1"/>
  <c r="U18" i="1" s="1"/>
  <c r="AL18" i="1" s="1"/>
  <c r="S27" i="1"/>
  <c r="T27" i="1" s="1"/>
  <c r="U27" i="1" s="1"/>
  <c r="AL27" i="1" s="1"/>
  <c r="S10" i="1"/>
  <c r="U10" i="1" s="1"/>
  <c r="AL10" i="1" s="1"/>
  <c r="Z15" i="1"/>
  <c r="S30" i="1"/>
  <c r="U30" i="1" s="1"/>
  <c r="AL30" i="1" s="1"/>
  <c r="Z35" i="1"/>
  <c r="Z83" i="1"/>
  <c r="Z85" i="1"/>
  <c r="S85" i="1"/>
  <c r="U85" i="1" s="1"/>
  <c r="AL85" i="1" s="1"/>
  <c r="S16" i="1"/>
  <c r="U16" i="1" s="1"/>
  <c r="AL16" i="1" s="1"/>
  <c r="S29" i="1"/>
  <c r="U29" i="1" s="1"/>
  <c r="AL29" i="1" s="1"/>
  <c r="S58" i="1"/>
  <c r="U58" i="1" s="1"/>
  <c r="AL58" i="1" s="1"/>
  <c r="S84" i="1"/>
  <c r="U84" i="1" s="1"/>
  <c r="AL84" i="1" s="1"/>
  <c r="S96" i="1"/>
  <c r="U96" i="1" s="1"/>
  <c r="AL96" i="1" s="1"/>
  <c r="S32" i="1"/>
  <c r="U32" i="1" s="1"/>
  <c r="AL32" i="1" s="1"/>
  <c r="S36" i="1"/>
  <c r="U36" i="1" s="1"/>
  <c r="AL36" i="1" s="1"/>
  <c r="S42" i="1"/>
  <c r="U42" i="1" s="1"/>
  <c r="AL42" i="1" s="1"/>
  <c r="S44" i="1"/>
  <c r="U44" i="1" s="1"/>
  <c r="AL44" i="1" s="1"/>
  <c r="S47" i="1"/>
  <c r="U47" i="1" s="1"/>
  <c r="AL47" i="1" s="1"/>
  <c r="S59" i="1"/>
  <c r="U59" i="1" s="1"/>
  <c r="AL59" i="1" s="1"/>
  <c r="S61" i="1"/>
  <c r="U61" i="1" s="1"/>
  <c r="AL61" i="1" s="1"/>
  <c r="S63" i="1"/>
  <c r="U63" i="1" s="1"/>
  <c r="AL63" i="1" s="1"/>
  <c r="S68" i="1"/>
  <c r="U68" i="1" s="1"/>
  <c r="AL68" i="1" s="1"/>
  <c r="S74" i="1"/>
  <c r="U74" i="1" s="1"/>
  <c r="AL74" i="1" s="1"/>
  <c r="S76" i="1"/>
  <c r="U76" i="1" s="1"/>
  <c r="AL76" i="1" s="1"/>
  <c r="S94" i="1"/>
  <c r="U94" i="1" s="1"/>
  <c r="AL94" i="1" s="1"/>
  <c r="S97" i="1"/>
  <c r="U97" i="1" s="1"/>
  <c r="AL97" i="1" s="1"/>
  <c r="M5" i="1"/>
  <c r="Z31" i="1"/>
  <c r="Z39" i="1"/>
  <c r="Z73" i="1"/>
  <c r="Z81" i="1"/>
  <c r="Z91" i="1"/>
  <c r="Z93" i="1"/>
  <c r="Z101" i="1"/>
  <c r="E5" i="1"/>
  <c r="Z29" i="1"/>
  <c r="Z33" i="1"/>
  <c r="Z37" i="1"/>
  <c r="Z41" i="1"/>
  <c r="Z45" i="1"/>
  <c r="Z69" i="1"/>
  <c r="Z75" i="1"/>
  <c r="Z79" i="1"/>
  <c r="Z89" i="1"/>
  <c r="Z95" i="1"/>
  <c r="Z99" i="1"/>
  <c r="Z103" i="1"/>
  <c r="Z107" i="1"/>
  <c r="Z7" i="1"/>
  <c r="Z8" i="1"/>
  <c r="Z9" i="1"/>
  <c r="Z10" i="1"/>
  <c r="Z11" i="1"/>
  <c r="Z12" i="1"/>
  <c r="Z20" i="1"/>
  <c r="Z21" i="1"/>
  <c r="Z22" i="1"/>
  <c r="Z23" i="1"/>
  <c r="Z24" i="1"/>
  <c r="Z25" i="1"/>
  <c r="L70" i="1"/>
  <c r="L71" i="1"/>
  <c r="Z26" i="1"/>
  <c r="Z28" i="1"/>
  <c r="Z30" i="1"/>
  <c r="Z32" i="1"/>
  <c r="Z34" i="1"/>
  <c r="Z36" i="1"/>
  <c r="Z38" i="1"/>
  <c r="Z40" i="1"/>
  <c r="Z42" i="1"/>
  <c r="Z44" i="1"/>
  <c r="Z46" i="1"/>
  <c r="Z68" i="1"/>
  <c r="Z72" i="1"/>
  <c r="Z74" i="1"/>
  <c r="Z76" i="1"/>
  <c r="Z78" i="1"/>
  <c r="Z80" i="1"/>
  <c r="Z82" i="1"/>
  <c r="Z90" i="1"/>
  <c r="Z94" i="1"/>
  <c r="Z100" i="1"/>
  <c r="Z102" i="1"/>
  <c r="Z104" i="1"/>
  <c r="Z106" i="1"/>
  <c r="Y94" i="1" l="1"/>
  <c r="Y74" i="1"/>
  <c r="Y63" i="1"/>
  <c r="Y59" i="1"/>
  <c r="Y44" i="1"/>
  <c r="Y36" i="1"/>
  <c r="Y96" i="1"/>
  <c r="Y58" i="1"/>
  <c r="Y16" i="1"/>
  <c r="Y27" i="1"/>
  <c r="Y14" i="1"/>
  <c r="Y55" i="1"/>
  <c r="Y53" i="1"/>
  <c r="Y28" i="1"/>
  <c r="Y24" i="1"/>
  <c r="Y20" i="1"/>
  <c r="Y56" i="1"/>
  <c r="Y60" i="1"/>
  <c r="Y48" i="1"/>
  <c r="Y65" i="1"/>
  <c r="Y97" i="1"/>
  <c r="Y76" i="1"/>
  <c r="Y68" i="1"/>
  <c r="Y61" i="1"/>
  <c r="Y47" i="1"/>
  <c r="Y42" i="1"/>
  <c r="Y32" i="1"/>
  <c r="Y84" i="1"/>
  <c r="Y29" i="1"/>
  <c r="Y85" i="1"/>
  <c r="Y30" i="1"/>
  <c r="Y10" i="1"/>
  <c r="Y18" i="1"/>
  <c r="Y87" i="1"/>
  <c r="Y34" i="1"/>
  <c r="Y26" i="1"/>
  <c r="Y22" i="1"/>
  <c r="Y17" i="1"/>
  <c r="Y13" i="1"/>
  <c r="Y66" i="1"/>
  <c r="Y50" i="1"/>
  <c r="Y86" i="1"/>
  <c r="Y52" i="1"/>
  <c r="Y43" i="1"/>
  <c r="Y54" i="1"/>
  <c r="Y62" i="1"/>
  <c r="Z70" i="1"/>
  <c r="S70" i="1"/>
  <c r="U70" i="1" s="1"/>
  <c r="AL70" i="1" s="1"/>
  <c r="Z71" i="1"/>
  <c r="S71" i="1"/>
  <c r="U71" i="1" s="1"/>
  <c r="AL71" i="1" s="1"/>
  <c r="L5" i="1"/>
  <c r="R5" i="1"/>
  <c r="U5" i="1" l="1"/>
  <c r="Y71" i="1"/>
  <c r="AL5" i="1"/>
  <c r="Y70" i="1"/>
  <c r="T5" i="1"/>
  <c r="S5" i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<sst xmlns="http://schemas.openxmlformats.org/spreadsheetml/2006/main" count="382" uniqueCount="157">
  <si>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</si>
  <si>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</si>
  <si>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</si>
  <si>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</si>
  <si>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</si>
  <si>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</si>
  <si>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</si>
  <si>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</si>
  <si>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</si>
  <si>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</si>
  <si>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</si>
  <si>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</si>
  <si>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</si>
  <si>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</si>
  <si>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</si>
  <si>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</si>
  <si>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</si>
  <si>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</si>
  <si>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</si>
  <si>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</si>
  <si>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</si>
  <si>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</si>
  <si>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</si>
  <si>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</si>
  <si>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</si>
  <si>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</si>
  <si>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</si>
  <si>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</si>
  <si>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</si>
  <si>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</si>
  <si>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</si>
  <si>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</si>
  <si>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</si>
  <si>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</si>
  <si>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</si>
  <si>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</si>
  <si>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</si>
  <si>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</si>
  <si>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</si>
  <si>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</si>
  <si>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</si>
  <si>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</si>
  <si>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</si>
  <si>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</si>
  <si>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</si>
  <si>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</si>
  <si>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</si>
  <si>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</si>
  <si>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</si>
  <si>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</si>
  <si>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</si>
  <si>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</si>
  <si>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</si>
  <si>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</si>
  <si>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</si>
  <si>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</si>
  <si>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</si>
  <si>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</si>
  <si>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</si>
  <si>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</si>
  <si>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</si>
  <si>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</si>
  <si>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</si>
  <si>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</si>
  <si>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</si>
  <si>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</si>
  <si>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</si>
  <si>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</si>
  <si>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</si>
  <si>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</si>
  <si>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</si>
  <si>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</si>
  <si>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</si>
  <si>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</si>
  <si>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</si>
  <si>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</si>
  <si>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</si>
  <si>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</si>
  <si>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</si>
  <si>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</si>
  <si>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</si>
  <si>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</si>
  <si>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</si>
  <si>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</si>
  <si>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</si>
  <si>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</si>
  <si>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</si>
  <si>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</si>
  <si>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</si>
  <si>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</si>
  <si>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</si>
  <si>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</si>
  <si>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</si>
  <si>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</si>
  <si>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</si>
  <si>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</si>
  <si>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</si>
  <si>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</si>
  <si>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</si>
  <si>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</si>
  <si>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</si>
  <si>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</si>
  <si>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</si>
  <si>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</si>
  <si>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</si>
  <si>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</si>
  <si>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</si>
  <si>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</si>
  <si>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</si>
  <si>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</si>
  <si>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</si>
  <si>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</si>
  <si>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</si>
  <si>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</si>
  <si>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</si>
  <si>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</si>
  <si>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</si>
  <si>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</si>
  <si>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</si>
  <si>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</si>
  <si>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</si>
  <si>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</si>
  <si>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</si>
  <si>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</si>
  <si>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</si>
  <si>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</si>
  <si>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</si>
  <si>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</si>
  <si>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</si>
  <si>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</si>
  <si>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</si>
  <si>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</si>
  <si>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</si>
  <si>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</si>
  <si>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</si>
  <si>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</si>
  <si>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</si>
  <si>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</si>
  <si>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</si>
  <si>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</si>
  <si>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</si>
  <si>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</si>
  <si>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</si>
  <si>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</si>
  <si>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</si>
  <si>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</si>
  <si>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</si>
  <si>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</si>
  <si>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</si>
  <si>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</si>
  <si>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</si>
  <si>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</si>
  <si>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</si>
  <si>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итого</t>
  </si>
  <si>
    <t>заказ</t>
  </si>
  <si>
    <t>18,10,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</si>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</sst>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" sqref="X2"/>
    </sheetView>
  </sheetViews>
  <sheetFormatPr defaultRowHeight="15" x14ac:dyDescent="0.25"/>
  <cols>
    <col min="1" max="1" width="52.42578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2" width="7" style="19" customWidth="1"/>
    <col min="23" max="23" width="7" customWidth="1"/>
    <col min="24" max="24" width="9.85546875" customWidth="1"/>
    <col min="25" max="26" width="5" customWidth="1"/>
    <col min="27" max="36" width="6" customWidth="1"/>
    <col min="37" max="37" width="19.5703125" customWidth="1"/>
    <col min="38" max="39" width="7" customWidth="1"/>
    <col min="40" max="53" width="3" customWidth="1"/>
  </cols>
  <sheetData>
    <row r="1" spans="1:53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153</v>
      </c>
      <c r="U3" s="2" t="s">
        <v>154</v>
      </c>
      <c r="V3" s="2" t="s">
        <v>154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 t="s">
        <v>26</v>
      </c>
      <c r="R4" s="15" t="s">
        <v>27</v>
      </c>
      <c r="S4" s="15"/>
      <c r="T4" s="15"/>
      <c r="U4" s="15" t="s">
        <v>155</v>
      </c>
      <c r="V4" s="15" t="s">
        <v>156</v>
      </c>
      <c r="W4" s="15"/>
      <c r="X4" s="15"/>
      <c r="Y4" s="15"/>
      <c r="Z4" s="15"/>
      <c r="AA4" s="15" t="s">
        <v>28</v>
      </c>
      <c r="AB4" s="15" t="s">
        <v>29</v>
      </c>
      <c r="AC4" s="15" t="s">
        <v>30</v>
      </c>
      <c r="AD4" s="15" t="s">
        <v>31</v>
      </c>
      <c r="AE4" s="15" t="s">
        <v>32</v>
      </c>
      <c r="AF4" s="15" t="s">
        <v>33</v>
      </c>
      <c r="AG4" s="15" t="s">
        <v>34</v>
      </c>
      <c r="AH4" s="15" t="s">
        <v>35</v>
      </c>
      <c r="AI4" s="15" t="s">
        <v>36</v>
      </c>
      <c r="AJ4" s="15" t="s">
        <v>37</v>
      </c>
      <c r="AK4" s="15"/>
      <c r="AL4" s="15" t="s">
        <v>155</v>
      </c>
      <c r="AM4" s="15" t="s">
        <v>156</v>
      </c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x14ac:dyDescent="0.25">
      <c r="A5" s="15"/>
      <c r="B5" s="15"/>
      <c r="C5" s="15"/>
      <c r="D5" s="15"/>
      <c r="E5" s="3">
        <f>SUM(E6:E496)</f>
        <v>20359.287999999997</v>
      </c>
      <c r="F5" s="3">
        <f>SUM(F6:F496)</f>
        <v>6636.7890000000007</v>
      </c>
      <c r="G5" s="7"/>
      <c r="H5" s="15"/>
      <c r="I5" s="15"/>
      <c r="J5" s="15"/>
      <c r="K5" s="3">
        <f t="shared" ref="K5:W5" si="0">SUM(K6:K496)</f>
        <v>15670.599999999999</v>
      </c>
      <c r="L5" s="3">
        <f t="shared" si="0"/>
        <v>4688.6880000000001</v>
      </c>
      <c r="M5" s="3">
        <f t="shared" si="0"/>
        <v>15233.075000000001</v>
      </c>
      <c r="N5" s="3">
        <f t="shared" si="0"/>
        <v>5126.2129999999997</v>
      </c>
      <c r="O5" s="3">
        <f t="shared" si="0"/>
        <v>6201</v>
      </c>
      <c r="P5" s="3">
        <f t="shared" si="0"/>
        <v>6315</v>
      </c>
      <c r="Q5" s="3">
        <f t="shared" si="0"/>
        <v>5491</v>
      </c>
      <c r="R5" s="3">
        <f t="shared" si="0"/>
        <v>3046.6150000000007</v>
      </c>
      <c r="S5" s="3">
        <f t="shared" si="0"/>
        <v>18622.588599999999</v>
      </c>
      <c r="T5" s="3">
        <f t="shared" si="0"/>
        <v>19590</v>
      </c>
      <c r="U5" s="3">
        <f t="shared" si="0"/>
        <v>10449</v>
      </c>
      <c r="V5" s="3">
        <f t="shared" ref="V5" si="1">SUM(V6:V496)</f>
        <v>9127</v>
      </c>
      <c r="W5" s="3">
        <f t="shared" si="0"/>
        <v>19480</v>
      </c>
      <c r="X5" s="15"/>
      <c r="Y5" s="15"/>
      <c r="Z5" s="15"/>
      <c r="AA5" s="3">
        <f t="shared" ref="AA5:AJ5" si="2">SUM(AA6:AA496)</f>
        <v>2669.8085999999994</v>
      </c>
      <c r="AB5" s="3">
        <f t="shared" si="2"/>
        <v>2775.0443999999989</v>
      </c>
      <c r="AC5" s="3">
        <f t="shared" si="2"/>
        <v>2919.1234000000004</v>
      </c>
      <c r="AD5" s="3">
        <f t="shared" si="2"/>
        <v>2866.7257999999997</v>
      </c>
      <c r="AE5" s="3">
        <f t="shared" si="2"/>
        <v>3115.961400000001</v>
      </c>
      <c r="AF5" s="3">
        <f t="shared" si="2"/>
        <v>2673.2668000000008</v>
      </c>
      <c r="AG5" s="3">
        <f t="shared" si="2"/>
        <v>3155.2807999999995</v>
      </c>
      <c r="AH5" s="3">
        <f t="shared" si="2"/>
        <v>3197.9045999999989</v>
      </c>
      <c r="AI5" s="3">
        <f t="shared" si="2"/>
        <v>3183.3433999999997</v>
      </c>
      <c r="AJ5" s="3">
        <f t="shared" si="2"/>
        <v>2869.8109999999992</v>
      </c>
      <c r="AK5" s="15"/>
      <c r="AL5" s="3">
        <f>SUM(AL6:AL496)</f>
        <v>5197.3400000000011</v>
      </c>
      <c r="AM5" s="3">
        <f>SUM(AM6:AM496)</f>
        <v>4700.3799999999992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25">
      <c r="A6" s="9" t="s">
        <v>38</v>
      </c>
      <c r="B6" s="9" t="s">
        <v>39</v>
      </c>
      <c r="C6" s="9"/>
      <c r="D6" s="9">
        <v>43.456000000000003</v>
      </c>
      <c r="E6" s="9">
        <v>43.456000000000003</v>
      </c>
      <c r="F6" s="9"/>
      <c r="G6" s="10">
        <v>0</v>
      </c>
      <c r="H6" s="9" t="e">
        <v>#N/A</v>
      </c>
      <c r="I6" s="9" t="s">
        <v>40</v>
      </c>
      <c r="J6" s="9"/>
      <c r="K6" s="9"/>
      <c r="L6" s="9">
        <f t="shared" ref="L6:L37" si="3">E6-K6</f>
        <v>43.456000000000003</v>
      </c>
      <c r="M6" s="9">
        <f t="shared" ref="M6:M37" si="4">E6-N6</f>
        <v>0</v>
      </c>
      <c r="N6" s="9">
        <v>43.456000000000003</v>
      </c>
      <c r="O6" s="9"/>
      <c r="P6" s="9">
        <v>0</v>
      </c>
      <c r="Q6" s="9"/>
      <c r="R6" s="9">
        <f>M6/5</f>
        <v>0</v>
      </c>
      <c r="S6" s="11"/>
      <c r="T6" s="4">
        <f>ROUND(S6,0)</f>
        <v>0</v>
      </c>
      <c r="U6" s="4">
        <f>T6-V6</f>
        <v>0</v>
      </c>
      <c r="V6" s="4"/>
      <c r="W6" s="11"/>
      <c r="X6" s="9"/>
      <c r="Y6" s="15" t="e">
        <f>(F6+O6+P6+Q6+T6)/R6</f>
        <v>#DIV/0!</v>
      </c>
      <c r="Z6" s="9" t="e">
        <f t="shared" ref="Z6:Z37" si="5">(F6+O6+P6+Q6)/R6</f>
        <v>#DIV/0!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/>
      <c r="AL6" s="15">
        <f>G6*U6</f>
        <v>0</v>
      </c>
      <c r="AM6" s="15">
        <f>G6*V6</f>
        <v>0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x14ac:dyDescent="0.25">
      <c r="A7" s="15" t="s">
        <v>41</v>
      </c>
      <c r="B7" s="15" t="s">
        <v>42</v>
      </c>
      <c r="C7" s="15">
        <v>472</v>
      </c>
      <c r="D7" s="15">
        <v>196</v>
      </c>
      <c r="E7" s="15">
        <v>347</v>
      </c>
      <c r="F7" s="15">
        <v>130</v>
      </c>
      <c r="G7" s="7">
        <v>0.4</v>
      </c>
      <c r="H7" s="15">
        <v>60</v>
      </c>
      <c r="I7" s="15" t="s">
        <v>43</v>
      </c>
      <c r="J7" s="15"/>
      <c r="K7" s="15">
        <v>253</v>
      </c>
      <c r="L7" s="15">
        <f t="shared" si="3"/>
        <v>94</v>
      </c>
      <c r="M7" s="15">
        <f t="shared" si="4"/>
        <v>251</v>
      </c>
      <c r="N7" s="15">
        <v>96</v>
      </c>
      <c r="O7" s="15">
        <v>100</v>
      </c>
      <c r="P7" s="15">
        <v>150</v>
      </c>
      <c r="Q7" s="15">
        <v>150</v>
      </c>
      <c r="R7" s="15">
        <f>M7/5</f>
        <v>50.2</v>
      </c>
      <c r="S7" s="4">
        <f>14*R7-Q7-P7-O7-F7</f>
        <v>172.80000000000007</v>
      </c>
      <c r="T7" s="4">
        <f>W7</f>
        <v>200</v>
      </c>
      <c r="U7" s="4">
        <f t="shared" ref="U7:U70" si="6">T7-V7</f>
        <v>100</v>
      </c>
      <c r="V7" s="4">
        <v>100</v>
      </c>
      <c r="W7" s="4">
        <v>200</v>
      </c>
      <c r="X7" s="15"/>
      <c r="Y7" s="15">
        <f>(F7+O7+P7+Q7+T7)/R7</f>
        <v>14.541832669322709</v>
      </c>
      <c r="Z7" s="15">
        <f t="shared" si="5"/>
        <v>10.557768924302788</v>
      </c>
      <c r="AA7" s="15">
        <v>59.2</v>
      </c>
      <c r="AB7" s="15">
        <v>40</v>
      </c>
      <c r="AC7" s="15">
        <v>63.2</v>
      </c>
      <c r="AD7" s="15">
        <v>62.8</v>
      </c>
      <c r="AE7" s="15">
        <v>54</v>
      </c>
      <c r="AF7" s="15">
        <v>48</v>
      </c>
      <c r="AG7" s="15">
        <v>62.6</v>
      </c>
      <c r="AH7" s="15">
        <v>60.2</v>
      </c>
      <c r="AI7" s="15">
        <v>73</v>
      </c>
      <c r="AJ7" s="15">
        <v>23.4</v>
      </c>
      <c r="AK7" s="15"/>
      <c r="AL7" s="15">
        <f t="shared" ref="AL7:AL70" si="7">G7*U7</f>
        <v>40</v>
      </c>
      <c r="AM7" s="15">
        <f t="shared" ref="AM7:AM70" si="8">G7*V7</f>
        <v>40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x14ac:dyDescent="0.25">
      <c r="A8" s="15" t="s">
        <v>44</v>
      </c>
      <c r="B8" s="15" t="s">
        <v>39</v>
      </c>
      <c r="C8" s="15">
        <v>33.011000000000003</v>
      </c>
      <c r="D8" s="15">
        <v>3.57</v>
      </c>
      <c r="E8" s="15">
        <v>18.957000000000001</v>
      </c>
      <c r="F8" s="15">
        <v>8.5370000000000008</v>
      </c>
      <c r="G8" s="7">
        <v>1</v>
      </c>
      <c r="H8" s="15">
        <v>120</v>
      </c>
      <c r="I8" s="15" t="s">
        <v>43</v>
      </c>
      <c r="J8" s="15"/>
      <c r="K8" s="15">
        <v>18.2</v>
      </c>
      <c r="L8" s="15">
        <f t="shared" si="3"/>
        <v>0.75700000000000145</v>
      </c>
      <c r="M8" s="15">
        <f t="shared" si="4"/>
        <v>18.957000000000001</v>
      </c>
      <c r="N8" s="15"/>
      <c r="O8" s="15">
        <v>20</v>
      </c>
      <c r="P8" s="15">
        <v>30</v>
      </c>
      <c r="Q8" s="15"/>
      <c r="R8" s="15">
        <f t="shared" ref="R8:R71" si="9">M8/5</f>
        <v>3.7914000000000003</v>
      </c>
      <c r="S8" s="4">
        <v>10</v>
      </c>
      <c r="T8" s="4">
        <f t="shared" ref="T8:T10" si="10">W8</f>
        <v>10</v>
      </c>
      <c r="U8" s="4">
        <f t="shared" si="6"/>
        <v>10</v>
      </c>
      <c r="V8" s="4"/>
      <c r="W8" s="4">
        <v>10</v>
      </c>
      <c r="X8" s="15"/>
      <c r="Y8" s="15">
        <f t="shared" ref="Y8:Y71" si="11">(F8+O8+P8+Q8+T8)/R8</f>
        <v>18.076963654586695</v>
      </c>
      <c r="Z8" s="15">
        <f t="shared" si="5"/>
        <v>15.439415519333226</v>
      </c>
      <c r="AA8" s="15">
        <v>4.9935999999999998</v>
      </c>
      <c r="AB8" s="15">
        <v>4.2587999999999999</v>
      </c>
      <c r="AC8" s="15">
        <v>4.2799999999999994</v>
      </c>
      <c r="AD8" s="15">
        <v>4.9272</v>
      </c>
      <c r="AE8" s="15">
        <v>4.306</v>
      </c>
      <c r="AF8" s="15">
        <v>4.3276000000000003</v>
      </c>
      <c r="AG8" s="15">
        <v>5.3482000000000003</v>
      </c>
      <c r="AH8" s="15">
        <v>5.4822000000000006</v>
      </c>
      <c r="AI8" s="15">
        <v>2.0996000000000001</v>
      </c>
      <c r="AJ8" s="15">
        <v>3.5958000000000001</v>
      </c>
      <c r="AK8" s="15"/>
      <c r="AL8" s="15">
        <f t="shared" si="7"/>
        <v>10</v>
      </c>
      <c r="AM8" s="15">
        <f t="shared" si="8"/>
        <v>0</v>
      </c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x14ac:dyDescent="0.25">
      <c r="A9" s="15" t="s">
        <v>45</v>
      </c>
      <c r="B9" s="15" t="s">
        <v>39</v>
      </c>
      <c r="C9" s="15">
        <v>400.86900000000003</v>
      </c>
      <c r="D9" s="15">
        <v>482.84500000000003</v>
      </c>
      <c r="E9" s="15">
        <v>425.59300000000002</v>
      </c>
      <c r="F9" s="15">
        <v>234.60400000000001</v>
      </c>
      <c r="G9" s="7">
        <v>1</v>
      </c>
      <c r="H9" s="15">
        <v>60</v>
      </c>
      <c r="I9" s="15" t="s">
        <v>43</v>
      </c>
      <c r="J9" s="15"/>
      <c r="K9" s="15">
        <v>417.2</v>
      </c>
      <c r="L9" s="15">
        <f t="shared" si="3"/>
        <v>8.3930000000000291</v>
      </c>
      <c r="M9" s="15">
        <f t="shared" si="4"/>
        <v>425.59300000000002</v>
      </c>
      <c r="N9" s="15"/>
      <c r="O9" s="15">
        <v>220</v>
      </c>
      <c r="P9" s="15">
        <v>150</v>
      </c>
      <c r="Q9" s="15">
        <v>300</v>
      </c>
      <c r="R9" s="15">
        <f t="shared" si="9"/>
        <v>85.118600000000001</v>
      </c>
      <c r="S9" s="4">
        <f t="shared" ref="S9:S11" si="12">14*R9-Q9-P9-O9-F9</f>
        <v>287.05639999999994</v>
      </c>
      <c r="T9" s="4">
        <f t="shared" si="10"/>
        <v>300</v>
      </c>
      <c r="U9" s="4">
        <f t="shared" si="6"/>
        <v>150</v>
      </c>
      <c r="V9" s="4">
        <v>150</v>
      </c>
      <c r="W9" s="4">
        <v>300</v>
      </c>
      <c r="X9" s="15"/>
      <c r="Y9" s="15">
        <f t="shared" si="11"/>
        <v>14.152065471001638</v>
      </c>
      <c r="Z9" s="15">
        <f t="shared" si="5"/>
        <v>10.627571412123791</v>
      </c>
      <c r="AA9" s="15">
        <v>89.773399999999995</v>
      </c>
      <c r="AB9" s="15">
        <v>91.094000000000008</v>
      </c>
      <c r="AC9" s="15">
        <v>78.89500000000001</v>
      </c>
      <c r="AD9" s="15">
        <v>78.157399999999996</v>
      </c>
      <c r="AE9" s="15">
        <v>78.814599999999999</v>
      </c>
      <c r="AF9" s="15">
        <v>82.576800000000006</v>
      </c>
      <c r="AG9" s="15">
        <v>68.765800000000013</v>
      </c>
      <c r="AH9" s="15">
        <v>85.85860000000001</v>
      </c>
      <c r="AI9" s="15">
        <v>85.558000000000021</v>
      </c>
      <c r="AJ9" s="15">
        <v>59.716200000000001</v>
      </c>
      <c r="AK9" s="15"/>
      <c r="AL9" s="15">
        <f t="shared" si="7"/>
        <v>150</v>
      </c>
      <c r="AM9" s="15">
        <f t="shared" si="8"/>
        <v>150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x14ac:dyDescent="0.25">
      <c r="A10" s="15" t="s">
        <v>46</v>
      </c>
      <c r="B10" s="15" t="s">
        <v>39</v>
      </c>
      <c r="C10" s="15">
        <v>22.952999999999999</v>
      </c>
      <c r="D10" s="15">
        <v>57.326000000000001</v>
      </c>
      <c r="E10" s="15">
        <v>64.248999999999995</v>
      </c>
      <c r="F10" s="15">
        <v>3.4289999999999998</v>
      </c>
      <c r="G10" s="7">
        <v>1</v>
      </c>
      <c r="H10" s="15">
        <v>120</v>
      </c>
      <c r="I10" s="15" t="s">
        <v>43</v>
      </c>
      <c r="J10" s="15"/>
      <c r="K10" s="15">
        <v>23.2</v>
      </c>
      <c r="L10" s="15">
        <f t="shared" si="3"/>
        <v>41.048999999999992</v>
      </c>
      <c r="M10" s="15">
        <f t="shared" si="4"/>
        <v>25.000999999999998</v>
      </c>
      <c r="N10" s="15">
        <v>39.247999999999998</v>
      </c>
      <c r="O10" s="15">
        <v>10</v>
      </c>
      <c r="P10" s="15">
        <v>10</v>
      </c>
      <c r="Q10" s="15">
        <v>20</v>
      </c>
      <c r="R10" s="15">
        <f t="shared" si="9"/>
        <v>5.0001999999999995</v>
      </c>
      <c r="S10" s="4">
        <f t="shared" si="12"/>
        <v>26.573799999999995</v>
      </c>
      <c r="T10" s="4">
        <f t="shared" si="10"/>
        <v>30</v>
      </c>
      <c r="U10" s="4">
        <f t="shared" si="6"/>
        <v>30</v>
      </c>
      <c r="V10" s="4"/>
      <c r="W10" s="4">
        <v>30</v>
      </c>
      <c r="X10" s="15"/>
      <c r="Y10" s="15">
        <f t="shared" si="11"/>
        <v>14.685212591496342</v>
      </c>
      <c r="Z10" s="15">
        <f t="shared" si="5"/>
        <v>8.6854525818967261</v>
      </c>
      <c r="AA10" s="15">
        <v>4.0398000000000014</v>
      </c>
      <c r="AB10" s="15">
        <v>4.0202</v>
      </c>
      <c r="AC10" s="15">
        <v>3.9077999999999999</v>
      </c>
      <c r="AD10" s="15">
        <v>4.6116000000000001</v>
      </c>
      <c r="AE10" s="15">
        <v>3.9628000000000001</v>
      </c>
      <c r="AF10" s="15">
        <v>4.2163999999999993</v>
      </c>
      <c r="AG10" s="15">
        <v>5.1072000000000024</v>
      </c>
      <c r="AH10" s="15">
        <v>5.3470000000000004</v>
      </c>
      <c r="AI10" s="15">
        <v>3.6417999999999999</v>
      </c>
      <c r="AJ10" s="15">
        <v>4.0096000000000007</v>
      </c>
      <c r="AK10" s="15"/>
      <c r="AL10" s="15">
        <f t="shared" si="7"/>
        <v>30</v>
      </c>
      <c r="AM10" s="15">
        <f t="shared" si="8"/>
        <v>0</v>
      </c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x14ac:dyDescent="0.25">
      <c r="A11" s="15" t="s">
        <v>47</v>
      </c>
      <c r="B11" s="15" t="s">
        <v>39</v>
      </c>
      <c r="C11" s="15">
        <v>25.78</v>
      </c>
      <c r="D11" s="15">
        <v>70.638000000000005</v>
      </c>
      <c r="E11" s="15">
        <v>54.305999999999997</v>
      </c>
      <c r="F11" s="15">
        <v>22.2</v>
      </c>
      <c r="G11" s="7">
        <v>1</v>
      </c>
      <c r="H11" s="15">
        <v>60</v>
      </c>
      <c r="I11" s="15" t="s">
        <v>43</v>
      </c>
      <c r="J11" s="15"/>
      <c r="K11" s="15">
        <v>53.4</v>
      </c>
      <c r="L11" s="15">
        <f t="shared" si="3"/>
        <v>0.90599999999999881</v>
      </c>
      <c r="M11" s="15">
        <f t="shared" si="4"/>
        <v>54.305999999999997</v>
      </c>
      <c r="N11" s="15"/>
      <c r="O11" s="15">
        <v>40</v>
      </c>
      <c r="P11" s="15">
        <v>80</v>
      </c>
      <c r="Q11" s="15"/>
      <c r="R11" s="15">
        <f t="shared" si="9"/>
        <v>10.8612</v>
      </c>
      <c r="S11" s="4">
        <f t="shared" si="12"/>
        <v>9.8568000000000104</v>
      </c>
      <c r="T11" s="4">
        <f t="shared" ref="T7:T70" si="13">ROUND(S11,0)</f>
        <v>10</v>
      </c>
      <c r="U11" s="4">
        <f t="shared" si="6"/>
        <v>10</v>
      </c>
      <c r="V11" s="4"/>
      <c r="W11" s="4"/>
      <c r="X11" s="15"/>
      <c r="Y11" s="15">
        <f t="shared" si="11"/>
        <v>14.013184546827237</v>
      </c>
      <c r="Z11" s="15">
        <f t="shared" si="5"/>
        <v>13.092475969506131</v>
      </c>
      <c r="AA11" s="15">
        <v>13.260999999999999</v>
      </c>
      <c r="AB11" s="15">
        <v>12.6198</v>
      </c>
      <c r="AC11" s="15">
        <v>10.8278</v>
      </c>
      <c r="AD11" s="15">
        <v>11.9008</v>
      </c>
      <c r="AE11" s="15">
        <v>10.1404</v>
      </c>
      <c r="AF11" s="15">
        <v>6.4623999999999997</v>
      </c>
      <c r="AG11" s="15">
        <v>14.4754</v>
      </c>
      <c r="AH11" s="15">
        <v>13.6562</v>
      </c>
      <c r="AI11" s="15">
        <v>9.3919999999999995</v>
      </c>
      <c r="AJ11" s="15">
        <v>12.395</v>
      </c>
      <c r="AK11" s="15"/>
      <c r="AL11" s="15">
        <f t="shared" si="7"/>
        <v>10</v>
      </c>
      <c r="AM11" s="15">
        <f t="shared" si="8"/>
        <v>0</v>
      </c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x14ac:dyDescent="0.25">
      <c r="A12" s="9" t="s">
        <v>48</v>
      </c>
      <c r="B12" s="9" t="s">
        <v>39</v>
      </c>
      <c r="C12" s="9"/>
      <c r="D12" s="9">
        <v>22.545000000000002</v>
      </c>
      <c r="E12" s="9">
        <v>22.545000000000002</v>
      </c>
      <c r="F12" s="9"/>
      <c r="G12" s="10">
        <v>0</v>
      </c>
      <c r="H12" s="9" t="e">
        <v>#N/A</v>
      </c>
      <c r="I12" s="9" t="s">
        <v>40</v>
      </c>
      <c r="J12" s="9"/>
      <c r="K12" s="9"/>
      <c r="L12" s="9">
        <f t="shared" si="3"/>
        <v>22.545000000000002</v>
      </c>
      <c r="M12" s="9">
        <f t="shared" si="4"/>
        <v>0</v>
      </c>
      <c r="N12" s="9">
        <v>22.545000000000002</v>
      </c>
      <c r="O12" s="9"/>
      <c r="P12" s="9"/>
      <c r="Q12" s="9"/>
      <c r="R12" s="9">
        <f t="shared" si="9"/>
        <v>0</v>
      </c>
      <c r="S12" s="11"/>
      <c r="T12" s="4">
        <f t="shared" si="13"/>
        <v>0</v>
      </c>
      <c r="U12" s="4">
        <f t="shared" si="6"/>
        <v>0</v>
      </c>
      <c r="V12" s="4"/>
      <c r="W12" s="11"/>
      <c r="X12" s="9"/>
      <c r="Y12" s="15" t="e">
        <f t="shared" si="11"/>
        <v>#DIV/0!</v>
      </c>
      <c r="Z12" s="9" t="e">
        <f t="shared" si="5"/>
        <v>#DIV/0!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/>
      <c r="AL12" s="15">
        <f t="shared" si="7"/>
        <v>0</v>
      </c>
      <c r="AM12" s="15">
        <f t="shared" si="8"/>
        <v>0</v>
      </c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x14ac:dyDescent="0.25">
      <c r="A13" s="15" t="s">
        <v>49</v>
      </c>
      <c r="B13" s="15" t="s">
        <v>39</v>
      </c>
      <c r="C13" s="15">
        <v>455.98500000000001</v>
      </c>
      <c r="D13" s="15">
        <v>28.524999999999999</v>
      </c>
      <c r="E13" s="15">
        <v>308.37599999999998</v>
      </c>
      <c r="F13" s="15">
        <v>107.32899999999999</v>
      </c>
      <c r="G13" s="7">
        <v>1</v>
      </c>
      <c r="H13" s="15">
        <v>60</v>
      </c>
      <c r="I13" s="15" t="s">
        <v>43</v>
      </c>
      <c r="J13" s="15"/>
      <c r="K13" s="15">
        <v>295</v>
      </c>
      <c r="L13" s="15">
        <f t="shared" si="3"/>
        <v>13.375999999999976</v>
      </c>
      <c r="M13" s="15">
        <f t="shared" si="4"/>
        <v>308.37599999999998</v>
      </c>
      <c r="N13" s="15"/>
      <c r="O13" s="15">
        <v>150</v>
      </c>
      <c r="P13" s="15">
        <v>50</v>
      </c>
      <c r="Q13" s="15">
        <v>150</v>
      </c>
      <c r="R13" s="15">
        <f t="shared" si="9"/>
        <v>61.675199999999997</v>
      </c>
      <c r="S13" s="4">
        <f t="shared" ref="S13:S18" si="14">14*R13-Q13-P13-O13-F13</f>
        <v>406.1237999999999</v>
      </c>
      <c r="T13" s="4">
        <f t="shared" ref="T13:T14" si="15">W13</f>
        <v>450</v>
      </c>
      <c r="U13" s="4">
        <f t="shared" si="6"/>
        <v>230</v>
      </c>
      <c r="V13" s="4">
        <v>220</v>
      </c>
      <c r="W13" s="4">
        <v>450</v>
      </c>
      <c r="X13" s="15"/>
      <c r="Y13" s="15">
        <f t="shared" si="11"/>
        <v>14.711407502529379</v>
      </c>
      <c r="Z13" s="15">
        <f t="shared" si="5"/>
        <v>7.4151198536851126</v>
      </c>
      <c r="AA13" s="15">
        <v>34.746400000000008</v>
      </c>
      <c r="AB13" s="15">
        <v>26.501000000000001</v>
      </c>
      <c r="AC13" s="15">
        <v>56.067799999999998</v>
      </c>
      <c r="AD13" s="15">
        <v>54.839799999999997</v>
      </c>
      <c r="AE13" s="15">
        <v>61.588200000000008</v>
      </c>
      <c r="AF13" s="15">
        <v>61.546599999999991</v>
      </c>
      <c r="AG13" s="15">
        <v>62.156999999999996</v>
      </c>
      <c r="AH13" s="15">
        <v>62.6432</v>
      </c>
      <c r="AI13" s="15">
        <v>60.839800000000011</v>
      </c>
      <c r="AJ13" s="15">
        <v>61.428800000000003</v>
      </c>
      <c r="AK13" s="15"/>
      <c r="AL13" s="15">
        <f t="shared" si="7"/>
        <v>230</v>
      </c>
      <c r="AM13" s="15">
        <f t="shared" si="8"/>
        <v>220</v>
      </c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x14ac:dyDescent="0.25">
      <c r="A14" s="15" t="s">
        <v>50</v>
      </c>
      <c r="B14" s="15" t="s">
        <v>42</v>
      </c>
      <c r="C14" s="15">
        <v>107</v>
      </c>
      <c r="D14" s="15">
        <v>221</v>
      </c>
      <c r="E14" s="15">
        <v>159</v>
      </c>
      <c r="F14" s="15">
        <v>122</v>
      </c>
      <c r="G14" s="7">
        <v>0.25</v>
      </c>
      <c r="H14" s="15">
        <v>120</v>
      </c>
      <c r="I14" s="15" t="s">
        <v>43</v>
      </c>
      <c r="J14" s="15"/>
      <c r="K14" s="15">
        <v>159</v>
      </c>
      <c r="L14" s="15">
        <f t="shared" si="3"/>
        <v>0</v>
      </c>
      <c r="M14" s="15">
        <f t="shared" si="4"/>
        <v>159</v>
      </c>
      <c r="N14" s="15"/>
      <c r="O14" s="15">
        <v>100</v>
      </c>
      <c r="P14" s="15">
        <v>0</v>
      </c>
      <c r="Q14" s="15">
        <v>100</v>
      </c>
      <c r="R14" s="15">
        <f t="shared" si="9"/>
        <v>31.8</v>
      </c>
      <c r="S14" s="4">
        <f t="shared" si="14"/>
        <v>123.19999999999999</v>
      </c>
      <c r="T14" s="4">
        <f t="shared" si="15"/>
        <v>160</v>
      </c>
      <c r="U14" s="4">
        <f t="shared" si="6"/>
        <v>64</v>
      </c>
      <c r="V14" s="4">
        <v>96</v>
      </c>
      <c r="W14" s="4">
        <v>160</v>
      </c>
      <c r="X14" s="15"/>
      <c r="Y14" s="15">
        <f t="shared" si="11"/>
        <v>15.157232704402515</v>
      </c>
      <c r="Z14" s="15">
        <f t="shared" si="5"/>
        <v>10.125786163522012</v>
      </c>
      <c r="AA14" s="15">
        <v>26.8</v>
      </c>
      <c r="AB14" s="15">
        <v>29.8</v>
      </c>
      <c r="AC14" s="15">
        <v>25.6</v>
      </c>
      <c r="AD14" s="15">
        <v>34</v>
      </c>
      <c r="AE14" s="15">
        <v>39.4</v>
      </c>
      <c r="AF14" s="15">
        <v>29.4</v>
      </c>
      <c r="AG14" s="15">
        <v>40.6</v>
      </c>
      <c r="AH14" s="15">
        <v>27</v>
      </c>
      <c r="AI14" s="15">
        <v>40.799999999999997</v>
      </c>
      <c r="AJ14" s="15">
        <v>42.4</v>
      </c>
      <c r="AK14" s="15"/>
      <c r="AL14" s="15">
        <f t="shared" si="7"/>
        <v>16</v>
      </c>
      <c r="AM14" s="15">
        <f t="shared" si="8"/>
        <v>24</v>
      </c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x14ac:dyDescent="0.25">
      <c r="A15" s="15" t="s">
        <v>51</v>
      </c>
      <c r="B15" s="15" t="s">
        <v>39</v>
      </c>
      <c r="C15" s="15">
        <v>86.954999999999998</v>
      </c>
      <c r="D15" s="15">
        <v>69.269000000000005</v>
      </c>
      <c r="E15" s="15">
        <v>153.386</v>
      </c>
      <c r="F15" s="15">
        <v>-4.1879999999999997</v>
      </c>
      <c r="G15" s="7">
        <v>1</v>
      </c>
      <c r="H15" s="15">
        <v>60</v>
      </c>
      <c r="I15" s="15" t="s">
        <v>43</v>
      </c>
      <c r="J15" s="15"/>
      <c r="K15" s="15">
        <v>81.099999999999994</v>
      </c>
      <c r="L15" s="15">
        <f t="shared" si="3"/>
        <v>72.286000000000001</v>
      </c>
      <c r="M15" s="15">
        <f t="shared" si="4"/>
        <v>84.11699999999999</v>
      </c>
      <c r="N15" s="15">
        <v>69.269000000000005</v>
      </c>
      <c r="O15" s="15">
        <v>46</v>
      </c>
      <c r="P15" s="15">
        <v>120</v>
      </c>
      <c r="Q15" s="15">
        <v>80</v>
      </c>
      <c r="R15" s="15">
        <f t="shared" si="9"/>
        <v>16.823399999999999</v>
      </c>
      <c r="S15" s="4"/>
      <c r="T15" s="4">
        <f t="shared" si="13"/>
        <v>0</v>
      </c>
      <c r="U15" s="4">
        <f t="shared" si="6"/>
        <v>0</v>
      </c>
      <c r="V15" s="4"/>
      <c r="W15" s="4"/>
      <c r="X15" s="15"/>
      <c r="Y15" s="15">
        <f t="shared" si="11"/>
        <v>14.373551125218446</v>
      </c>
      <c r="Z15" s="15">
        <f t="shared" si="5"/>
        <v>14.373551125218446</v>
      </c>
      <c r="AA15" s="15">
        <v>17.8232</v>
      </c>
      <c r="AB15" s="15">
        <v>16.494</v>
      </c>
      <c r="AC15" s="15">
        <v>16.262799999999999</v>
      </c>
      <c r="AD15" s="15">
        <v>20.638999999999999</v>
      </c>
      <c r="AE15" s="15">
        <v>13.877599999999999</v>
      </c>
      <c r="AF15" s="15">
        <v>9.6814</v>
      </c>
      <c r="AG15" s="15">
        <v>22.630800000000001</v>
      </c>
      <c r="AH15" s="15">
        <v>16.528199999999998</v>
      </c>
      <c r="AI15" s="15">
        <v>15.6168</v>
      </c>
      <c r="AJ15" s="15">
        <v>15.996</v>
      </c>
      <c r="AK15" s="15"/>
      <c r="AL15" s="15">
        <f t="shared" si="7"/>
        <v>0</v>
      </c>
      <c r="AM15" s="15">
        <f t="shared" si="8"/>
        <v>0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x14ac:dyDescent="0.25">
      <c r="A16" s="15" t="s">
        <v>52</v>
      </c>
      <c r="B16" s="15" t="s">
        <v>42</v>
      </c>
      <c r="C16" s="15">
        <v>418</v>
      </c>
      <c r="D16" s="15">
        <v>233</v>
      </c>
      <c r="E16" s="15">
        <v>510</v>
      </c>
      <c r="F16" s="15">
        <v>96</v>
      </c>
      <c r="G16" s="7">
        <v>0.25</v>
      </c>
      <c r="H16" s="15">
        <v>120</v>
      </c>
      <c r="I16" s="15" t="s">
        <v>43</v>
      </c>
      <c r="J16" s="15"/>
      <c r="K16" s="15">
        <v>296</v>
      </c>
      <c r="L16" s="15">
        <f t="shared" si="3"/>
        <v>214</v>
      </c>
      <c r="M16" s="15">
        <f t="shared" si="4"/>
        <v>294</v>
      </c>
      <c r="N16" s="15">
        <v>216</v>
      </c>
      <c r="O16" s="15"/>
      <c r="P16" s="15">
        <v>60</v>
      </c>
      <c r="Q16" s="15">
        <v>100</v>
      </c>
      <c r="R16" s="15">
        <f t="shared" si="9"/>
        <v>58.8</v>
      </c>
      <c r="S16" s="4">
        <f t="shared" si="14"/>
        <v>567.19999999999993</v>
      </c>
      <c r="T16" s="4">
        <f t="shared" ref="T16:T18" si="16">W16</f>
        <v>600</v>
      </c>
      <c r="U16" s="4">
        <f t="shared" si="6"/>
        <v>300</v>
      </c>
      <c r="V16" s="4">
        <v>300</v>
      </c>
      <c r="W16" s="4">
        <v>600</v>
      </c>
      <c r="X16" s="15"/>
      <c r="Y16" s="15">
        <f t="shared" si="11"/>
        <v>14.557823129251702</v>
      </c>
      <c r="Z16" s="15">
        <f t="shared" si="5"/>
        <v>4.3537414965986398</v>
      </c>
      <c r="AA16" s="15">
        <v>38</v>
      </c>
      <c r="AB16" s="15">
        <v>37.799999999999997</v>
      </c>
      <c r="AC16" s="15">
        <v>58</v>
      </c>
      <c r="AD16" s="15">
        <v>42.4</v>
      </c>
      <c r="AE16" s="15">
        <v>47.6</v>
      </c>
      <c r="AF16" s="15">
        <v>40</v>
      </c>
      <c r="AG16" s="15">
        <v>68.599999999999994</v>
      </c>
      <c r="AH16" s="15">
        <v>49.2</v>
      </c>
      <c r="AI16" s="15">
        <v>57.4</v>
      </c>
      <c r="AJ16" s="15">
        <v>58.4</v>
      </c>
      <c r="AK16" s="15"/>
      <c r="AL16" s="15">
        <f t="shared" si="7"/>
        <v>75</v>
      </c>
      <c r="AM16" s="15">
        <f t="shared" si="8"/>
        <v>75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x14ac:dyDescent="0.25">
      <c r="A17" s="15" t="s">
        <v>53</v>
      </c>
      <c r="B17" s="15" t="s">
        <v>42</v>
      </c>
      <c r="C17" s="15">
        <v>108</v>
      </c>
      <c r="D17" s="15">
        <v>96</v>
      </c>
      <c r="E17" s="15">
        <v>128</v>
      </c>
      <c r="F17" s="15">
        <v>30</v>
      </c>
      <c r="G17" s="7">
        <v>0.4</v>
      </c>
      <c r="H17" s="15">
        <v>60</v>
      </c>
      <c r="I17" s="15" t="s">
        <v>43</v>
      </c>
      <c r="J17" s="15"/>
      <c r="K17" s="15">
        <v>128</v>
      </c>
      <c r="L17" s="15">
        <f t="shared" si="3"/>
        <v>0</v>
      </c>
      <c r="M17" s="15">
        <f t="shared" si="4"/>
        <v>128</v>
      </c>
      <c r="N17" s="15"/>
      <c r="O17" s="15">
        <v>60</v>
      </c>
      <c r="P17" s="15">
        <v>80</v>
      </c>
      <c r="Q17" s="15">
        <v>70</v>
      </c>
      <c r="R17" s="15">
        <f t="shared" si="9"/>
        <v>25.6</v>
      </c>
      <c r="S17" s="4">
        <f t="shared" si="14"/>
        <v>118.40000000000003</v>
      </c>
      <c r="T17" s="4">
        <f t="shared" si="16"/>
        <v>120</v>
      </c>
      <c r="U17" s="4">
        <f t="shared" si="6"/>
        <v>60</v>
      </c>
      <c r="V17" s="4">
        <v>60</v>
      </c>
      <c r="W17" s="4">
        <v>120</v>
      </c>
      <c r="X17" s="15"/>
      <c r="Y17" s="15">
        <f t="shared" si="11"/>
        <v>14.0625</v>
      </c>
      <c r="Z17" s="15">
        <f t="shared" si="5"/>
        <v>9.375</v>
      </c>
      <c r="AA17" s="15">
        <v>24.2</v>
      </c>
      <c r="AB17" s="15">
        <v>22.6</v>
      </c>
      <c r="AC17" s="15">
        <v>22.6</v>
      </c>
      <c r="AD17" s="15">
        <v>28.4</v>
      </c>
      <c r="AE17" s="15">
        <v>22.8</v>
      </c>
      <c r="AF17" s="15">
        <v>16.399999999999999</v>
      </c>
      <c r="AG17" s="15">
        <v>22.8</v>
      </c>
      <c r="AH17" s="15">
        <v>35.200000000000003</v>
      </c>
      <c r="AI17" s="15">
        <v>10.4</v>
      </c>
      <c r="AJ17" s="15">
        <v>30.2</v>
      </c>
      <c r="AK17" s="15"/>
      <c r="AL17" s="15">
        <f t="shared" si="7"/>
        <v>24</v>
      </c>
      <c r="AM17" s="15">
        <f t="shared" si="8"/>
        <v>24</v>
      </c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x14ac:dyDescent="0.25">
      <c r="A18" s="15" t="s">
        <v>54</v>
      </c>
      <c r="B18" s="15" t="s">
        <v>39</v>
      </c>
      <c r="C18" s="15">
        <v>533.96699999999998</v>
      </c>
      <c r="D18" s="15">
        <v>4.0049999999999999</v>
      </c>
      <c r="E18" s="15">
        <v>387.96499999999997</v>
      </c>
      <c r="F18" s="15">
        <v>96.986999999999995</v>
      </c>
      <c r="G18" s="7">
        <v>1</v>
      </c>
      <c r="H18" s="15">
        <v>45</v>
      </c>
      <c r="I18" s="15" t="s">
        <v>43</v>
      </c>
      <c r="J18" s="15"/>
      <c r="K18" s="15">
        <v>351.9</v>
      </c>
      <c r="L18" s="15">
        <f t="shared" si="3"/>
        <v>36.064999999999998</v>
      </c>
      <c r="M18" s="15">
        <f t="shared" si="4"/>
        <v>387.96499999999997</v>
      </c>
      <c r="N18" s="15"/>
      <c r="O18" s="15">
        <v>200</v>
      </c>
      <c r="P18" s="15">
        <v>200</v>
      </c>
      <c r="Q18" s="15">
        <v>200</v>
      </c>
      <c r="R18" s="15">
        <f t="shared" si="9"/>
        <v>77.592999999999989</v>
      </c>
      <c r="S18" s="4">
        <f t="shared" si="14"/>
        <v>389.31499999999994</v>
      </c>
      <c r="T18" s="4">
        <f t="shared" si="16"/>
        <v>400</v>
      </c>
      <c r="U18" s="4">
        <f t="shared" si="6"/>
        <v>200</v>
      </c>
      <c r="V18" s="4">
        <v>200</v>
      </c>
      <c r="W18" s="4">
        <v>400</v>
      </c>
      <c r="X18" s="15"/>
      <c r="Y18" s="15">
        <f t="shared" si="11"/>
        <v>14.137705720876886</v>
      </c>
      <c r="Z18" s="15">
        <f t="shared" si="5"/>
        <v>8.9826015233332903</v>
      </c>
      <c r="AA18" s="15">
        <v>71.2286</v>
      </c>
      <c r="AB18" s="15">
        <v>65.796399999999991</v>
      </c>
      <c r="AC18" s="15">
        <v>84.121200000000016</v>
      </c>
      <c r="AD18" s="15">
        <v>73.148200000000003</v>
      </c>
      <c r="AE18" s="15">
        <v>78.522800000000004</v>
      </c>
      <c r="AF18" s="15">
        <v>75.476799999999983</v>
      </c>
      <c r="AG18" s="15">
        <v>77.47499999999998</v>
      </c>
      <c r="AH18" s="15">
        <v>61.133000000000003</v>
      </c>
      <c r="AI18" s="15">
        <v>74.246000000000009</v>
      </c>
      <c r="AJ18" s="15">
        <v>66.57820000000001</v>
      </c>
      <c r="AK18" s="15"/>
      <c r="AL18" s="15">
        <f t="shared" si="7"/>
        <v>200</v>
      </c>
      <c r="AM18" s="15">
        <f t="shared" si="8"/>
        <v>200</v>
      </c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3" x14ac:dyDescent="0.25">
      <c r="A19" s="9" t="s">
        <v>55</v>
      </c>
      <c r="B19" s="9" t="s">
        <v>42</v>
      </c>
      <c r="C19" s="9"/>
      <c r="D19" s="9">
        <v>120</v>
      </c>
      <c r="E19" s="9">
        <v>120</v>
      </c>
      <c r="F19" s="9"/>
      <c r="G19" s="10">
        <v>0</v>
      </c>
      <c r="H19" s="9" t="e">
        <v>#N/A</v>
      </c>
      <c r="I19" s="9" t="s">
        <v>40</v>
      </c>
      <c r="J19" s="9"/>
      <c r="K19" s="9"/>
      <c r="L19" s="9">
        <f t="shared" si="3"/>
        <v>120</v>
      </c>
      <c r="M19" s="9">
        <f t="shared" si="4"/>
        <v>0</v>
      </c>
      <c r="N19" s="9">
        <v>120</v>
      </c>
      <c r="O19" s="9"/>
      <c r="P19" s="9"/>
      <c r="Q19" s="9"/>
      <c r="R19" s="9">
        <f t="shared" si="9"/>
        <v>0</v>
      </c>
      <c r="S19" s="11"/>
      <c r="T19" s="4">
        <f t="shared" si="13"/>
        <v>0</v>
      </c>
      <c r="U19" s="4">
        <f t="shared" si="6"/>
        <v>0</v>
      </c>
      <c r="V19" s="4"/>
      <c r="W19" s="11"/>
      <c r="X19" s="9"/>
      <c r="Y19" s="15" t="e">
        <f t="shared" si="11"/>
        <v>#DIV/0!</v>
      </c>
      <c r="Z19" s="9" t="e">
        <f t="shared" si="5"/>
        <v>#DIV/0!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/>
      <c r="AL19" s="15">
        <f t="shared" si="7"/>
        <v>0</v>
      </c>
      <c r="AM19" s="15">
        <f t="shared" si="8"/>
        <v>0</v>
      </c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3" x14ac:dyDescent="0.25">
      <c r="A20" s="15" t="s">
        <v>56</v>
      </c>
      <c r="B20" s="15" t="s">
        <v>42</v>
      </c>
      <c r="C20" s="15">
        <v>208</v>
      </c>
      <c r="D20" s="15">
        <v>502</v>
      </c>
      <c r="E20" s="15">
        <v>503</v>
      </c>
      <c r="F20" s="15">
        <v>88</v>
      </c>
      <c r="G20" s="7">
        <v>0.12</v>
      </c>
      <c r="H20" s="15">
        <v>60</v>
      </c>
      <c r="I20" s="15" t="s">
        <v>43</v>
      </c>
      <c r="J20" s="15"/>
      <c r="K20" s="15">
        <v>276</v>
      </c>
      <c r="L20" s="15">
        <f t="shared" si="3"/>
        <v>227</v>
      </c>
      <c r="M20" s="15">
        <f t="shared" si="4"/>
        <v>263</v>
      </c>
      <c r="N20" s="15">
        <v>240</v>
      </c>
      <c r="O20" s="15">
        <v>150</v>
      </c>
      <c r="P20" s="15">
        <v>0</v>
      </c>
      <c r="Q20" s="15">
        <v>50</v>
      </c>
      <c r="R20" s="15">
        <f t="shared" si="9"/>
        <v>52.6</v>
      </c>
      <c r="S20" s="4">
        <f t="shared" ref="S20:S45" si="17">14*R20-Q20-P20-O20-F20</f>
        <v>448.4</v>
      </c>
      <c r="T20" s="4">
        <f t="shared" ref="T20:T22" si="18">W20</f>
        <v>500</v>
      </c>
      <c r="U20" s="4">
        <f t="shared" si="6"/>
        <v>250</v>
      </c>
      <c r="V20" s="4">
        <v>250</v>
      </c>
      <c r="W20" s="4">
        <v>500</v>
      </c>
      <c r="X20" s="15"/>
      <c r="Y20" s="15">
        <f t="shared" si="11"/>
        <v>14.980988593155892</v>
      </c>
      <c r="Z20" s="15">
        <f t="shared" si="5"/>
        <v>5.4752851711026613</v>
      </c>
      <c r="AA20" s="15">
        <v>39</v>
      </c>
      <c r="AB20" s="15">
        <v>47.2</v>
      </c>
      <c r="AC20" s="15">
        <v>46.6</v>
      </c>
      <c r="AD20" s="15">
        <v>57.4</v>
      </c>
      <c r="AE20" s="15">
        <v>61.4</v>
      </c>
      <c r="AF20" s="15">
        <v>12.6</v>
      </c>
      <c r="AG20" s="15">
        <v>53.4</v>
      </c>
      <c r="AH20" s="15">
        <v>58.2</v>
      </c>
      <c r="AI20" s="15">
        <v>44</v>
      </c>
      <c r="AJ20" s="15">
        <v>59</v>
      </c>
      <c r="AK20" s="15"/>
      <c r="AL20" s="15">
        <f t="shared" si="7"/>
        <v>30</v>
      </c>
      <c r="AM20" s="15">
        <f t="shared" si="8"/>
        <v>30</v>
      </c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x14ac:dyDescent="0.25">
      <c r="A21" s="15" t="s">
        <v>57</v>
      </c>
      <c r="B21" s="15" t="s">
        <v>42</v>
      </c>
      <c r="C21" s="15">
        <v>610</v>
      </c>
      <c r="D21" s="15">
        <v>63</v>
      </c>
      <c r="E21" s="15">
        <v>288</v>
      </c>
      <c r="F21" s="15">
        <v>269</v>
      </c>
      <c r="G21" s="7">
        <v>0.25</v>
      </c>
      <c r="H21" s="15">
        <v>120</v>
      </c>
      <c r="I21" s="15" t="s">
        <v>43</v>
      </c>
      <c r="J21" s="15"/>
      <c r="K21" s="15">
        <v>288</v>
      </c>
      <c r="L21" s="15">
        <f t="shared" si="3"/>
        <v>0</v>
      </c>
      <c r="M21" s="15">
        <f t="shared" si="4"/>
        <v>288</v>
      </c>
      <c r="N21" s="15"/>
      <c r="O21" s="15"/>
      <c r="P21" s="15">
        <v>0</v>
      </c>
      <c r="Q21" s="15"/>
      <c r="R21" s="15">
        <f t="shared" si="9"/>
        <v>57.6</v>
      </c>
      <c r="S21" s="4">
        <f t="shared" si="17"/>
        <v>537.4</v>
      </c>
      <c r="T21" s="4">
        <f t="shared" si="18"/>
        <v>500</v>
      </c>
      <c r="U21" s="4">
        <f t="shared" si="6"/>
        <v>260</v>
      </c>
      <c r="V21" s="4">
        <v>240</v>
      </c>
      <c r="W21" s="4">
        <v>500</v>
      </c>
      <c r="X21" s="15"/>
      <c r="Y21" s="15">
        <f t="shared" si="11"/>
        <v>13.350694444444445</v>
      </c>
      <c r="Z21" s="15">
        <f t="shared" si="5"/>
        <v>4.6701388888888884</v>
      </c>
      <c r="AA21" s="15">
        <v>25.6</v>
      </c>
      <c r="AB21" s="15">
        <v>46.2</v>
      </c>
      <c r="AC21" s="15">
        <v>73</v>
      </c>
      <c r="AD21" s="15">
        <v>50.6</v>
      </c>
      <c r="AE21" s="15">
        <v>56.8</v>
      </c>
      <c r="AF21" s="15">
        <v>49.2</v>
      </c>
      <c r="AG21" s="15">
        <v>64</v>
      </c>
      <c r="AH21" s="15">
        <v>26.8</v>
      </c>
      <c r="AI21" s="15">
        <v>65.400000000000006</v>
      </c>
      <c r="AJ21" s="15">
        <v>63.8</v>
      </c>
      <c r="AK21" s="15"/>
      <c r="AL21" s="15">
        <f t="shared" si="7"/>
        <v>65</v>
      </c>
      <c r="AM21" s="15">
        <f t="shared" si="8"/>
        <v>60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1:53" x14ac:dyDescent="0.25">
      <c r="A22" s="15" t="s">
        <v>58</v>
      </c>
      <c r="B22" s="15" t="s">
        <v>42</v>
      </c>
      <c r="C22" s="15">
        <v>96</v>
      </c>
      <c r="D22" s="15"/>
      <c r="E22" s="15">
        <v>95</v>
      </c>
      <c r="F22" s="15"/>
      <c r="G22" s="7">
        <v>0.25</v>
      </c>
      <c r="H22" s="15">
        <v>120</v>
      </c>
      <c r="I22" s="15" t="s">
        <v>43</v>
      </c>
      <c r="J22" s="15"/>
      <c r="K22" s="15">
        <v>97</v>
      </c>
      <c r="L22" s="15">
        <f t="shared" si="3"/>
        <v>-2</v>
      </c>
      <c r="M22" s="15">
        <f t="shared" si="4"/>
        <v>71</v>
      </c>
      <c r="N22" s="15">
        <v>24</v>
      </c>
      <c r="O22" s="15"/>
      <c r="P22" s="15">
        <v>60</v>
      </c>
      <c r="Q22" s="15">
        <v>40</v>
      </c>
      <c r="R22" s="15">
        <f t="shared" si="9"/>
        <v>14.2</v>
      </c>
      <c r="S22" s="4">
        <f t="shared" si="17"/>
        <v>98.799999999999983</v>
      </c>
      <c r="T22" s="4">
        <f t="shared" si="18"/>
        <v>100</v>
      </c>
      <c r="U22" s="4">
        <f t="shared" si="6"/>
        <v>52</v>
      </c>
      <c r="V22" s="4">
        <v>48</v>
      </c>
      <c r="W22" s="4">
        <v>100</v>
      </c>
      <c r="X22" s="15"/>
      <c r="Y22" s="15">
        <f t="shared" si="11"/>
        <v>14.084507042253522</v>
      </c>
      <c r="Z22" s="15">
        <f t="shared" si="5"/>
        <v>7.042253521126761</v>
      </c>
      <c r="AA22" s="15">
        <v>12.8</v>
      </c>
      <c r="AB22" s="15">
        <v>6.8</v>
      </c>
      <c r="AC22" s="15">
        <v>9.4</v>
      </c>
      <c r="AD22" s="15">
        <v>13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 t="s">
        <v>59</v>
      </c>
      <c r="AL22" s="15">
        <f t="shared" si="7"/>
        <v>13</v>
      </c>
      <c r="AM22" s="15">
        <f t="shared" si="8"/>
        <v>12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3" x14ac:dyDescent="0.25">
      <c r="A23" s="15" t="s">
        <v>60</v>
      </c>
      <c r="B23" s="15" t="s">
        <v>39</v>
      </c>
      <c r="C23" s="15">
        <v>28.363</v>
      </c>
      <c r="D23" s="15">
        <v>33.6</v>
      </c>
      <c r="E23" s="15">
        <v>22.117999999999999</v>
      </c>
      <c r="F23" s="15">
        <v>23.626000000000001</v>
      </c>
      <c r="G23" s="7">
        <v>1</v>
      </c>
      <c r="H23" s="15">
        <v>120</v>
      </c>
      <c r="I23" s="15" t="s">
        <v>43</v>
      </c>
      <c r="J23" s="15"/>
      <c r="K23" s="15">
        <v>21.2</v>
      </c>
      <c r="L23" s="15">
        <f t="shared" si="3"/>
        <v>0.91799999999999926</v>
      </c>
      <c r="M23" s="15">
        <f t="shared" si="4"/>
        <v>22.117999999999999</v>
      </c>
      <c r="N23" s="15"/>
      <c r="O23" s="15"/>
      <c r="P23" s="15">
        <v>10</v>
      </c>
      <c r="Q23" s="15">
        <v>20</v>
      </c>
      <c r="R23" s="15">
        <f t="shared" si="9"/>
        <v>4.4235999999999995</v>
      </c>
      <c r="S23" s="4">
        <f t="shared" si="17"/>
        <v>8.3043999999999905</v>
      </c>
      <c r="T23" s="4">
        <f t="shared" si="13"/>
        <v>8</v>
      </c>
      <c r="U23" s="4">
        <f t="shared" si="6"/>
        <v>0</v>
      </c>
      <c r="V23" s="4">
        <v>8</v>
      </c>
      <c r="W23" s="4"/>
      <c r="X23" s="15"/>
      <c r="Y23" s="15">
        <f t="shared" si="11"/>
        <v>13.931187268288275</v>
      </c>
      <c r="Z23" s="15">
        <f t="shared" si="5"/>
        <v>12.122705488742204</v>
      </c>
      <c r="AA23" s="15">
        <v>4.6758000000000006</v>
      </c>
      <c r="AB23" s="15">
        <v>4.3420000000000014</v>
      </c>
      <c r="AC23" s="15">
        <v>4.1029999999999998</v>
      </c>
      <c r="AD23" s="15">
        <v>4.3810000000000002</v>
      </c>
      <c r="AE23" s="15">
        <v>4.2796000000000003</v>
      </c>
      <c r="AF23" s="15">
        <v>2.8984000000000001</v>
      </c>
      <c r="AG23" s="15">
        <v>3.3149999999999999</v>
      </c>
      <c r="AH23" s="15">
        <v>5.9438000000000004</v>
      </c>
      <c r="AI23" s="15">
        <v>2.3660000000000001</v>
      </c>
      <c r="AJ23" s="15">
        <v>3.8952</v>
      </c>
      <c r="AK23" s="15"/>
      <c r="AL23" s="15">
        <f t="shared" si="7"/>
        <v>0</v>
      </c>
      <c r="AM23" s="15">
        <f t="shared" si="8"/>
        <v>8</v>
      </c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3" x14ac:dyDescent="0.25">
      <c r="A24" s="15" t="s">
        <v>61</v>
      </c>
      <c r="B24" s="15" t="s">
        <v>42</v>
      </c>
      <c r="C24" s="15">
        <v>97</v>
      </c>
      <c r="D24" s="15">
        <v>172</v>
      </c>
      <c r="E24" s="15">
        <v>193</v>
      </c>
      <c r="F24" s="15">
        <v>11</v>
      </c>
      <c r="G24" s="7">
        <v>0.4</v>
      </c>
      <c r="H24" s="15">
        <v>45</v>
      </c>
      <c r="I24" s="15" t="s">
        <v>43</v>
      </c>
      <c r="J24" s="15"/>
      <c r="K24" s="15">
        <v>195</v>
      </c>
      <c r="L24" s="15">
        <f t="shared" si="3"/>
        <v>-2</v>
      </c>
      <c r="M24" s="15">
        <f t="shared" si="4"/>
        <v>193</v>
      </c>
      <c r="N24" s="15"/>
      <c r="O24" s="15">
        <v>120</v>
      </c>
      <c r="P24" s="15">
        <v>0</v>
      </c>
      <c r="Q24" s="15">
        <v>8</v>
      </c>
      <c r="R24" s="15">
        <f t="shared" si="9"/>
        <v>38.6</v>
      </c>
      <c r="S24" s="4">
        <f t="shared" si="17"/>
        <v>401.4</v>
      </c>
      <c r="T24" s="4">
        <f t="shared" ref="T24:T26" si="19">W24</f>
        <v>350</v>
      </c>
      <c r="U24" s="4">
        <f t="shared" si="6"/>
        <v>180</v>
      </c>
      <c r="V24" s="4">
        <v>170</v>
      </c>
      <c r="W24" s="4">
        <v>350</v>
      </c>
      <c r="X24" s="15"/>
      <c r="Y24" s="15">
        <f t="shared" si="11"/>
        <v>12.668393782383419</v>
      </c>
      <c r="Z24" s="15">
        <f t="shared" si="5"/>
        <v>3.6010362694300517</v>
      </c>
      <c r="AA24" s="15">
        <v>26.4</v>
      </c>
      <c r="AB24" s="15">
        <v>42.2</v>
      </c>
      <c r="AC24" s="15">
        <v>41</v>
      </c>
      <c r="AD24" s="15">
        <v>32.200000000000003</v>
      </c>
      <c r="AE24" s="15">
        <v>47.2</v>
      </c>
      <c r="AF24" s="15">
        <v>29</v>
      </c>
      <c r="AG24" s="15">
        <v>47.4</v>
      </c>
      <c r="AH24" s="15">
        <v>38.6</v>
      </c>
      <c r="AI24" s="15">
        <v>43.4</v>
      </c>
      <c r="AJ24" s="15">
        <v>35</v>
      </c>
      <c r="AK24" s="15"/>
      <c r="AL24" s="15">
        <f t="shared" si="7"/>
        <v>72</v>
      </c>
      <c r="AM24" s="15">
        <f t="shared" si="8"/>
        <v>68</v>
      </c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3" x14ac:dyDescent="0.25">
      <c r="A25" s="15" t="s">
        <v>62</v>
      </c>
      <c r="B25" s="15" t="s">
        <v>39</v>
      </c>
      <c r="C25" s="15">
        <v>285.22300000000001</v>
      </c>
      <c r="D25" s="15">
        <v>48.097000000000001</v>
      </c>
      <c r="E25" s="15">
        <v>179.42099999999999</v>
      </c>
      <c r="F25" s="15">
        <v>74.013999999999996</v>
      </c>
      <c r="G25" s="7">
        <v>1</v>
      </c>
      <c r="H25" s="15">
        <v>60</v>
      </c>
      <c r="I25" s="15" t="s">
        <v>43</v>
      </c>
      <c r="J25" s="15"/>
      <c r="K25" s="15">
        <v>172.6</v>
      </c>
      <c r="L25" s="15">
        <f t="shared" si="3"/>
        <v>6.820999999999998</v>
      </c>
      <c r="M25" s="15">
        <f t="shared" si="4"/>
        <v>179.42099999999999</v>
      </c>
      <c r="N25" s="15"/>
      <c r="O25" s="15"/>
      <c r="P25" s="15">
        <v>200</v>
      </c>
      <c r="Q25" s="15">
        <v>150</v>
      </c>
      <c r="R25" s="15">
        <f t="shared" si="9"/>
        <v>35.8842</v>
      </c>
      <c r="S25" s="4">
        <f t="shared" si="17"/>
        <v>78.364800000000017</v>
      </c>
      <c r="T25" s="4">
        <f t="shared" si="19"/>
        <v>100</v>
      </c>
      <c r="U25" s="4">
        <f t="shared" si="6"/>
        <v>0</v>
      </c>
      <c r="V25" s="4">
        <v>100</v>
      </c>
      <c r="W25" s="4">
        <v>100</v>
      </c>
      <c r="X25" s="15"/>
      <c r="Y25" s="15">
        <f t="shared" si="11"/>
        <v>14.602917161313336</v>
      </c>
      <c r="Z25" s="15">
        <f t="shared" si="5"/>
        <v>11.816175364087815</v>
      </c>
      <c r="AA25" s="15">
        <v>37.9206</v>
      </c>
      <c r="AB25" s="15">
        <v>20.790800000000001</v>
      </c>
      <c r="AC25" s="15">
        <v>37.610399999999998</v>
      </c>
      <c r="AD25" s="15">
        <v>35.351999999999997</v>
      </c>
      <c r="AE25" s="15">
        <v>33.281599999999997</v>
      </c>
      <c r="AF25" s="15">
        <v>36.027000000000001</v>
      </c>
      <c r="AG25" s="15">
        <v>34.110999999999997</v>
      </c>
      <c r="AH25" s="15">
        <v>35.488</v>
      </c>
      <c r="AI25" s="15">
        <v>37.961599999999997</v>
      </c>
      <c r="AJ25" s="15">
        <v>18.127800000000001</v>
      </c>
      <c r="AK25" s="15"/>
      <c r="AL25" s="15">
        <f t="shared" si="7"/>
        <v>0</v>
      </c>
      <c r="AM25" s="15">
        <f t="shared" si="8"/>
        <v>100</v>
      </c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25">
      <c r="A26" s="15" t="s">
        <v>63</v>
      </c>
      <c r="B26" s="15" t="s">
        <v>42</v>
      </c>
      <c r="C26" s="15">
        <v>121</v>
      </c>
      <c r="D26" s="15">
        <v>160</v>
      </c>
      <c r="E26" s="15">
        <v>149</v>
      </c>
      <c r="F26" s="15">
        <v>69</v>
      </c>
      <c r="G26" s="7">
        <v>0.22</v>
      </c>
      <c r="H26" s="15">
        <v>120</v>
      </c>
      <c r="I26" s="15" t="s">
        <v>43</v>
      </c>
      <c r="J26" s="15"/>
      <c r="K26" s="15">
        <v>166</v>
      </c>
      <c r="L26" s="15">
        <f t="shared" si="3"/>
        <v>-17</v>
      </c>
      <c r="M26" s="15">
        <f t="shared" si="4"/>
        <v>149</v>
      </c>
      <c r="N26" s="15"/>
      <c r="O26" s="15">
        <v>80</v>
      </c>
      <c r="P26" s="15">
        <v>30</v>
      </c>
      <c r="Q26" s="15">
        <v>70</v>
      </c>
      <c r="R26" s="15">
        <f t="shared" si="9"/>
        <v>29.8</v>
      </c>
      <c r="S26" s="4">
        <f t="shared" si="17"/>
        <v>168.2</v>
      </c>
      <c r="T26" s="4">
        <f t="shared" si="19"/>
        <v>200</v>
      </c>
      <c r="U26" s="4">
        <f t="shared" si="6"/>
        <v>100</v>
      </c>
      <c r="V26" s="4">
        <v>100</v>
      </c>
      <c r="W26" s="4">
        <v>200</v>
      </c>
      <c r="X26" s="15"/>
      <c r="Y26" s="15">
        <f t="shared" si="11"/>
        <v>15.067114093959731</v>
      </c>
      <c r="Z26" s="15">
        <f t="shared" si="5"/>
        <v>8.3557046979865763</v>
      </c>
      <c r="AA26" s="15">
        <v>19.8</v>
      </c>
      <c r="AB26" s="15">
        <v>26.6</v>
      </c>
      <c r="AC26" s="15">
        <v>21.8</v>
      </c>
      <c r="AD26" s="15">
        <v>22.6</v>
      </c>
      <c r="AE26" s="15">
        <v>27.6</v>
      </c>
      <c r="AF26" s="15">
        <v>25</v>
      </c>
      <c r="AG26" s="15">
        <v>14.4</v>
      </c>
      <c r="AH26" s="15">
        <v>28</v>
      </c>
      <c r="AI26" s="15">
        <v>27.4</v>
      </c>
      <c r="AJ26" s="15">
        <v>26.2</v>
      </c>
      <c r="AK26" s="15"/>
      <c r="AL26" s="15">
        <f t="shared" si="7"/>
        <v>22</v>
      </c>
      <c r="AM26" s="15">
        <f t="shared" si="8"/>
        <v>22</v>
      </c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x14ac:dyDescent="0.25">
      <c r="A27" s="15" t="s">
        <v>64</v>
      </c>
      <c r="B27" s="15" t="s">
        <v>42</v>
      </c>
      <c r="C27" s="15">
        <v>37</v>
      </c>
      <c r="D27" s="15">
        <v>1</v>
      </c>
      <c r="E27" s="15">
        <v>18</v>
      </c>
      <c r="F27" s="15">
        <v>15</v>
      </c>
      <c r="G27" s="7">
        <v>0.4</v>
      </c>
      <c r="H27" s="15">
        <v>60</v>
      </c>
      <c r="I27" s="15" t="s">
        <v>43</v>
      </c>
      <c r="J27" s="15"/>
      <c r="K27" s="15">
        <v>23</v>
      </c>
      <c r="L27" s="15">
        <f t="shared" si="3"/>
        <v>-5</v>
      </c>
      <c r="M27" s="15">
        <f t="shared" si="4"/>
        <v>18</v>
      </c>
      <c r="N27" s="15"/>
      <c r="O27" s="15">
        <v>13</v>
      </c>
      <c r="P27" s="15">
        <v>0</v>
      </c>
      <c r="Q27" s="15"/>
      <c r="R27" s="15">
        <f t="shared" si="9"/>
        <v>3.6</v>
      </c>
      <c r="S27" s="4">
        <f t="shared" si="17"/>
        <v>22.4</v>
      </c>
      <c r="T27" s="4">
        <f t="shared" si="13"/>
        <v>22</v>
      </c>
      <c r="U27" s="4">
        <f t="shared" si="6"/>
        <v>22</v>
      </c>
      <c r="V27" s="4"/>
      <c r="W27" s="4"/>
      <c r="X27" s="15"/>
      <c r="Y27" s="15">
        <f t="shared" si="11"/>
        <v>13.888888888888889</v>
      </c>
      <c r="Z27" s="15">
        <f t="shared" si="5"/>
        <v>7.7777777777777777</v>
      </c>
      <c r="AA27" s="15">
        <v>2.6</v>
      </c>
      <c r="AB27" s="15">
        <v>4.4000000000000004</v>
      </c>
      <c r="AC27" s="15">
        <v>5.2</v>
      </c>
      <c r="AD27" s="15">
        <v>6.4</v>
      </c>
      <c r="AE27" s="15">
        <v>4.4000000000000004</v>
      </c>
      <c r="AF27" s="15">
        <v>4.8</v>
      </c>
      <c r="AG27" s="15">
        <v>3</v>
      </c>
      <c r="AH27" s="15">
        <v>10.8</v>
      </c>
      <c r="AI27" s="15">
        <v>14.8</v>
      </c>
      <c r="AJ27" s="15">
        <v>0.8</v>
      </c>
      <c r="AK27" s="15"/>
      <c r="AL27" s="15">
        <f t="shared" si="7"/>
        <v>8.8000000000000007</v>
      </c>
      <c r="AM27" s="15">
        <f t="shared" si="8"/>
        <v>0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x14ac:dyDescent="0.25">
      <c r="A28" s="15" t="s">
        <v>65</v>
      </c>
      <c r="B28" s="15" t="s">
        <v>42</v>
      </c>
      <c r="C28" s="15">
        <v>176</v>
      </c>
      <c r="D28" s="15">
        <v>208</v>
      </c>
      <c r="E28" s="15">
        <v>277</v>
      </c>
      <c r="F28" s="15">
        <v>39</v>
      </c>
      <c r="G28" s="7">
        <v>0.09</v>
      </c>
      <c r="H28" s="15">
        <v>60</v>
      </c>
      <c r="I28" s="15" t="s">
        <v>43</v>
      </c>
      <c r="J28" s="15"/>
      <c r="K28" s="15">
        <v>121</v>
      </c>
      <c r="L28" s="15">
        <f t="shared" si="3"/>
        <v>156</v>
      </c>
      <c r="M28" s="15">
        <f t="shared" si="4"/>
        <v>117</v>
      </c>
      <c r="N28" s="15">
        <v>160</v>
      </c>
      <c r="O28" s="15"/>
      <c r="P28" s="15">
        <v>30</v>
      </c>
      <c r="Q28" s="15">
        <v>50</v>
      </c>
      <c r="R28" s="15">
        <f t="shared" si="9"/>
        <v>23.4</v>
      </c>
      <c r="S28" s="4">
        <f t="shared" si="17"/>
        <v>208.59999999999997</v>
      </c>
      <c r="T28" s="4">
        <f t="shared" ref="T28:T38" si="20">W28</f>
        <v>200</v>
      </c>
      <c r="U28" s="4">
        <f t="shared" si="6"/>
        <v>100</v>
      </c>
      <c r="V28" s="4">
        <v>100</v>
      </c>
      <c r="W28" s="4">
        <v>200</v>
      </c>
      <c r="X28" s="15"/>
      <c r="Y28" s="15">
        <f t="shared" si="11"/>
        <v>13.632478632478634</v>
      </c>
      <c r="Z28" s="15">
        <f t="shared" si="5"/>
        <v>5.0854700854700861</v>
      </c>
      <c r="AA28" s="15">
        <v>16.8</v>
      </c>
      <c r="AB28" s="15">
        <v>5.6</v>
      </c>
      <c r="AC28" s="15">
        <v>8.8000000000000007</v>
      </c>
      <c r="AD28" s="15">
        <v>27.2</v>
      </c>
      <c r="AE28" s="15">
        <v>9.6</v>
      </c>
      <c r="AF28" s="15">
        <v>1.4</v>
      </c>
      <c r="AG28" s="15">
        <v>9.6</v>
      </c>
      <c r="AH28" s="15">
        <v>12.8</v>
      </c>
      <c r="AI28" s="15">
        <v>12.4</v>
      </c>
      <c r="AJ28" s="15">
        <v>1.2</v>
      </c>
      <c r="AK28" s="15"/>
      <c r="AL28" s="15">
        <f t="shared" si="7"/>
        <v>9</v>
      </c>
      <c r="AM28" s="15">
        <f t="shared" si="8"/>
        <v>9</v>
      </c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x14ac:dyDescent="0.25">
      <c r="A29" s="15" t="s">
        <v>66</v>
      </c>
      <c r="B29" s="15" t="s">
        <v>42</v>
      </c>
      <c r="C29" s="15">
        <v>87</v>
      </c>
      <c r="D29" s="15">
        <v>109</v>
      </c>
      <c r="E29" s="15">
        <v>46</v>
      </c>
      <c r="F29" s="15">
        <v>83</v>
      </c>
      <c r="G29" s="7">
        <v>0.09</v>
      </c>
      <c r="H29" s="15">
        <v>45</v>
      </c>
      <c r="I29" s="15" t="s">
        <v>43</v>
      </c>
      <c r="J29" s="15"/>
      <c r="K29" s="15">
        <v>56</v>
      </c>
      <c r="L29" s="15">
        <f t="shared" si="3"/>
        <v>-10</v>
      </c>
      <c r="M29" s="15">
        <f t="shared" si="4"/>
        <v>46</v>
      </c>
      <c r="N29" s="15"/>
      <c r="O29" s="15">
        <v>30</v>
      </c>
      <c r="P29" s="15">
        <v>0</v>
      </c>
      <c r="Q29" s="15"/>
      <c r="R29" s="15">
        <f t="shared" si="9"/>
        <v>9.1999999999999993</v>
      </c>
      <c r="S29" s="4">
        <f t="shared" si="17"/>
        <v>15.799999999999983</v>
      </c>
      <c r="T29" s="4">
        <f t="shared" si="20"/>
        <v>50</v>
      </c>
      <c r="U29" s="4">
        <f t="shared" si="6"/>
        <v>10</v>
      </c>
      <c r="V29" s="4">
        <v>40</v>
      </c>
      <c r="W29" s="4">
        <v>50</v>
      </c>
      <c r="X29" s="15"/>
      <c r="Y29" s="15">
        <f t="shared" si="11"/>
        <v>17.717391304347828</v>
      </c>
      <c r="Z29" s="15">
        <f t="shared" si="5"/>
        <v>12.282608695652176</v>
      </c>
      <c r="AA29" s="15">
        <v>10.6</v>
      </c>
      <c r="AB29" s="15">
        <v>15.8</v>
      </c>
      <c r="AC29" s="15">
        <v>10.4</v>
      </c>
      <c r="AD29" s="15">
        <v>19.2</v>
      </c>
      <c r="AE29" s="15">
        <v>24.2</v>
      </c>
      <c r="AF29" s="15">
        <v>1.6</v>
      </c>
      <c r="AG29" s="15">
        <v>7.6</v>
      </c>
      <c r="AH29" s="15">
        <v>21.2</v>
      </c>
      <c r="AI29" s="15">
        <v>1.6</v>
      </c>
      <c r="AJ29" s="15">
        <v>10.4</v>
      </c>
      <c r="AK29" s="15"/>
      <c r="AL29" s="15">
        <f t="shared" si="7"/>
        <v>0.89999999999999991</v>
      </c>
      <c r="AM29" s="15">
        <f t="shared" si="8"/>
        <v>3.5999999999999996</v>
      </c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1:53" x14ac:dyDescent="0.25">
      <c r="A30" s="15" t="s">
        <v>67</v>
      </c>
      <c r="B30" s="15" t="s">
        <v>42</v>
      </c>
      <c r="C30" s="15">
        <v>125</v>
      </c>
      <c r="D30" s="15">
        <v>119</v>
      </c>
      <c r="E30" s="15">
        <v>170</v>
      </c>
      <c r="F30" s="15">
        <v>3</v>
      </c>
      <c r="G30" s="7">
        <v>0.4</v>
      </c>
      <c r="H30" s="15" t="e">
        <v>#N/A</v>
      </c>
      <c r="I30" s="15" t="s">
        <v>43</v>
      </c>
      <c r="J30" s="15"/>
      <c r="K30" s="15">
        <v>170</v>
      </c>
      <c r="L30" s="15">
        <f t="shared" si="3"/>
        <v>0</v>
      </c>
      <c r="M30" s="15">
        <f t="shared" si="4"/>
        <v>170</v>
      </c>
      <c r="N30" s="15"/>
      <c r="O30" s="15">
        <v>77</v>
      </c>
      <c r="P30" s="15">
        <v>100</v>
      </c>
      <c r="Q30" s="15">
        <v>100</v>
      </c>
      <c r="R30" s="15">
        <f t="shared" si="9"/>
        <v>34</v>
      </c>
      <c r="S30" s="4">
        <f t="shared" si="17"/>
        <v>196</v>
      </c>
      <c r="T30" s="4">
        <f t="shared" si="20"/>
        <v>200</v>
      </c>
      <c r="U30" s="4">
        <f t="shared" si="6"/>
        <v>100</v>
      </c>
      <c r="V30" s="4">
        <v>100</v>
      </c>
      <c r="W30" s="4">
        <v>200</v>
      </c>
      <c r="X30" s="15"/>
      <c r="Y30" s="15">
        <f t="shared" si="11"/>
        <v>14.117647058823529</v>
      </c>
      <c r="Z30" s="15">
        <f t="shared" si="5"/>
        <v>8.235294117647058</v>
      </c>
      <c r="AA30" s="15">
        <v>31</v>
      </c>
      <c r="AB30" s="15">
        <v>27.4</v>
      </c>
      <c r="AC30" s="15">
        <v>25.2</v>
      </c>
      <c r="AD30" s="15">
        <v>29.6</v>
      </c>
      <c r="AE30" s="15">
        <v>32.4</v>
      </c>
      <c r="AF30" s="15">
        <v>19.8</v>
      </c>
      <c r="AG30" s="15">
        <v>35.799999999999997</v>
      </c>
      <c r="AH30" s="15">
        <v>45.8</v>
      </c>
      <c r="AI30" s="15">
        <v>7</v>
      </c>
      <c r="AJ30" s="15">
        <v>34.4</v>
      </c>
      <c r="AK30" s="15"/>
      <c r="AL30" s="15">
        <f t="shared" si="7"/>
        <v>40</v>
      </c>
      <c r="AM30" s="15">
        <f t="shared" si="8"/>
        <v>40</v>
      </c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1:53" x14ac:dyDescent="0.25">
      <c r="A31" s="15" t="s">
        <v>68</v>
      </c>
      <c r="B31" s="15" t="s">
        <v>42</v>
      </c>
      <c r="C31" s="15">
        <v>98</v>
      </c>
      <c r="D31" s="15">
        <v>5</v>
      </c>
      <c r="E31" s="15">
        <v>87</v>
      </c>
      <c r="F31" s="15">
        <v>1</v>
      </c>
      <c r="G31" s="7">
        <v>0.15</v>
      </c>
      <c r="H31" s="15">
        <v>45</v>
      </c>
      <c r="I31" s="15" t="s">
        <v>43</v>
      </c>
      <c r="J31" s="15"/>
      <c r="K31" s="15">
        <v>102</v>
      </c>
      <c r="L31" s="15">
        <f t="shared" si="3"/>
        <v>-15</v>
      </c>
      <c r="M31" s="15">
        <f t="shared" si="4"/>
        <v>87</v>
      </c>
      <c r="N31" s="15"/>
      <c r="O31" s="15">
        <v>20</v>
      </c>
      <c r="P31" s="15">
        <v>0</v>
      </c>
      <c r="Q31" s="15">
        <v>30</v>
      </c>
      <c r="R31" s="15">
        <f t="shared" si="9"/>
        <v>17.399999999999999</v>
      </c>
      <c r="S31" s="4">
        <f>13*R31-Q31-P31-O31-F31</f>
        <v>175.2</v>
      </c>
      <c r="T31" s="4">
        <f t="shared" si="20"/>
        <v>200</v>
      </c>
      <c r="U31" s="4">
        <f t="shared" si="6"/>
        <v>100</v>
      </c>
      <c r="V31" s="4">
        <v>100</v>
      </c>
      <c r="W31" s="4">
        <v>200</v>
      </c>
      <c r="X31" s="15"/>
      <c r="Y31" s="15">
        <f t="shared" si="11"/>
        <v>14.42528735632184</v>
      </c>
      <c r="Z31" s="15">
        <f t="shared" si="5"/>
        <v>2.931034482758621</v>
      </c>
      <c r="AA31" s="15">
        <v>8.4</v>
      </c>
      <c r="AB31" s="15">
        <v>10.8</v>
      </c>
      <c r="AC31" s="15">
        <v>9.8000000000000007</v>
      </c>
      <c r="AD31" s="15">
        <v>14</v>
      </c>
      <c r="AE31" s="15">
        <v>12.2</v>
      </c>
      <c r="AF31" s="15">
        <v>6.6</v>
      </c>
      <c r="AG31" s="15">
        <v>11.8</v>
      </c>
      <c r="AH31" s="15">
        <v>13.6</v>
      </c>
      <c r="AI31" s="15">
        <v>11.2</v>
      </c>
      <c r="AJ31" s="15">
        <v>1.2</v>
      </c>
      <c r="AK31" s="15"/>
      <c r="AL31" s="15">
        <f t="shared" si="7"/>
        <v>15</v>
      </c>
      <c r="AM31" s="15">
        <f t="shared" si="8"/>
        <v>15</v>
      </c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 x14ac:dyDescent="0.25">
      <c r="A32" s="15" t="s">
        <v>69</v>
      </c>
      <c r="B32" s="15" t="s">
        <v>39</v>
      </c>
      <c r="C32" s="15">
        <v>291.42099999999999</v>
      </c>
      <c r="D32" s="15">
        <v>522.76800000000003</v>
      </c>
      <c r="E32" s="15">
        <v>760.06100000000004</v>
      </c>
      <c r="F32" s="15">
        <v>-44.396000000000001</v>
      </c>
      <c r="G32" s="7">
        <v>1</v>
      </c>
      <c r="H32" s="15">
        <v>45</v>
      </c>
      <c r="I32" s="15" t="s">
        <v>43</v>
      </c>
      <c r="J32" s="15"/>
      <c r="K32" s="15">
        <v>257</v>
      </c>
      <c r="L32" s="15">
        <f t="shared" si="3"/>
        <v>503.06100000000004</v>
      </c>
      <c r="M32" s="15">
        <f t="shared" si="4"/>
        <v>256.24800000000005</v>
      </c>
      <c r="N32" s="15">
        <v>503.81299999999999</v>
      </c>
      <c r="O32" s="15">
        <v>179</v>
      </c>
      <c r="P32" s="15">
        <v>220</v>
      </c>
      <c r="Q32" s="15">
        <v>180</v>
      </c>
      <c r="R32" s="15">
        <f t="shared" si="9"/>
        <v>51.249600000000008</v>
      </c>
      <c r="S32" s="4">
        <f t="shared" si="17"/>
        <v>182.89040000000017</v>
      </c>
      <c r="T32" s="4">
        <f t="shared" si="20"/>
        <v>200</v>
      </c>
      <c r="U32" s="4">
        <f t="shared" si="6"/>
        <v>80</v>
      </c>
      <c r="V32" s="4">
        <v>120</v>
      </c>
      <c r="W32" s="4">
        <v>200</v>
      </c>
      <c r="X32" s="15"/>
      <c r="Y32" s="15">
        <f t="shared" si="11"/>
        <v>14.333848459305047</v>
      </c>
      <c r="Z32" s="15">
        <f t="shared" si="5"/>
        <v>10.431378976616402</v>
      </c>
      <c r="AA32" s="15">
        <v>53.863799999999991</v>
      </c>
      <c r="AB32" s="15">
        <v>39.744600000000013</v>
      </c>
      <c r="AC32" s="15">
        <v>52.104599999999991</v>
      </c>
      <c r="AD32" s="15">
        <v>60.456800000000001</v>
      </c>
      <c r="AE32" s="15">
        <v>36.925400000000003</v>
      </c>
      <c r="AF32" s="15">
        <v>39.936999999999998</v>
      </c>
      <c r="AG32" s="15">
        <v>76.018799999999999</v>
      </c>
      <c r="AH32" s="15">
        <v>61.845799999999997</v>
      </c>
      <c r="AI32" s="15">
        <v>60.035600000000002</v>
      </c>
      <c r="AJ32" s="15">
        <v>56.708000000000013</v>
      </c>
      <c r="AK32" s="15"/>
      <c r="AL32" s="15">
        <f t="shared" si="7"/>
        <v>80</v>
      </c>
      <c r="AM32" s="15">
        <f t="shared" si="8"/>
        <v>120</v>
      </c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1:53" x14ac:dyDescent="0.25">
      <c r="A33" s="15" t="s">
        <v>70</v>
      </c>
      <c r="B33" s="15" t="s">
        <v>42</v>
      </c>
      <c r="C33" s="15">
        <v>52</v>
      </c>
      <c r="D33" s="15">
        <v>4</v>
      </c>
      <c r="E33" s="15">
        <v>28</v>
      </c>
      <c r="F33" s="15">
        <v>15</v>
      </c>
      <c r="G33" s="7">
        <v>0.4</v>
      </c>
      <c r="H33" s="15" t="e">
        <v>#N/A</v>
      </c>
      <c r="I33" s="15" t="s">
        <v>43</v>
      </c>
      <c r="J33" s="15"/>
      <c r="K33" s="15">
        <v>28</v>
      </c>
      <c r="L33" s="15">
        <f t="shared" si="3"/>
        <v>0</v>
      </c>
      <c r="M33" s="15">
        <f t="shared" si="4"/>
        <v>28</v>
      </c>
      <c r="N33" s="15"/>
      <c r="O33" s="15"/>
      <c r="P33" s="15">
        <v>50</v>
      </c>
      <c r="Q33" s="15"/>
      <c r="R33" s="15">
        <f t="shared" si="9"/>
        <v>5.6</v>
      </c>
      <c r="S33" s="4">
        <f t="shared" si="17"/>
        <v>13.399999999999991</v>
      </c>
      <c r="T33" s="4">
        <f t="shared" si="20"/>
        <v>40</v>
      </c>
      <c r="U33" s="4">
        <f t="shared" si="6"/>
        <v>8</v>
      </c>
      <c r="V33" s="4">
        <v>32</v>
      </c>
      <c r="W33" s="4">
        <v>40</v>
      </c>
      <c r="X33" s="15"/>
      <c r="Y33" s="15">
        <f t="shared" si="11"/>
        <v>18.75</v>
      </c>
      <c r="Z33" s="15">
        <f t="shared" si="5"/>
        <v>11.607142857142858</v>
      </c>
      <c r="AA33" s="15">
        <v>7.4</v>
      </c>
      <c r="AB33" s="15">
        <v>1.2</v>
      </c>
      <c r="AC33" s="15">
        <v>5.6</v>
      </c>
      <c r="AD33" s="15">
        <v>8.8000000000000007</v>
      </c>
      <c r="AE33" s="15">
        <v>7</v>
      </c>
      <c r="AF33" s="15">
        <v>3.2</v>
      </c>
      <c r="AG33" s="15">
        <v>9.8000000000000007</v>
      </c>
      <c r="AH33" s="15">
        <v>10.6</v>
      </c>
      <c r="AI33" s="15">
        <v>8.1999999999999993</v>
      </c>
      <c r="AJ33" s="15">
        <v>11</v>
      </c>
      <c r="AK33" s="15"/>
      <c r="AL33" s="15">
        <f t="shared" si="7"/>
        <v>3.2</v>
      </c>
      <c r="AM33" s="15">
        <f t="shared" si="8"/>
        <v>12.8</v>
      </c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1:53" x14ac:dyDescent="0.25">
      <c r="A34" s="15" t="s">
        <v>71</v>
      </c>
      <c r="B34" s="15" t="s">
        <v>42</v>
      </c>
      <c r="C34" s="15">
        <v>37</v>
      </c>
      <c r="D34" s="15">
        <v>77</v>
      </c>
      <c r="E34" s="15">
        <v>42</v>
      </c>
      <c r="F34" s="15">
        <v>45</v>
      </c>
      <c r="G34" s="7">
        <v>0.4</v>
      </c>
      <c r="H34" s="15">
        <v>60</v>
      </c>
      <c r="I34" s="15" t="s">
        <v>43</v>
      </c>
      <c r="J34" s="15"/>
      <c r="K34" s="15">
        <v>45</v>
      </c>
      <c r="L34" s="15">
        <f t="shared" si="3"/>
        <v>-3</v>
      </c>
      <c r="M34" s="15">
        <f t="shared" si="4"/>
        <v>42</v>
      </c>
      <c r="N34" s="15"/>
      <c r="O34" s="15"/>
      <c r="P34" s="15">
        <v>0</v>
      </c>
      <c r="Q34" s="15"/>
      <c r="R34" s="15">
        <f t="shared" si="9"/>
        <v>8.4</v>
      </c>
      <c r="S34" s="4">
        <f t="shared" si="17"/>
        <v>72.600000000000009</v>
      </c>
      <c r="T34" s="4">
        <f t="shared" si="20"/>
        <v>80</v>
      </c>
      <c r="U34" s="4">
        <f t="shared" si="6"/>
        <v>40</v>
      </c>
      <c r="V34" s="4">
        <v>40</v>
      </c>
      <c r="W34" s="4">
        <v>80</v>
      </c>
      <c r="X34" s="15"/>
      <c r="Y34" s="15">
        <f t="shared" si="11"/>
        <v>14.88095238095238</v>
      </c>
      <c r="Z34" s="15">
        <f t="shared" si="5"/>
        <v>5.3571428571428568</v>
      </c>
      <c r="AA34" s="15">
        <v>5</v>
      </c>
      <c r="AB34" s="15">
        <v>8.4</v>
      </c>
      <c r="AC34" s="15">
        <v>6</v>
      </c>
      <c r="AD34" s="15">
        <v>4.4000000000000004</v>
      </c>
      <c r="AE34" s="15">
        <v>12</v>
      </c>
      <c r="AF34" s="15">
        <v>6.8</v>
      </c>
      <c r="AG34" s="15">
        <v>4</v>
      </c>
      <c r="AH34" s="15">
        <v>7.2</v>
      </c>
      <c r="AI34" s="15">
        <v>12</v>
      </c>
      <c r="AJ34" s="15">
        <v>0</v>
      </c>
      <c r="AK34" s="15"/>
      <c r="AL34" s="15">
        <f t="shared" si="7"/>
        <v>16</v>
      </c>
      <c r="AM34" s="15">
        <f t="shared" si="8"/>
        <v>16</v>
      </c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1:53" x14ac:dyDescent="0.25">
      <c r="A35" s="15" t="s">
        <v>72</v>
      </c>
      <c r="B35" s="15" t="s">
        <v>42</v>
      </c>
      <c r="C35" s="15">
        <v>378</v>
      </c>
      <c r="D35" s="15">
        <v>492</v>
      </c>
      <c r="E35" s="15">
        <v>435</v>
      </c>
      <c r="F35" s="15">
        <v>296</v>
      </c>
      <c r="G35" s="7">
        <v>0.4</v>
      </c>
      <c r="H35" s="15">
        <v>60</v>
      </c>
      <c r="I35" s="15" t="s">
        <v>43</v>
      </c>
      <c r="J35" s="15"/>
      <c r="K35" s="15">
        <v>435</v>
      </c>
      <c r="L35" s="15">
        <f t="shared" si="3"/>
        <v>0</v>
      </c>
      <c r="M35" s="15">
        <f t="shared" si="4"/>
        <v>435</v>
      </c>
      <c r="N35" s="15"/>
      <c r="O35" s="15">
        <v>300</v>
      </c>
      <c r="P35" s="15">
        <v>0</v>
      </c>
      <c r="Q35" s="15"/>
      <c r="R35" s="15">
        <f t="shared" si="9"/>
        <v>87</v>
      </c>
      <c r="S35" s="4">
        <f t="shared" si="17"/>
        <v>622</v>
      </c>
      <c r="T35" s="4">
        <f t="shared" si="20"/>
        <v>650</v>
      </c>
      <c r="U35" s="4">
        <f t="shared" si="6"/>
        <v>330</v>
      </c>
      <c r="V35" s="4">
        <v>320</v>
      </c>
      <c r="W35" s="4">
        <v>650</v>
      </c>
      <c r="X35" s="15"/>
      <c r="Y35" s="15">
        <f t="shared" si="11"/>
        <v>14.321839080459769</v>
      </c>
      <c r="Z35" s="15">
        <f t="shared" si="5"/>
        <v>6.8505747126436782</v>
      </c>
      <c r="AA35" s="15">
        <v>70.2</v>
      </c>
      <c r="AB35" s="15">
        <v>94.8</v>
      </c>
      <c r="AC35" s="15">
        <v>76.2</v>
      </c>
      <c r="AD35" s="15">
        <v>78</v>
      </c>
      <c r="AE35" s="15">
        <v>85.4</v>
      </c>
      <c r="AF35" s="15">
        <v>87.6</v>
      </c>
      <c r="AG35" s="15">
        <v>86</v>
      </c>
      <c r="AH35" s="15">
        <v>97.4</v>
      </c>
      <c r="AI35" s="15">
        <v>109.6</v>
      </c>
      <c r="AJ35" s="15">
        <v>101.4</v>
      </c>
      <c r="AK35" s="15"/>
      <c r="AL35" s="15">
        <f t="shared" si="7"/>
        <v>132</v>
      </c>
      <c r="AM35" s="15">
        <f t="shared" si="8"/>
        <v>128</v>
      </c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1:53" x14ac:dyDescent="0.25">
      <c r="A36" s="15" t="s">
        <v>73</v>
      </c>
      <c r="B36" s="15" t="s">
        <v>42</v>
      </c>
      <c r="C36" s="15">
        <v>78</v>
      </c>
      <c r="D36" s="15">
        <v>351</v>
      </c>
      <c r="E36" s="15">
        <v>271</v>
      </c>
      <c r="F36" s="15">
        <v>74</v>
      </c>
      <c r="G36" s="7">
        <v>0.4</v>
      </c>
      <c r="H36" s="15">
        <v>60</v>
      </c>
      <c r="I36" s="15" t="s">
        <v>43</v>
      </c>
      <c r="J36" s="15"/>
      <c r="K36" s="15">
        <v>230</v>
      </c>
      <c r="L36" s="15">
        <f t="shared" si="3"/>
        <v>41</v>
      </c>
      <c r="M36" s="15">
        <f t="shared" si="4"/>
        <v>175</v>
      </c>
      <c r="N36" s="15">
        <v>96</v>
      </c>
      <c r="O36" s="15">
        <v>160</v>
      </c>
      <c r="P36" s="15">
        <v>0</v>
      </c>
      <c r="Q36" s="15">
        <v>13</v>
      </c>
      <c r="R36" s="15">
        <f t="shared" si="9"/>
        <v>35</v>
      </c>
      <c r="S36" s="4">
        <f t="shared" si="17"/>
        <v>243</v>
      </c>
      <c r="T36" s="4">
        <f t="shared" si="20"/>
        <v>250</v>
      </c>
      <c r="U36" s="4">
        <f t="shared" si="6"/>
        <v>130</v>
      </c>
      <c r="V36" s="4">
        <v>120</v>
      </c>
      <c r="W36" s="4">
        <v>250</v>
      </c>
      <c r="X36" s="15"/>
      <c r="Y36" s="15">
        <f t="shared" si="11"/>
        <v>14.2</v>
      </c>
      <c r="Z36" s="15">
        <f t="shared" si="5"/>
        <v>7.0571428571428569</v>
      </c>
      <c r="AA36" s="15">
        <v>33.799999999999997</v>
      </c>
      <c r="AB36" s="15">
        <v>41</v>
      </c>
      <c r="AC36" s="15">
        <v>22</v>
      </c>
      <c r="AD36" s="15">
        <v>38.799999999999997</v>
      </c>
      <c r="AE36" s="15">
        <v>33.4</v>
      </c>
      <c r="AF36" s="15">
        <v>59.8</v>
      </c>
      <c r="AG36" s="15">
        <v>56.6</v>
      </c>
      <c r="AH36" s="15">
        <v>52</v>
      </c>
      <c r="AI36" s="15">
        <v>91.2</v>
      </c>
      <c r="AJ36" s="15">
        <v>26.4</v>
      </c>
      <c r="AK36" s="15"/>
      <c r="AL36" s="15">
        <f t="shared" si="7"/>
        <v>52</v>
      </c>
      <c r="AM36" s="15">
        <f t="shared" si="8"/>
        <v>48</v>
      </c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1:53" x14ac:dyDescent="0.25">
      <c r="A37" s="15" t="s">
        <v>74</v>
      </c>
      <c r="B37" s="15" t="s">
        <v>42</v>
      </c>
      <c r="C37" s="15">
        <v>322</v>
      </c>
      <c r="D37" s="15">
        <v>422</v>
      </c>
      <c r="E37" s="15">
        <v>409</v>
      </c>
      <c r="F37" s="15">
        <v>140</v>
      </c>
      <c r="G37" s="7">
        <v>0.4</v>
      </c>
      <c r="H37" s="15">
        <v>60</v>
      </c>
      <c r="I37" s="15" t="s">
        <v>43</v>
      </c>
      <c r="J37" s="15"/>
      <c r="K37" s="15">
        <v>426</v>
      </c>
      <c r="L37" s="15">
        <f t="shared" si="3"/>
        <v>-17</v>
      </c>
      <c r="M37" s="15">
        <f t="shared" si="4"/>
        <v>409</v>
      </c>
      <c r="N37" s="15"/>
      <c r="O37" s="15">
        <v>250</v>
      </c>
      <c r="P37" s="15">
        <v>0</v>
      </c>
      <c r="Q37" s="15">
        <v>150</v>
      </c>
      <c r="R37" s="15">
        <f t="shared" si="9"/>
        <v>81.8</v>
      </c>
      <c r="S37" s="4">
        <f t="shared" si="17"/>
        <v>605.20000000000005</v>
      </c>
      <c r="T37" s="4">
        <f t="shared" si="20"/>
        <v>650</v>
      </c>
      <c r="U37" s="4">
        <f t="shared" si="6"/>
        <v>330</v>
      </c>
      <c r="V37" s="4">
        <v>320</v>
      </c>
      <c r="W37" s="4">
        <v>650</v>
      </c>
      <c r="X37" s="15"/>
      <c r="Y37" s="15">
        <f t="shared" si="11"/>
        <v>14.547677261613693</v>
      </c>
      <c r="Z37" s="15">
        <f t="shared" si="5"/>
        <v>6.6014669926650367</v>
      </c>
      <c r="AA37" s="15">
        <v>67.400000000000006</v>
      </c>
      <c r="AB37" s="15">
        <v>78.599999999999994</v>
      </c>
      <c r="AC37" s="15">
        <v>66.8</v>
      </c>
      <c r="AD37" s="15">
        <v>78.2</v>
      </c>
      <c r="AE37" s="15">
        <v>91.8</v>
      </c>
      <c r="AF37" s="15">
        <v>70.8</v>
      </c>
      <c r="AG37" s="15">
        <v>76.2</v>
      </c>
      <c r="AH37" s="15">
        <v>84.6</v>
      </c>
      <c r="AI37" s="15">
        <v>101.4</v>
      </c>
      <c r="AJ37" s="15">
        <v>96</v>
      </c>
      <c r="AK37" s="15"/>
      <c r="AL37" s="15">
        <f t="shared" si="7"/>
        <v>132</v>
      </c>
      <c r="AM37" s="15">
        <f t="shared" si="8"/>
        <v>128</v>
      </c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1:53" x14ac:dyDescent="0.25">
      <c r="A38" s="15" t="s">
        <v>75</v>
      </c>
      <c r="B38" s="15" t="s">
        <v>42</v>
      </c>
      <c r="C38" s="15">
        <v>3</v>
      </c>
      <c r="D38" s="15">
        <v>22</v>
      </c>
      <c r="E38" s="15">
        <v>-8</v>
      </c>
      <c r="F38" s="15"/>
      <c r="G38" s="7">
        <v>0.1</v>
      </c>
      <c r="H38" s="15">
        <v>45</v>
      </c>
      <c r="I38" s="15" t="s">
        <v>43</v>
      </c>
      <c r="J38" s="15"/>
      <c r="K38" s="15">
        <v>25</v>
      </c>
      <c r="L38" s="15">
        <f t="shared" ref="L38:L69" si="21">E38-K38</f>
        <v>-33</v>
      </c>
      <c r="M38" s="15">
        <f t="shared" ref="M38:M69" si="22">E38-N38</f>
        <v>-8</v>
      </c>
      <c r="N38" s="15"/>
      <c r="O38" s="15"/>
      <c r="P38" s="15">
        <v>100</v>
      </c>
      <c r="Q38" s="15"/>
      <c r="R38" s="15">
        <f t="shared" si="9"/>
        <v>-1.6</v>
      </c>
      <c r="S38" s="4">
        <v>50</v>
      </c>
      <c r="T38" s="4">
        <f t="shared" si="20"/>
        <v>50</v>
      </c>
      <c r="U38" s="4">
        <f t="shared" si="6"/>
        <v>30</v>
      </c>
      <c r="V38" s="4">
        <v>20</v>
      </c>
      <c r="W38" s="4">
        <v>50</v>
      </c>
      <c r="X38" s="15"/>
      <c r="Y38" s="15">
        <f t="shared" si="11"/>
        <v>-93.75</v>
      </c>
      <c r="Z38" s="15">
        <f t="shared" ref="Z38:Z69" si="23">(F38+O38+P38+Q38)/R38</f>
        <v>-62.5</v>
      </c>
      <c r="AA38" s="15">
        <v>14.8</v>
      </c>
      <c r="AB38" s="15">
        <v>26</v>
      </c>
      <c r="AC38" s="15">
        <v>13.8</v>
      </c>
      <c r="AD38" s="15">
        <v>15.8</v>
      </c>
      <c r="AE38" s="15">
        <v>25.8</v>
      </c>
      <c r="AF38" s="15">
        <v>7.2</v>
      </c>
      <c r="AG38" s="15">
        <v>8.8000000000000007</v>
      </c>
      <c r="AH38" s="15">
        <v>38.799999999999997</v>
      </c>
      <c r="AI38" s="15">
        <v>7.8</v>
      </c>
      <c r="AJ38" s="15">
        <v>15.2</v>
      </c>
      <c r="AK38" s="15"/>
      <c r="AL38" s="15">
        <f t="shared" si="7"/>
        <v>3</v>
      </c>
      <c r="AM38" s="15">
        <f t="shared" si="8"/>
        <v>2</v>
      </c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1:53" x14ac:dyDescent="0.25">
      <c r="A39" s="15" t="s">
        <v>76</v>
      </c>
      <c r="B39" s="15" t="s">
        <v>42</v>
      </c>
      <c r="C39" s="15">
        <v>154</v>
      </c>
      <c r="D39" s="15">
        <v>72</v>
      </c>
      <c r="E39" s="15">
        <v>151</v>
      </c>
      <c r="F39" s="15"/>
      <c r="G39" s="7">
        <v>0.1</v>
      </c>
      <c r="H39" s="15">
        <v>60</v>
      </c>
      <c r="I39" s="15" t="s">
        <v>43</v>
      </c>
      <c r="J39" s="15"/>
      <c r="K39" s="15">
        <v>173</v>
      </c>
      <c r="L39" s="15">
        <f t="shared" si="21"/>
        <v>-22</v>
      </c>
      <c r="M39" s="15">
        <f t="shared" si="22"/>
        <v>151</v>
      </c>
      <c r="N39" s="15"/>
      <c r="O39" s="15"/>
      <c r="P39" s="15">
        <v>250</v>
      </c>
      <c r="Q39" s="15">
        <v>200</v>
      </c>
      <c r="R39" s="15">
        <f t="shared" si="9"/>
        <v>30.2</v>
      </c>
      <c r="S39" s="4"/>
      <c r="T39" s="4">
        <f t="shared" si="13"/>
        <v>0</v>
      </c>
      <c r="U39" s="4">
        <f t="shared" si="6"/>
        <v>0</v>
      </c>
      <c r="V39" s="4"/>
      <c r="W39" s="4"/>
      <c r="X39" s="15"/>
      <c r="Y39" s="15">
        <f t="shared" si="11"/>
        <v>14.90066225165563</v>
      </c>
      <c r="Z39" s="15">
        <f t="shared" si="23"/>
        <v>14.90066225165563</v>
      </c>
      <c r="AA39" s="15">
        <v>39.4</v>
      </c>
      <c r="AB39" s="15">
        <v>8.4</v>
      </c>
      <c r="AC39" s="15">
        <v>27.4</v>
      </c>
      <c r="AD39" s="15">
        <v>49.4</v>
      </c>
      <c r="AE39" s="15">
        <v>9.6</v>
      </c>
      <c r="AF39" s="15">
        <v>22.8</v>
      </c>
      <c r="AG39" s="15">
        <v>53.2</v>
      </c>
      <c r="AH39" s="15">
        <v>22.6</v>
      </c>
      <c r="AI39" s="15">
        <v>32.4</v>
      </c>
      <c r="AJ39" s="15">
        <v>37.6</v>
      </c>
      <c r="AK39" s="15"/>
      <c r="AL39" s="15">
        <f t="shared" si="7"/>
        <v>0</v>
      </c>
      <c r="AM39" s="15">
        <f t="shared" si="8"/>
        <v>0</v>
      </c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1:53" x14ac:dyDescent="0.25">
      <c r="A40" s="15" t="s">
        <v>77</v>
      </c>
      <c r="B40" s="15" t="s">
        <v>42</v>
      </c>
      <c r="C40" s="15">
        <v>114</v>
      </c>
      <c r="D40" s="15">
        <v>42</v>
      </c>
      <c r="E40" s="15">
        <v>104</v>
      </c>
      <c r="F40" s="15"/>
      <c r="G40" s="7">
        <v>0.1</v>
      </c>
      <c r="H40" s="15">
        <v>60</v>
      </c>
      <c r="I40" s="15" t="s">
        <v>43</v>
      </c>
      <c r="J40" s="15"/>
      <c r="K40" s="15">
        <v>140</v>
      </c>
      <c r="L40" s="15">
        <f t="shared" si="21"/>
        <v>-36</v>
      </c>
      <c r="M40" s="15">
        <f t="shared" si="22"/>
        <v>104</v>
      </c>
      <c r="N40" s="15"/>
      <c r="O40" s="15"/>
      <c r="P40" s="15">
        <v>250</v>
      </c>
      <c r="Q40" s="15">
        <v>200</v>
      </c>
      <c r="R40" s="15">
        <f t="shared" si="9"/>
        <v>20.8</v>
      </c>
      <c r="S40" s="4"/>
      <c r="T40" s="4">
        <f t="shared" si="13"/>
        <v>0</v>
      </c>
      <c r="U40" s="4">
        <f t="shared" si="6"/>
        <v>0</v>
      </c>
      <c r="V40" s="4"/>
      <c r="W40" s="4"/>
      <c r="X40" s="15"/>
      <c r="Y40" s="15">
        <f t="shared" si="11"/>
        <v>21.634615384615383</v>
      </c>
      <c r="Z40" s="15">
        <f t="shared" si="23"/>
        <v>21.634615384615383</v>
      </c>
      <c r="AA40" s="15">
        <v>38.6</v>
      </c>
      <c r="AB40" s="15">
        <v>13.6</v>
      </c>
      <c r="AC40" s="15">
        <v>25.8</v>
      </c>
      <c r="AD40" s="15">
        <v>40.6</v>
      </c>
      <c r="AE40" s="15">
        <v>-0.6</v>
      </c>
      <c r="AF40" s="15">
        <v>32.200000000000003</v>
      </c>
      <c r="AG40" s="15">
        <v>57.4</v>
      </c>
      <c r="AH40" s="15">
        <v>11.2</v>
      </c>
      <c r="AI40" s="15">
        <v>34.799999999999997</v>
      </c>
      <c r="AJ40" s="15">
        <v>46.8</v>
      </c>
      <c r="AK40" s="15"/>
      <c r="AL40" s="15">
        <f t="shared" si="7"/>
        <v>0</v>
      </c>
      <c r="AM40" s="15">
        <f t="shared" si="8"/>
        <v>0</v>
      </c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1:53" x14ac:dyDescent="0.25">
      <c r="A41" s="15" t="s">
        <v>78</v>
      </c>
      <c r="B41" s="15" t="s">
        <v>42</v>
      </c>
      <c r="C41" s="15">
        <v>92</v>
      </c>
      <c r="D41" s="15">
        <v>228</v>
      </c>
      <c r="E41" s="15">
        <v>74</v>
      </c>
      <c r="F41" s="15">
        <v>203</v>
      </c>
      <c r="G41" s="7">
        <v>0.1</v>
      </c>
      <c r="H41" s="15">
        <v>45</v>
      </c>
      <c r="I41" s="15" t="s">
        <v>43</v>
      </c>
      <c r="J41" s="15"/>
      <c r="K41" s="15">
        <v>84</v>
      </c>
      <c r="L41" s="15">
        <f t="shared" si="21"/>
        <v>-10</v>
      </c>
      <c r="M41" s="15">
        <f t="shared" si="22"/>
        <v>74</v>
      </c>
      <c r="N41" s="15"/>
      <c r="O41" s="15"/>
      <c r="P41" s="15">
        <v>0</v>
      </c>
      <c r="Q41" s="15"/>
      <c r="R41" s="15">
        <f t="shared" si="9"/>
        <v>14.8</v>
      </c>
      <c r="S41" s="4">
        <f t="shared" si="17"/>
        <v>4.2000000000000171</v>
      </c>
      <c r="T41" s="4">
        <f t="shared" ref="T41:T45" si="24">W41</f>
        <v>50</v>
      </c>
      <c r="U41" s="4">
        <f t="shared" si="6"/>
        <v>30</v>
      </c>
      <c r="V41" s="4">
        <v>20</v>
      </c>
      <c r="W41" s="4">
        <v>50</v>
      </c>
      <c r="X41" s="15"/>
      <c r="Y41" s="15">
        <f t="shared" si="11"/>
        <v>17.094594594594593</v>
      </c>
      <c r="Z41" s="15">
        <f t="shared" si="23"/>
        <v>13.716216216216216</v>
      </c>
      <c r="AA41" s="15">
        <v>8</v>
      </c>
      <c r="AB41" s="15">
        <v>23.4</v>
      </c>
      <c r="AC41" s="15">
        <v>12.2</v>
      </c>
      <c r="AD41" s="15">
        <v>22.8</v>
      </c>
      <c r="AE41" s="15">
        <v>14.6</v>
      </c>
      <c r="AF41" s="15">
        <v>3.2</v>
      </c>
      <c r="AG41" s="15">
        <v>6.8</v>
      </c>
      <c r="AH41" s="15">
        <v>23.4</v>
      </c>
      <c r="AI41" s="15">
        <v>8</v>
      </c>
      <c r="AJ41" s="15">
        <v>1.2</v>
      </c>
      <c r="AK41" s="18" t="s">
        <v>152</v>
      </c>
      <c r="AL41" s="15">
        <f t="shared" si="7"/>
        <v>3</v>
      </c>
      <c r="AM41" s="15">
        <f t="shared" si="8"/>
        <v>2</v>
      </c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1:53" x14ac:dyDescent="0.25">
      <c r="A42" s="15" t="s">
        <v>79</v>
      </c>
      <c r="B42" s="15" t="s">
        <v>42</v>
      </c>
      <c r="C42" s="15">
        <v>321</v>
      </c>
      <c r="D42" s="15">
        <v>620</v>
      </c>
      <c r="E42" s="15">
        <v>447</v>
      </c>
      <c r="F42" s="15">
        <v>195</v>
      </c>
      <c r="G42" s="7">
        <v>0.4</v>
      </c>
      <c r="H42" s="15">
        <v>45</v>
      </c>
      <c r="I42" s="15" t="s">
        <v>43</v>
      </c>
      <c r="J42" s="15"/>
      <c r="K42" s="15">
        <v>232</v>
      </c>
      <c r="L42" s="15">
        <f t="shared" si="21"/>
        <v>215</v>
      </c>
      <c r="M42" s="15">
        <f t="shared" si="22"/>
        <v>225</v>
      </c>
      <c r="N42" s="15">
        <v>222</v>
      </c>
      <c r="O42" s="15">
        <v>160</v>
      </c>
      <c r="P42" s="15">
        <v>0</v>
      </c>
      <c r="Q42" s="15"/>
      <c r="R42" s="15">
        <f t="shared" si="9"/>
        <v>45</v>
      </c>
      <c r="S42" s="4">
        <f t="shared" si="17"/>
        <v>275</v>
      </c>
      <c r="T42" s="4">
        <f t="shared" si="24"/>
        <v>300</v>
      </c>
      <c r="U42" s="4">
        <f t="shared" si="6"/>
        <v>150</v>
      </c>
      <c r="V42" s="4">
        <v>150</v>
      </c>
      <c r="W42" s="4">
        <v>300</v>
      </c>
      <c r="X42" s="15"/>
      <c r="Y42" s="15">
        <f t="shared" si="11"/>
        <v>14.555555555555555</v>
      </c>
      <c r="Z42" s="15">
        <f t="shared" si="23"/>
        <v>7.8888888888888893</v>
      </c>
      <c r="AA42" s="15">
        <v>37.799999999999997</v>
      </c>
      <c r="AB42" s="15">
        <v>54.829199999999993</v>
      </c>
      <c r="AC42" s="15">
        <v>51.8</v>
      </c>
      <c r="AD42" s="15">
        <v>39.6</v>
      </c>
      <c r="AE42" s="15">
        <v>57.6</v>
      </c>
      <c r="AF42" s="15">
        <v>16.600000000000001</v>
      </c>
      <c r="AG42" s="15">
        <v>77.2</v>
      </c>
      <c r="AH42" s="15">
        <v>59</v>
      </c>
      <c r="AI42" s="15">
        <v>22.8</v>
      </c>
      <c r="AJ42" s="15">
        <v>67.8</v>
      </c>
      <c r="AK42" s="15"/>
      <c r="AL42" s="15">
        <f t="shared" si="7"/>
        <v>60</v>
      </c>
      <c r="AM42" s="15">
        <f t="shared" si="8"/>
        <v>60</v>
      </c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1:53" x14ac:dyDescent="0.25">
      <c r="A43" s="15" t="s">
        <v>80</v>
      </c>
      <c r="B43" s="15" t="s">
        <v>39</v>
      </c>
      <c r="C43" s="15">
        <v>133.62100000000001</v>
      </c>
      <c r="D43" s="15">
        <v>4.9589999999999996</v>
      </c>
      <c r="E43" s="15">
        <v>132.846</v>
      </c>
      <c r="F43" s="15">
        <v>-2.0529999999999999</v>
      </c>
      <c r="G43" s="7">
        <v>1</v>
      </c>
      <c r="H43" s="15">
        <v>60</v>
      </c>
      <c r="I43" s="15" t="s">
        <v>43</v>
      </c>
      <c r="J43" s="15"/>
      <c r="K43" s="15">
        <v>153.1</v>
      </c>
      <c r="L43" s="15">
        <f t="shared" si="21"/>
        <v>-20.253999999999991</v>
      </c>
      <c r="M43" s="15">
        <f t="shared" si="22"/>
        <v>132.846</v>
      </c>
      <c r="N43" s="15"/>
      <c r="O43" s="15">
        <v>33</v>
      </c>
      <c r="P43" s="15">
        <v>180</v>
      </c>
      <c r="Q43" s="15">
        <v>120</v>
      </c>
      <c r="R43" s="15">
        <f t="shared" si="9"/>
        <v>26.569200000000002</v>
      </c>
      <c r="S43" s="4">
        <f t="shared" si="17"/>
        <v>41.021800000000042</v>
      </c>
      <c r="T43" s="4">
        <f t="shared" si="24"/>
        <v>50</v>
      </c>
      <c r="U43" s="4">
        <f t="shared" si="6"/>
        <v>0</v>
      </c>
      <c r="V43" s="4">
        <v>50</v>
      </c>
      <c r="W43" s="4">
        <v>50</v>
      </c>
      <c r="X43" s="15"/>
      <c r="Y43" s="15">
        <f t="shared" si="11"/>
        <v>14.337917588787015</v>
      </c>
      <c r="Z43" s="15">
        <f t="shared" si="23"/>
        <v>12.456039323728225</v>
      </c>
      <c r="AA43" s="15">
        <v>33.116999999999997</v>
      </c>
      <c r="AB43" s="15">
        <v>21.5748</v>
      </c>
      <c r="AC43" s="15">
        <v>27.645800000000001</v>
      </c>
      <c r="AD43" s="15">
        <v>30.088999999999999</v>
      </c>
      <c r="AE43" s="15">
        <v>31.218599999999999</v>
      </c>
      <c r="AF43" s="15">
        <v>28.343599999999999</v>
      </c>
      <c r="AG43" s="15">
        <v>35.937199999999997</v>
      </c>
      <c r="AH43" s="15">
        <v>34.0702</v>
      </c>
      <c r="AI43" s="15">
        <v>34.366599999999998</v>
      </c>
      <c r="AJ43" s="15">
        <v>35.64</v>
      </c>
      <c r="AK43" s="15"/>
      <c r="AL43" s="15">
        <f t="shared" si="7"/>
        <v>0</v>
      </c>
      <c r="AM43" s="15">
        <f t="shared" si="8"/>
        <v>50</v>
      </c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1:53" x14ac:dyDescent="0.25">
      <c r="A44" s="15" t="s">
        <v>81</v>
      </c>
      <c r="B44" s="15" t="s">
        <v>39</v>
      </c>
      <c r="C44" s="15">
        <v>110.09099999999999</v>
      </c>
      <c r="D44" s="15">
        <v>168.02699999999999</v>
      </c>
      <c r="E44" s="15">
        <v>164.267</v>
      </c>
      <c r="F44" s="15">
        <v>66.296000000000006</v>
      </c>
      <c r="G44" s="7">
        <v>1</v>
      </c>
      <c r="H44" s="15">
        <v>45</v>
      </c>
      <c r="I44" s="15" t="s">
        <v>43</v>
      </c>
      <c r="J44" s="15"/>
      <c r="K44" s="15">
        <v>159</v>
      </c>
      <c r="L44" s="15">
        <f t="shared" si="21"/>
        <v>5.2669999999999959</v>
      </c>
      <c r="M44" s="15">
        <f t="shared" si="22"/>
        <v>164.267</v>
      </c>
      <c r="N44" s="15"/>
      <c r="O44" s="15">
        <v>100</v>
      </c>
      <c r="P44" s="15">
        <v>120</v>
      </c>
      <c r="Q44" s="15">
        <v>80</v>
      </c>
      <c r="R44" s="15">
        <f t="shared" si="9"/>
        <v>32.853400000000001</v>
      </c>
      <c r="S44" s="4">
        <f t="shared" si="17"/>
        <v>93.651600000000016</v>
      </c>
      <c r="T44" s="4">
        <f t="shared" si="24"/>
        <v>100</v>
      </c>
      <c r="U44" s="4">
        <f t="shared" si="6"/>
        <v>40</v>
      </c>
      <c r="V44" s="4">
        <v>60</v>
      </c>
      <c r="W44" s="4">
        <v>100</v>
      </c>
      <c r="X44" s="15"/>
      <c r="Y44" s="15">
        <f t="shared" si="11"/>
        <v>14.193234185807253</v>
      </c>
      <c r="Z44" s="15">
        <f t="shared" si="23"/>
        <v>11.149409193569007</v>
      </c>
      <c r="AA44" s="15">
        <v>36.1952</v>
      </c>
      <c r="AB44" s="15">
        <v>33.2834</v>
      </c>
      <c r="AC44" s="15">
        <v>30.3398</v>
      </c>
      <c r="AD44" s="15">
        <v>34.756599999999999</v>
      </c>
      <c r="AE44" s="15">
        <v>42.209200000000003</v>
      </c>
      <c r="AF44" s="15">
        <v>13.7354</v>
      </c>
      <c r="AG44" s="15">
        <v>37.531999999999996</v>
      </c>
      <c r="AH44" s="15">
        <v>38.053999999999988</v>
      </c>
      <c r="AI44" s="15">
        <v>28.05380000000001</v>
      </c>
      <c r="AJ44" s="15">
        <v>41.59620000000001</v>
      </c>
      <c r="AK44" s="15"/>
      <c r="AL44" s="15">
        <f t="shared" si="7"/>
        <v>40</v>
      </c>
      <c r="AM44" s="15">
        <f t="shared" si="8"/>
        <v>60</v>
      </c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3" x14ac:dyDescent="0.25">
      <c r="A45" s="15" t="s">
        <v>82</v>
      </c>
      <c r="B45" s="15" t="s">
        <v>39</v>
      </c>
      <c r="C45" s="15">
        <v>128.065</v>
      </c>
      <c r="D45" s="15">
        <v>230.70099999999999</v>
      </c>
      <c r="E45" s="15">
        <v>183.81800000000001</v>
      </c>
      <c r="F45" s="15">
        <v>122.574</v>
      </c>
      <c r="G45" s="7">
        <v>1</v>
      </c>
      <c r="H45" s="15">
        <v>45</v>
      </c>
      <c r="I45" s="15" t="s">
        <v>43</v>
      </c>
      <c r="J45" s="15"/>
      <c r="K45" s="15">
        <v>177</v>
      </c>
      <c r="L45" s="15">
        <f t="shared" si="21"/>
        <v>6.8180000000000121</v>
      </c>
      <c r="M45" s="15">
        <f t="shared" si="22"/>
        <v>183.81800000000001</v>
      </c>
      <c r="N45" s="15"/>
      <c r="O45" s="15"/>
      <c r="P45" s="15">
        <v>150</v>
      </c>
      <c r="Q45" s="15"/>
      <c r="R45" s="15">
        <f t="shared" si="9"/>
        <v>36.763600000000004</v>
      </c>
      <c r="S45" s="4">
        <f t="shared" si="17"/>
        <v>242.11640000000006</v>
      </c>
      <c r="T45" s="4">
        <f t="shared" si="24"/>
        <v>250</v>
      </c>
      <c r="U45" s="4">
        <f t="shared" si="6"/>
        <v>130</v>
      </c>
      <c r="V45" s="4">
        <v>120</v>
      </c>
      <c r="W45" s="4">
        <v>250</v>
      </c>
      <c r="X45" s="15"/>
      <c r="Y45" s="15">
        <f t="shared" si="11"/>
        <v>14.214440370366342</v>
      </c>
      <c r="Z45" s="15">
        <f t="shared" si="23"/>
        <v>7.4142358202134719</v>
      </c>
      <c r="AA45" s="15">
        <v>31.847999999999999</v>
      </c>
      <c r="AB45" s="15">
        <v>30.515000000000001</v>
      </c>
      <c r="AC45" s="15">
        <v>29.633199999999999</v>
      </c>
      <c r="AD45" s="15">
        <v>38.248199999999997</v>
      </c>
      <c r="AE45" s="15">
        <v>39.535400000000003</v>
      </c>
      <c r="AF45" s="15">
        <v>40.017600000000002</v>
      </c>
      <c r="AG45" s="15">
        <v>43.450599999999987</v>
      </c>
      <c r="AH45" s="15">
        <v>38.086399999999998</v>
      </c>
      <c r="AI45" s="15">
        <v>37.975000000000001</v>
      </c>
      <c r="AJ45" s="15">
        <v>45.761599999999987</v>
      </c>
      <c r="AK45" s="15"/>
      <c r="AL45" s="15">
        <f t="shared" si="7"/>
        <v>130</v>
      </c>
      <c r="AM45" s="15">
        <f t="shared" si="8"/>
        <v>120</v>
      </c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3" x14ac:dyDescent="0.25">
      <c r="A46" s="9" t="s">
        <v>83</v>
      </c>
      <c r="B46" s="9" t="s">
        <v>42</v>
      </c>
      <c r="C46" s="9"/>
      <c r="D46" s="9">
        <v>40</v>
      </c>
      <c r="E46" s="9">
        <v>40</v>
      </c>
      <c r="F46" s="9"/>
      <c r="G46" s="10">
        <v>0</v>
      </c>
      <c r="H46" s="9" t="e">
        <v>#N/A</v>
      </c>
      <c r="I46" s="9" t="s">
        <v>40</v>
      </c>
      <c r="J46" s="9"/>
      <c r="K46" s="9"/>
      <c r="L46" s="9">
        <f t="shared" si="21"/>
        <v>40</v>
      </c>
      <c r="M46" s="9">
        <f t="shared" si="22"/>
        <v>0</v>
      </c>
      <c r="N46" s="9">
        <v>40</v>
      </c>
      <c r="O46" s="9"/>
      <c r="P46" s="9"/>
      <c r="Q46" s="9"/>
      <c r="R46" s="9">
        <f t="shared" si="9"/>
        <v>0</v>
      </c>
      <c r="S46" s="11"/>
      <c r="T46" s="4">
        <f t="shared" si="13"/>
        <v>0</v>
      </c>
      <c r="U46" s="4">
        <f t="shared" si="6"/>
        <v>0</v>
      </c>
      <c r="V46" s="4"/>
      <c r="W46" s="11"/>
      <c r="X46" s="9"/>
      <c r="Y46" s="15" t="e">
        <f t="shared" si="11"/>
        <v>#DIV/0!</v>
      </c>
      <c r="Z46" s="9" t="e">
        <f t="shared" si="23"/>
        <v>#DIV/0!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/>
      <c r="AL46" s="15">
        <f t="shared" si="7"/>
        <v>0</v>
      </c>
      <c r="AM46" s="15">
        <f t="shared" si="8"/>
        <v>0</v>
      </c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3" x14ac:dyDescent="0.25">
      <c r="A47" s="15" t="s">
        <v>84</v>
      </c>
      <c r="B47" s="15" t="s">
        <v>42</v>
      </c>
      <c r="C47" s="15">
        <v>86</v>
      </c>
      <c r="D47" s="15">
        <v>1</v>
      </c>
      <c r="E47" s="15">
        <v>61</v>
      </c>
      <c r="F47" s="15">
        <v>20</v>
      </c>
      <c r="G47" s="7">
        <v>0.35</v>
      </c>
      <c r="H47" s="15">
        <v>45</v>
      </c>
      <c r="I47" s="15" t="s">
        <v>43</v>
      </c>
      <c r="J47" s="15"/>
      <c r="K47" s="15">
        <v>66</v>
      </c>
      <c r="L47" s="15">
        <f t="shared" si="21"/>
        <v>-5</v>
      </c>
      <c r="M47" s="15">
        <f t="shared" si="22"/>
        <v>61</v>
      </c>
      <c r="N47" s="15"/>
      <c r="O47" s="15">
        <v>22</v>
      </c>
      <c r="P47" s="15">
        <v>0</v>
      </c>
      <c r="Q47" s="15">
        <v>30</v>
      </c>
      <c r="R47" s="15">
        <f t="shared" si="9"/>
        <v>12.2</v>
      </c>
      <c r="S47" s="4">
        <f t="shared" ref="S47:S66" si="25">14*R47-Q47-P47-O47-F47</f>
        <v>98.799999999999983</v>
      </c>
      <c r="T47" s="4">
        <f t="shared" ref="T47:T48" si="26">W47</f>
        <v>100</v>
      </c>
      <c r="U47" s="4">
        <f t="shared" si="6"/>
        <v>52</v>
      </c>
      <c r="V47" s="4">
        <v>48</v>
      </c>
      <c r="W47" s="4">
        <v>100</v>
      </c>
      <c r="X47" s="15"/>
      <c r="Y47" s="15">
        <f t="shared" si="11"/>
        <v>14.098360655737705</v>
      </c>
      <c r="Z47" s="15">
        <f t="shared" si="23"/>
        <v>5.9016393442622954</v>
      </c>
      <c r="AA47" s="15">
        <v>8.4</v>
      </c>
      <c r="AB47" s="15">
        <v>10.6</v>
      </c>
      <c r="AC47" s="15">
        <v>12.8</v>
      </c>
      <c r="AD47" s="15">
        <v>12.6</v>
      </c>
      <c r="AE47" s="15">
        <v>16.2</v>
      </c>
      <c r="AF47" s="15">
        <v>8.6</v>
      </c>
      <c r="AG47" s="15">
        <v>18</v>
      </c>
      <c r="AH47" s="15">
        <v>14.4</v>
      </c>
      <c r="AI47" s="15">
        <v>17</v>
      </c>
      <c r="AJ47" s="15">
        <v>5.6</v>
      </c>
      <c r="AK47" s="15" t="s">
        <v>85</v>
      </c>
      <c r="AL47" s="15">
        <f t="shared" si="7"/>
        <v>18.2</v>
      </c>
      <c r="AM47" s="15">
        <f t="shared" si="8"/>
        <v>16.799999999999997</v>
      </c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3" x14ac:dyDescent="0.25">
      <c r="A48" s="15" t="s">
        <v>86</v>
      </c>
      <c r="B48" s="15" t="s">
        <v>39</v>
      </c>
      <c r="C48" s="15">
        <v>98.912999999999997</v>
      </c>
      <c r="D48" s="15">
        <v>331.21800000000002</v>
      </c>
      <c r="E48" s="15">
        <v>391.863</v>
      </c>
      <c r="F48" s="15">
        <v>-1.0489999999999999</v>
      </c>
      <c r="G48" s="7">
        <v>1</v>
      </c>
      <c r="H48" s="15">
        <v>45</v>
      </c>
      <c r="I48" s="15" t="s">
        <v>43</v>
      </c>
      <c r="J48" s="15"/>
      <c r="K48" s="15">
        <v>124</v>
      </c>
      <c r="L48" s="15">
        <f t="shared" si="21"/>
        <v>267.863</v>
      </c>
      <c r="M48" s="15">
        <f t="shared" si="22"/>
        <v>116.84300000000002</v>
      </c>
      <c r="N48" s="15">
        <v>275.02</v>
      </c>
      <c r="O48" s="15">
        <v>100</v>
      </c>
      <c r="P48" s="15">
        <v>0</v>
      </c>
      <c r="Q48" s="15">
        <v>50</v>
      </c>
      <c r="R48" s="15">
        <f t="shared" si="9"/>
        <v>23.368600000000004</v>
      </c>
      <c r="S48" s="4">
        <f t="shared" si="25"/>
        <v>178.20940000000004</v>
      </c>
      <c r="T48" s="4">
        <f t="shared" si="26"/>
        <v>200</v>
      </c>
      <c r="U48" s="4">
        <f t="shared" si="6"/>
        <v>70</v>
      </c>
      <c r="V48" s="4">
        <v>130</v>
      </c>
      <c r="W48" s="4">
        <v>200</v>
      </c>
      <c r="X48" s="15"/>
      <c r="Y48" s="15">
        <f t="shared" si="11"/>
        <v>14.932473490067867</v>
      </c>
      <c r="Z48" s="15">
        <f t="shared" si="23"/>
        <v>6.3739804695189255</v>
      </c>
      <c r="AA48" s="15">
        <v>17.3978</v>
      </c>
      <c r="AB48" s="15">
        <v>23.3308</v>
      </c>
      <c r="AC48" s="15">
        <v>25.700800000000001</v>
      </c>
      <c r="AD48" s="15">
        <v>28.7956</v>
      </c>
      <c r="AE48" s="15">
        <v>28.547599999999999</v>
      </c>
      <c r="AF48" s="15">
        <v>33.108600000000003</v>
      </c>
      <c r="AG48" s="15">
        <v>26.34500000000001</v>
      </c>
      <c r="AH48" s="15">
        <v>36.202000000000012</v>
      </c>
      <c r="AI48" s="15">
        <v>32.907400000000003</v>
      </c>
      <c r="AJ48" s="15">
        <v>30.246399999999991</v>
      </c>
      <c r="AK48" s="15"/>
      <c r="AL48" s="15">
        <f t="shared" si="7"/>
        <v>70</v>
      </c>
      <c r="AM48" s="15">
        <f t="shared" si="8"/>
        <v>130</v>
      </c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1:53" x14ac:dyDescent="0.25">
      <c r="A49" s="15" t="s">
        <v>87</v>
      </c>
      <c r="B49" s="15" t="s">
        <v>42</v>
      </c>
      <c r="C49" s="15">
        <v>21</v>
      </c>
      <c r="D49" s="15">
        <v>162</v>
      </c>
      <c r="E49" s="15">
        <v>36</v>
      </c>
      <c r="F49" s="15">
        <v>84</v>
      </c>
      <c r="G49" s="7">
        <v>0.4</v>
      </c>
      <c r="H49" s="15">
        <v>45</v>
      </c>
      <c r="I49" s="15" t="s">
        <v>43</v>
      </c>
      <c r="J49" s="15"/>
      <c r="K49" s="15">
        <v>109</v>
      </c>
      <c r="L49" s="15">
        <f t="shared" si="21"/>
        <v>-73</v>
      </c>
      <c r="M49" s="15">
        <f t="shared" si="22"/>
        <v>36</v>
      </c>
      <c r="N49" s="15"/>
      <c r="O49" s="15"/>
      <c r="P49" s="15">
        <v>50</v>
      </c>
      <c r="Q49" s="15"/>
      <c r="R49" s="15">
        <f t="shared" si="9"/>
        <v>7.2</v>
      </c>
      <c r="S49" s="4"/>
      <c r="T49" s="4">
        <f t="shared" si="13"/>
        <v>0</v>
      </c>
      <c r="U49" s="4">
        <f t="shared" si="6"/>
        <v>0</v>
      </c>
      <c r="V49" s="4"/>
      <c r="W49" s="4"/>
      <c r="X49" s="15"/>
      <c r="Y49" s="15">
        <f t="shared" si="11"/>
        <v>18.611111111111111</v>
      </c>
      <c r="Z49" s="15">
        <f t="shared" si="23"/>
        <v>18.611111111111111</v>
      </c>
      <c r="AA49" s="15">
        <v>16.600000000000001</v>
      </c>
      <c r="AB49" s="15">
        <v>21.4</v>
      </c>
      <c r="AC49" s="15">
        <v>15.6</v>
      </c>
      <c r="AD49" s="15">
        <v>19.399999999999999</v>
      </c>
      <c r="AE49" s="15">
        <v>18.399999999999999</v>
      </c>
      <c r="AF49" s="15">
        <v>7.6</v>
      </c>
      <c r="AG49" s="15">
        <v>24.2</v>
      </c>
      <c r="AH49" s="15">
        <v>40.6</v>
      </c>
      <c r="AI49" s="15">
        <v>20</v>
      </c>
      <c r="AJ49" s="15">
        <v>5</v>
      </c>
      <c r="AK49" s="15"/>
      <c r="AL49" s="15">
        <f t="shared" si="7"/>
        <v>0</v>
      </c>
      <c r="AM49" s="15">
        <f t="shared" si="8"/>
        <v>0</v>
      </c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1:53" x14ac:dyDescent="0.25">
      <c r="A50" s="15" t="s">
        <v>88</v>
      </c>
      <c r="B50" s="15" t="s">
        <v>42</v>
      </c>
      <c r="C50" s="15">
        <v>300</v>
      </c>
      <c r="D50" s="15">
        <v>11</v>
      </c>
      <c r="E50" s="15">
        <v>279.82</v>
      </c>
      <c r="F50" s="15">
        <v>-8</v>
      </c>
      <c r="G50" s="7">
        <v>0.3</v>
      </c>
      <c r="H50" s="15" t="e">
        <v>#N/A</v>
      </c>
      <c r="I50" s="15" t="s">
        <v>43</v>
      </c>
      <c r="J50" s="15"/>
      <c r="K50" s="15">
        <v>292</v>
      </c>
      <c r="L50" s="15">
        <f t="shared" si="21"/>
        <v>-12.180000000000007</v>
      </c>
      <c r="M50" s="15">
        <f t="shared" si="22"/>
        <v>279.82</v>
      </c>
      <c r="N50" s="15"/>
      <c r="O50" s="15">
        <v>150</v>
      </c>
      <c r="P50" s="15">
        <v>280</v>
      </c>
      <c r="Q50" s="15">
        <v>120</v>
      </c>
      <c r="R50" s="15">
        <f t="shared" si="9"/>
        <v>55.963999999999999</v>
      </c>
      <c r="S50" s="4">
        <f t="shared" si="25"/>
        <v>241.49599999999998</v>
      </c>
      <c r="T50" s="4">
        <f>W50</f>
        <v>250</v>
      </c>
      <c r="U50" s="4">
        <f t="shared" si="6"/>
        <v>130</v>
      </c>
      <c r="V50" s="4">
        <v>120</v>
      </c>
      <c r="W50" s="4">
        <v>250</v>
      </c>
      <c r="X50" s="15"/>
      <c r="Y50" s="15">
        <f t="shared" si="11"/>
        <v>14.151954828103781</v>
      </c>
      <c r="Z50" s="15">
        <f t="shared" si="23"/>
        <v>9.684797369737689</v>
      </c>
      <c r="AA50" s="15">
        <v>56.2</v>
      </c>
      <c r="AB50" s="15">
        <v>44.6</v>
      </c>
      <c r="AC50" s="15">
        <v>51.2</v>
      </c>
      <c r="AD50" s="15">
        <v>54.4</v>
      </c>
      <c r="AE50" s="15">
        <v>68.2</v>
      </c>
      <c r="AF50" s="15">
        <v>60.2</v>
      </c>
      <c r="AG50" s="15">
        <v>70.2</v>
      </c>
      <c r="AH50" s="15">
        <v>72.2</v>
      </c>
      <c r="AI50" s="15">
        <v>56.6</v>
      </c>
      <c r="AJ50" s="15">
        <v>71.8</v>
      </c>
      <c r="AK50" s="15"/>
      <c r="AL50" s="15">
        <f t="shared" si="7"/>
        <v>39</v>
      </c>
      <c r="AM50" s="15">
        <f t="shared" si="8"/>
        <v>36</v>
      </c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1:53" x14ac:dyDescent="0.25">
      <c r="A51" s="15" t="s">
        <v>89</v>
      </c>
      <c r="B51" s="15" t="s">
        <v>39</v>
      </c>
      <c r="C51" s="15">
        <v>23.998000000000001</v>
      </c>
      <c r="D51" s="15">
        <v>236.804</v>
      </c>
      <c r="E51" s="15">
        <v>93.519000000000005</v>
      </c>
      <c r="F51" s="15">
        <v>137.22499999999999</v>
      </c>
      <c r="G51" s="7">
        <v>1</v>
      </c>
      <c r="H51" s="15">
        <v>45</v>
      </c>
      <c r="I51" s="15" t="s">
        <v>43</v>
      </c>
      <c r="J51" s="15"/>
      <c r="K51" s="15">
        <v>111</v>
      </c>
      <c r="L51" s="15">
        <f t="shared" si="21"/>
        <v>-17.480999999999995</v>
      </c>
      <c r="M51" s="15">
        <f t="shared" si="22"/>
        <v>93.519000000000005</v>
      </c>
      <c r="N51" s="15"/>
      <c r="O51" s="15">
        <v>200</v>
      </c>
      <c r="P51" s="15">
        <v>0</v>
      </c>
      <c r="Q51" s="15"/>
      <c r="R51" s="15">
        <f t="shared" si="9"/>
        <v>18.703800000000001</v>
      </c>
      <c r="S51" s="4"/>
      <c r="T51" s="4">
        <f t="shared" si="13"/>
        <v>0</v>
      </c>
      <c r="U51" s="4">
        <f t="shared" si="6"/>
        <v>0</v>
      </c>
      <c r="V51" s="4"/>
      <c r="W51" s="4"/>
      <c r="X51" s="15"/>
      <c r="Y51" s="15">
        <f t="shared" si="11"/>
        <v>18.029758658668293</v>
      </c>
      <c r="Z51" s="15">
        <f t="shared" si="23"/>
        <v>18.029758658668293</v>
      </c>
      <c r="AA51" s="15">
        <v>22.310400000000001</v>
      </c>
      <c r="AB51" s="15">
        <v>39.084200000000003</v>
      </c>
      <c r="AC51" s="15">
        <v>17.9542</v>
      </c>
      <c r="AD51" s="15">
        <v>34.256399999999999</v>
      </c>
      <c r="AE51" s="15">
        <v>27.555599999999998</v>
      </c>
      <c r="AF51" s="15">
        <v>24.4008</v>
      </c>
      <c r="AG51" s="15">
        <v>25.140599999999999</v>
      </c>
      <c r="AH51" s="15">
        <v>38.8322</v>
      </c>
      <c r="AI51" s="15">
        <v>29.812000000000001</v>
      </c>
      <c r="AJ51" s="15">
        <v>28.040199999999999</v>
      </c>
      <c r="AK51" s="15"/>
      <c r="AL51" s="15">
        <f t="shared" si="7"/>
        <v>0</v>
      </c>
      <c r="AM51" s="15">
        <f t="shared" si="8"/>
        <v>0</v>
      </c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1:53" x14ac:dyDescent="0.25">
      <c r="A52" s="15" t="s">
        <v>90</v>
      </c>
      <c r="B52" s="15" t="s">
        <v>42</v>
      </c>
      <c r="C52" s="15">
        <v>546</v>
      </c>
      <c r="D52" s="15">
        <v>1280</v>
      </c>
      <c r="E52" s="15">
        <v>899</v>
      </c>
      <c r="F52" s="15">
        <v>598</v>
      </c>
      <c r="G52" s="7">
        <v>0.35</v>
      </c>
      <c r="H52" s="15">
        <v>45</v>
      </c>
      <c r="I52" s="15" t="s">
        <v>43</v>
      </c>
      <c r="J52" s="15"/>
      <c r="K52" s="15">
        <v>557.4</v>
      </c>
      <c r="L52" s="15">
        <f t="shared" si="21"/>
        <v>341.6</v>
      </c>
      <c r="M52" s="15">
        <f t="shared" si="22"/>
        <v>547</v>
      </c>
      <c r="N52" s="15">
        <v>352</v>
      </c>
      <c r="O52" s="15"/>
      <c r="P52" s="15">
        <v>150</v>
      </c>
      <c r="Q52" s="15">
        <v>200</v>
      </c>
      <c r="R52" s="15">
        <f t="shared" si="9"/>
        <v>109.4</v>
      </c>
      <c r="S52" s="4">
        <f t="shared" si="25"/>
        <v>583.60000000000014</v>
      </c>
      <c r="T52" s="4">
        <f t="shared" ref="T52:T63" si="27">W52</f>
        <v>600</v>
      </c>
      <c r="U52" s="4">
        <f t="shared" si="6"/>
        <v>280</v>
      </c>
      <c r="V52" s="4">
        <v>320</v>
      </c>
      <c r="W52" s="4">
        <v>600</v>
      </c>
      <c r="X52" s="15"/>
      <c r="Y52" s="15">
        <f t="shared" si="11"/>
        <v>14.149908592321754</v>
      </c>
      <c r="Z52" s="15">
        <f t="shared" si="23"/>
        <v>8.6654478976234</v>
      </c>
      <c r="AA52" s="15">
        <v>103</v>
      </c>
      <c r="AB52" s="15">
        <v>110.6</v>
      </c>
      <c r="AC52" s="15">
        <v>109</v>
      </c>
      <c r="AD52" s="15">
        <v>73.8</v>
      </c>
      <c r="AE52" s="15">
        <v>130.19999999999999</v>
      </c>
      <c r="AF52" s="15">
        <v>111.6</v>
      </c>
      <c r="AG52" s="15">
        <v>66</v>
      </c>
      <c r="AH52" s="15">
        <v>110.8</v>
      </c>
      <c r="AI52" s="15">
        <v>127.8</v>
      </c>
      <c r="AJ52" s="15">
        <v>82.4</v>
      </c>
      <c r="AK52" s="15"/>
      <c r="AL52" s="15">
        <f t="shared" si="7"/>
        <v>98</v>
      </c>
      <c r="AM52" s="15">
        <f t="shared" si="8"/>
        <v>112</v>
      </c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1:53" x14ac:dyDescent="0.25">
      <c r="A53" s="15" t="s">
        <v>91</v>
      </c>
      <c r="B53" s="15" t="s">
        <v>42</v>
      </c>
      <c r="C53" s="15">
        <v>501</v>
      </c>
      <c r="D53" s="15">
        <v>23</v>
      </c>
      <c r="E53" s="15">
        <v>284</v>
      </c>
      <c r="F53" s="15">
        <v>140</v>
      </c>
      <c r="G53" s="7">
        <v>0.41</v>
      </c>
      <c r="H53" s="15">
        <v>45</v>
      </c>
      <c r="I53" s="15" t="s">
        <v>43</v>
      </c>
      <c r="J53" s="15"/>
      <c r="K53" s="15">
        <v>291</v>
      </c>
      <c r="L53" s="15">
        <f t="shared" si="21"/>
        <v>-7</v>
      </c>
      <c r="M53" s="15">
        <f t="shared" si="22"/>
        <v>284</v>
      </c>
      <c r="N53" s="15"/>
      <c r="O53" s="15">
        <v>41</v>
      </c>
      <c r="P53" s="15">
        <v>150</v>
      </c>
      <c r="Q53" s="15">
        <v>100</v>
      </c>
      <c r="R53" s="15">
        <f t="shared" si="9"/>
        <v>56.8</v>
      </c>
      <c r="S53" s="4">
        <f t="shared" si="25"/>
        <v>364.19999999999993</v>
      </c>
      <c r="T53" s="4">
        <f t="shared" si="27"/>
        <v>350</v>
      </c>
      <c r="U53" s="4">
        <f t="shared" si="6"/>
        <v>180</v>
      </c>
      <c r="V53" s="4">
        <v>170</v>
      </c>
      <c r="W53" s="4">
        <v>350</v>
      </c>
      <c r="X53" s="15"/>
      <c r="Y53" s="15">
        <f t="shared" si="11"/>
        <v>13.75</v>
      </c>
      <c r="Z53" s="15">
        <f t="shared" si="23"/>
        <v>7.5880281690140849</v>
      </c>
      <c r="AA53" s="15">
        <v>57.2</v>
      </c>
      <c r="AB53" s="15">
        <v>56.2</v>
      </c>
      <c r="AC53" s="15">
        <v>82.4</v>
      </c>
      <c r="AD53" s="15">
        <v>22</v>
      </c>
      <c r="AE53" s="15">
        <v>74.8</v>
      </c>
      <c r="AF53" s="15">
        <v>68.8</v>
      </c>
      <c r="AG53" s="15">
        <v>27</v>
      </c>
      <c r="AH53" s="15">
        <v>63</v>
      </c>
      <c r="AI53" s="15">
        <v>88.4</v>
      </c>
      <c r="AJ53" s="15">
        <v>25.8</v>
      </c>
      <c r="AK53" s="15"/>
      <c r="AL53" s="15">
        <f t="shared" si="7"/>
        <v>73.8</v>
      </c>
      <c r="AM53" s="15">
        <f t="shared" si="8"/>
        <v>69.7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1:53" x14ac:dyDescent="0.25">
      <c r="A54" s="15" t="s">
        <v>92</v>
      </c>
      <c r="B54" s="15" t="s">
        <v>42</v>
      </c>
      <c r="C54" s="15">
        <v>126</v>
      </c>
      <c r="D54" s="15">
        <v>6</v>
      </c>
      <c r="E54" s="15">
        <v>119</v>
      </c>
      <c r="F54" s="15"/>
      <c r="G54" s="7">
        <v>0.41</v>
      </c>
      <c r="H54" s="15">
        <v>45</v>
      </c>
      <c r="I54" s="15" t="s">
        <v>43</v>
      </c>
      <c r="J54" s="15"/>
      <c r="K54" s="15">
        <v>128</v>
      </c>
      <c r="L54" s="15">
        <f t="shared" si="21"/>
        <v>-9</v>
      </c>
      <c r="M54" s="15">
        <f t="shared" si="22"/>
        <v>119</v>
      </c>
      <c r="N54" s="15"/>
      <c r="O54" s="15">
        <v>47</v>
      </c>
      <c r="P54" s="15">
        <v>10</v>
      </c>
      <c r="Q54" s="15"/>
      <c r="R54" s="15">
        <f t="shared" si="9"/>
        <v>23.8</v>
      </c>
      <c r="S54" s="4">
        <f>12*R54-Q54-P54-O54-F54</f>
        <v>228.60000000000002</v>
      </c>
      <c r="T54" s="4">
        <f t="shared" si="27"/>
        <v>250</v>
      </c>
      <c r="U54" s="4">
        <f t="shared" si="6"/>
        <v>130</v>
      </c>
      <c r="V54" s="4">
        <v>120</v>
      </c>
      <c r="W54" s="4">
        <v>250</v>
      </c>
      <c r="X54" s="15"/>
      <c r="Y54" s="15">
        <f t="shared" si="11"/>
        <v>12.899159663865547</v>
      </c>
      <c r="Z54" s="15">
        <f t="shared" si="23"/>
        <v>2.3949579831932772</v>
      </c>
      <c r="AA54" s="15">
        <v>12</v>
      </c>
      <c r="AB54" s="15">
        <v>15.6</v>
      </c>
      <c r="AC54" s="15">
        <v>9.6</v>
      </c>
      <c r="AD54" s="15">
        <v>22.4</v>
      </c>
      <c r="AE54" s="15">
        <v>22</v>
      </c>
      <c r="AF54" s="15">
        <v>2.4</v>
      </c>
      <c r="AG54" s="15">
        <v>7.2</v>
      </c>
      <c r="AH54" s="15">
        <v>19</v>
      </c>
      <c r="AI54" s="15">
        <v>9.1999999999999993</v>
      </c>
      <c r="AJ54" s="15">
        <v>0</v>
      </c>
      <c r="AK54" s="15"/>
      <c r="AL54" s="15">
        <f t="shared" si="7"/>
        <v>53.3</v>
      </c>
      <c r="AM54" s="15">
        <f t="shared" si="8"/>
        <v>49.199999999999996</v>
      </c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1:53" x14ac:dyDescent="0.25">
      <c r="A55" s="15" t="s">
        <v>93</v>
      </c>
      <c r="B55" s="15" t="s">
        <v>42</v>
      </c>
      <c r="C55" s="15">
        <v>249</v>
      </c>
      <c r="D55" s="15">
        <v>156</v>
      </c>
      <c r="E55" s="15">
        <v>163</v>
      </c>
      <c r="F55" s="15">
        <v>53</v>
      </c>
      <c r="G55" s="7">
        <v>0.36</v>
      </c>
      <c r="H55" s="15">
        <v>45</v>
      </c>
      <c r="I55" s="15" t="s">
        <v>43</v>
      </c>
      <c r="J55" s="15"/>
      <c r="K55" s="15">
        <v>164</v>
      </c>
      <c r="L55" s="15">
        <f t="shared" si="21"/>
        <v>-1</v>
      </c>
      <c r="M55" s="15">
        <f t="shared" si="22"/>
        <v>163</v>
      </c>
      <c r="N55" s="15"/>
      <c r="O55" s="15">
        <v>100</v>
      </c>
      <c r="P55" s="15">
        <v>0</v>
      </c>
      <c r="Q55" s="15"/>
      <c r="R55" s="15">
        <f t="shared" si="9"/>
        <v>32.6</v>
      </c>
      <c r="S55" s="4">
        <f t="shared" si="25"/>
        <v>303.40000000000003</v>
      </c>
      <c r="T55" s="4">
        <f t="shared" si="27"/>
        <v>300</v>
      </c>
      <c r="U55" s="4">
        <f t="shared" si="6"/>
        <v>180</v>
      </c>
      <c r="V55" s="4">
        <v>120</v>
      </c>
      <c r="W55" s="4">
        <v>300</v>
      </c>
      <c r="X55" s="15"/>
      <c r="Y55" s="15">
        <f t="shared" si="11"/>
        <v>13.895705521472392</v>
      </c>
      <c r="Z55" s="15">
        <f t="shared" si="23"/>
        <v>4.6932515337423313</v>
      </c>
      <c r="AA55" s="15">
        <v>20.399999999999999</v>
      </c>
      <c r="AB55" s="15">
        <v>33.4</v>
      </c>
      <c r="AC55" s="15">
        <v>35.4</v>
      </c>
      <c r="AD55" s="15">
        <v>27.4</v>
      </c>
      <c r="AE55" s="15">
        <v>24</v>
      </c>
      <c r="AF55" s="15">
        <v>47</v>
      </c>
      <c r="AG55" s="15">
        <v>45</v>
      </c>
      <c r="AH55" s="15">
        <v>35.200000000000003</v>
      </c>
      <c r="AI55" s="15">
        <v>34.799999999999997</v>
      </c>
      <c r="AJ55" s="15">
        <v>31.2</v>
      </c>
      <c r="AK55" s="15"/>
      <c r="AL55" s="15">
        <f t="shared" si="7"/>
        <v>64.8</v>
      </c>
      <c r="AM55" s="15">
        <f t="shared" si="8"/>
        <v>43.199999999999996</v>
      </c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1:53" x14ac:dyDescent="0.25">
      <c r="A56" s="15" t="s">
        <v>94</v>
      </c>
      <c r="B56" s="15" t="s">
        <v>42</v>
      </c>
      <c r="C56" s="15">
        <v>73</v>
      </c>
      <c r="D56" s="15">
        <v>3</v>
      </c>
      <c r="E56" s="15">
        <v>40</v>
      </c>
      <c r="F56" s="15">
        <v>15</v>
      </c>
      <c r="G56" s="7">
        <v>0.41</v>
      </c>
      <c r="H56" s="15">
        <v>45</v>
      </c>
      <c r="I56" s="15" t="s">
        <v>43</v>
      </c>
      <c r="J56" s="15"/>
      <c r="K56" s="15">
        <v>47</v>
      </c>
      <c r="L56" s="15">
        <f t="shared" si="21"/>
        <v>-7</v>
      </c>
      <c r="M56" s="15">
        <f t="shared" si="22"/>
        <v>40</v>
      </c>
      <c r="N56" s="15"/>
      <c r="O56" s="15">
        <v>30</v>
      </c>
      <c r="P56" s="15">
        <v>0</v>
      </c>
      <c r="Q56" s="15"/>
      <c r="R56" s="15">
        <f t="shared" si="9"/>
        <v>8</v>
      </c>
      <c r="S56" s="4">
        <f t="shared" si="25"/>
        <v>67</v>
      </c>
      <c r="T56" s="4">
        <f t="shared" si="27"/>
        <v>50</v>
      </c>
      <c r="U56" s="4">
        <f t="shared" si="6"/>
        <v>50</v>
      </c>
      <c r="V56" s="4"/>
      <c r="W56" s="4">
        <v>50</v>
      </c>
      <c r="X56" s="15"/>
      <c r="Y56" s="15">
        <f t="shared" si="11"/>
        <v>11.875</v>
      </c>
      <c r="Z56" s="15">
        <f t="shared" si="23"/>
        <v>5.625</v>
      </c>
      <c r="AA56" s="15">
        <v>6.2</v>
      </c>
      <c r="AB56" s="15">
        <v>8.4</v>
      </c>
      <c r="AC56" s="15">
        <v>5.6</v>
      </c>
      <c r="AD56" s="15">
        <v>5.4</v>
      </c>
      <c r="AE56" s="15">
        <v>8.4</v>
      </c>
      <c r="AF56" s="15">
        <v>17.399999999999999</v>
      </c>
      <c r="AG56" s="15">
        <v>1.8</v>
      </c>
      <c r="AH56" s="15">
        <v>2.8</v>
      </c>
      <c r="AI56" s="15">
        <v>26.6</v>
      </c>
      <c r="AJ56" s="15">
        <v>2</v>
      </c>
      <c r="AK56" s="15"/>
      <c r="AL56" s="15">
        <f t="shared" si="7"/>
        <v>20.5</v>
      </c>
      <c r="AM56" s="15">
        <f t="shared" si="8"/>
        <v>0</v>
      </c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1:53" x14ac:dyDescent="0.25">
      <c r="A57" s="15" t="s">
        <v>95</v>
      </c>
      <c r="B57" s="15" t="s">
        <v>42</v>
      </c>
      <c r="C57" s="15"/>
      <c r="D57" s="15"/>
      <c r="E57" s="15">
        <v>-16</v>
      </c>
      <c r="F57" s="15"/>
      <c r="G57" s="7">
        <v>0.41</v>
      </c>
      <c r="H57" s="15">
        <v>45</v>
      </c>
      <c r="I57" s="15" t="s">
        <v>43</v>
      </c>
      <c r="J57" s="15"/>
      <c r="K57" s="15"/>
      <c r="L57" s="15">
        <f t="shared" si="21"/>
        <v>-16</v>
      </c>
      <c r="M57" s="15">
        <f t="shared" si="22"/>
        <v>-16</v>
      </c>
      <c r="N57" s="15"/>
      <c r="O57" s="15"/>
      <c r="P57" s="15">
        <v>0</v>
      </c>
      <c r="Q57" s="15"/>
      <c r="R57" s="15">
        <f t="shared" si="9"/>
        <v>-3.2</v>
      </c>
      <c r="S57" s="4">
        <v>48</v>
      </c>
      <c r="T57" s="4">
        <f t="shared" si="27"/>
        <v>40</v>
      </c>
      <c r="U57" s="4">
        <f t="shared" si="6"/>
        <v>22</v>
      </c>
      <c r="V57" s="4">
        <v>18</v>
      </c>
      <c r="W57" s="4">
        <v>40</v>
      </c>
      <c r="X57" s="15"/>
      <c r="Y57" s="15">
        <f t="shared" si="11"/>
        <v>-12.5</v>
      </c>
      <c r="Z57" s="15">
        <f t="shared" si="23"/>
        <v>0</v>
      </c>
      <c r="AA57" s="15">
        <v>1.2</v>
      </c>
      <c r="AB57" s="15">
        <v>10</v>
      </c>
      <c r="AC57" s="15">
        <v>3.4</v>
      </c>
      <c r="AD57" s="15">
        <v>3.8</v>
      </c>
      <c r="AE57" s="15">
        <v>6.2</v>
      </c>
      <c r="AF57" s="15">
        <v>4</v>
      </c>
      <c r="AG57" s="15">
        <v>4</v>
      </c>
      <c r="AH57" s="15">
        <v>11</v>
      </c>
      <c r="AI57" s="15">
        <v>2.6</v>
      </c>
      <c r="AJ57" s="15">
        <v>4.5999999999999996</v>
      </c>
      <c r="AK57" s="15" t="s">
        <v>96</v>
      </c>
      <c r="AL57" s="15">
        <f t="shared" si="7"/>
        <v>9.02</v>
      </c>
      <c r="AM57" s="15">
        <f t="shared" si="8"/>
        <v>7.38</v>
      </c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x14ac:dyDescent="0.25">
      <c r="A58" s="15" t="s">
        <v>97</v>
      </c>
      <c r="B58" s="15" t="s">
        <v>42</v>
      </c>
      <c r="C58" s="15">
        <v>54</v>
      </c>
      <c r="D58" s="15">
        <v>7</v>
      </c>
      <c r="E58" s="15">
        <v>27</v>
      </c>
      <c r="F58" s="15">
        <v>18</v>
      </c>
      <c r="G58" s="7">
        <v>0.33</v>
      </c>
      <c r="H58" s="15" t="e">
        <v>#N/A</v>
      </c>
      <c r="I58" s="15" t="s">
        <v>43</v>
      </c>
      <c r="J58" s="15"/>
      <c r="K58" s="15">
        <v>28</v>
      </c>
      <c r="L58" s="15">
        <f t="shared" si="21"/>
        <v>-1</v>
      </c>
      <c r="M58" s="15">
        <f t="shared" si="22"/>
        <v>27</v>
      </c>
      <c r="N58" s="15"/>
      <c r="O58" s="15"/>
      <c r="P58" s="15">
        <v>9</v>
      </c>
      <c r="Q58" s="15"/>
      <c r="R58" s="15">
        <f t="shared" si="9"/>
        <v>5.4</v>
      </c>
      <c r="S58" s="4">
        <f t="shared" si="25"/>
        <v>48.600000000000009</v>
      </c>
      <c r="T58" s="4">
        <f t="shared" si="27"/>
        <v>50</v>
      </c>
      <c r="U58" s="4">
        <f t="shared" si="6"/>
        <v>50</v>
      </c>
      <c r="V58" s="4"/>
      <c r="W58" s="4">
        <v>50</v>
      </c>
      <c r="X58" s="15"/>
      <c r="Y58" s="15">
        <f t="shared" si="11"/>
        <v>14.259259259259258</v>
      </c>
      <c r="Z58" s="15">
        <f t="shared" si="23"/>
        <v>5</v>
      </c>
      <c r="AA58" s="15">
        <v>4</v>
      </c>
      <c r="AB58" s="15">
        <v>4.2</v>
      </c>
      <c r="AC58" s="15">
        <v>5.6</v>
      </c>
      <c r="AD58" s="15">
        <v>6.6</v>
      </c>
      <c r="AE58" s="15">
        <v>5.2</v>
      </c>
      <c r="AF58" s="15">
        <v>7.4</v>
      </c>
      <c r="AG58" s="15">
        <v>10</v>
      </c>
      <c r="AH58" s="15">
        <v>2.6</v>
      </c>
      <c r="AI58" s="15">
        <v>5.8</v>
      </c>
      <c r="AJ58" s="15">
        <v>11.4</v>
      </c>
      <c r="AK58" s="15"/>
      <c r="AL58" s="15">
        <f t="shared" si="7"/>
        <v>16.5</v>
      </c>
      <c r="AM58" s="15">
        <f t="shared" si="8"/>
        <v>0</v>
      </c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1:53" x14ac:dyDescent="0.25">
      <c r="A59" s="15" t="s">
        <v>98</v>
      </c>
      <c r="B59" s="15" t="s">
        <v>42</v>
      </c>
      <c r="C59" s="15">
        <v>32</v>
      </c>
      <c r="D59" s="15"/>
      <c r="E59" s="15">
        <v>31</v>
      </c>
      <c r="F59" s="15"/>
      <c r="G59" s="7">
        <v>0.33</v>
      </c>
      <c r="H59" s="15">
        <v>45</v>
      </c>
      <c r="I59" s="15" t="s">
        <v>43</v>
      </c>
      <c r="J59" s="15"/>
      <c r="K59" s="15">
        <v>32</v>
      </c>
      <c r="L59" s="15">
        <f t="shared" si="21"/>
        <v>-1</v>
      </c>
      <c r="M59" s="15">
        <f t="shared" si="22"/>
        <v>31</v>
      </c>
      <c r="N59" s="15"/>
      <c r="O59" s="15"/>
      <c r="P59" s="15">
        <v>60</v>
      </c>
      <c r="Q59" s="15"/>
      <c r="R59" s="15">
        <f t="shared" si="9"/>
        <v>6.2</v>
      </c>
      <c r="S59" s="4">
        <f t="shared" si="25"/>
        <v>26.799999999999997</v>
      </c>
      <c r="T59" s="4">
        <f t="shared" si="27"/>
        <v>30</v>
      </c>
      <c r="U59" s="4">
        <f t="shared" si="6"/>
        <v>30</v>
      </c>
      <c r="V59" s="4"/>
      <c r="W59" s="4">
        <v>30</v>
      </c>
      <c r="X59" s="15"/>
      <c r="Y59" s="15">
        <f t="shared" si="11"/>
        <v>14.516129032258064</v>
      </c>
      <c r="Z59" s="15">
        <f t="shared" si="23"/>
        <v>9.67741935483871</v>
      </c>
      <c r="AA59" s="15">
        <v>5.8</v>
      </c>
      <c r="AB59" s="15">
        <v>-0.2</v>
      </c>
      <c r="AC59" s="15">
        <v>-0.2</v>
      </c>
      <c r="AD59" s="15">
        <v>3.8</v>
      </c>
      <c r="AE59" s="15">
        <v>2</v>
      </c>
      <c r="AF59" s="15">
        <v>4.4000000000000004</v>
      </c>
      <c r="AG59" s="15">
        <v>11.2</v>
      </c>
      <c r="AH59" s="15">
        <v>5.6</v>
      </c>
      <c r="AI59" s="15">
        <v>3.8</v>
      </c>
      <c r="AJ59" s="15">
        <v>11.8</v>
      </c>
      <c r="AK59" s="15"/>
      <c r="AL59" s="15">
        <f t="shared" si="7"/>
        <v>9.9</v>
      </c>
      <c r="AM59" s="15">
        <f t="shared" si="8"/>
        <v>0</v>
      </c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1:53" x14ac:dyDescent="0.25">
      <c r="A60" s="15" t="s">
        <v>99</v>
      </c>
      <c r="B60" s="15" t="s">
        <v>42</v>
      </c>
      <c r="C60" s="15">
        <v>258</v>
      </c>
      <c r="D60" s="15">
        <v>141</v>
      </c>
      <c r="E60" s="15">
        <v>89</v>
      </c>
      <c r="F60" s="15">
        <v>98</v>
      </c>
      <c r="G60" s="7">
        <v>0.33</v>
      </c>
      <c r="H60" s="15">
        <v>45</v>
      </c>
      <c r="I60" s="15" t="s">
        <v>43</v>
      </c>
      <c r="J60" s="15"/>
      <c r="K60" s="15">
        <v>94</v>
      </c>
      <c r="L60" s="15">
        <f t="shared" si="21"/>
        <v>-5</v>
      </c>
      <c r="M60" s="15">
        <f t="shared" si="22"/>
        <v>89</v>
      </c>
      <c r="N60" s="15"/>
      <c r="O60" s="15">
        <v>90</v>
      </c>
      <c r="P60" s="15">
        <v>0</v>
      </c>
      <c r="Q60" s="15"/>
      <c r="R60" s="15">
        <f t="shared" si="9"/>
        <v>17.8</v>
      </c>
      <c r="S60" s="4">
        <f t="shared" si="25"/>
        <v>61.200000000000017</v>
      </c>
      <c r="T60" s="4">
        <f t="shared" si="27"/>
        <v>100</v>
      </c>
      <c r="U60" s="4">
        <f t="shared" si="6"/>
        <v>36</v>
      </c>
      <c r="V60" s="4">
        <v>64</v>
      </c>
      <c r="W60" s="4">
        <v>100</v>
      </c>
      <c r="X60" s="15"/>
      <c r="Y60" s="15">
        <f t="shared" si="11"/>
        <v>16.179775280898877</v>
      </c>
      <c r="Z60" s="15">
        <f t="shared" si="23"/>
        <v>10.561797752808989</v>
      </c>
      <c r="AA60" s="15">
        <v>22.4</v>
      </c>
      <c r="AB60" s="15">
        <v>29.8</v>
      </c>
      <c r="AC60" s="15">
        <v>35.6</v>
      </c>
      <c r="AD60" s="15">
        <v>16.8</v>
      </c>
      <c r="AE60" s="15">
        <v>51.6</v>
      </c>
      <c r="AF60" s="15">
        <v>25.8</v>
      </c>
      <c r="AG60" s="15">
        <v>28.6</v>
      </c>
      <c r="AH60" s="15">
        <v>28.6</v>
      </c>
      <c r="AI60" s="15">
        <v>38.4</v>
      </c>
      <c r="AJ60" s="15">
        <v>9.1999999999999993</v>
      </c>
      <c r="AK60" s="15"/>
      <c r="AL60" s="15">
        <f t="shared" si="7"/>
        <v>11.88</v>
      </c>
      <c r="AM60" s="15">
        <f t="shared" si="8"/>
        <v>21.12</v>
      </c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1:53" x14ac:dyDescent="0.25">
      <c r="A61" s="15" t="s">
        <v>100</v>
      </c>
      <c r="B61" s="15" t="s">
        <v>42</v>
      </c>
      <c r="C61" s="15">
        <v>46</v>
      </c>
      <c r="D61" s="15">
        <v>83</v>
      </c>
      <c r="E61" s="15">
        <v>114</v>
      </c>
      <c r="F61" s="15">
        <v>4</v>
      </c>
      <c r="G61" s="7">
        <v>0.33</v>
      </c>
      <c r="H61" s="15">
        <v>45</v>
      </c>
      <c r="I61" s="15" t="s">
        <v>43</v>
      </c>
      <c r="J61" s="15"/>
      <c r="K61" s="15">
        <v>35</v>
      </c>
      <c r="L61" s="15">
        <f t="shared" si="21"/>
        <v>79</v>
      </c>
      <c r="M61" s="15">
        <f t="shared" si="22"/>
        <v>34</v>
      </c>
      <c r="N61" s="15">
        <v>80</v>
      </c>
      <c r="O61" s="15"/>
      <c r="P61" s="15">
        <v>50</v>
      </c>
      <c r="Q61" s="15"/>
      <c r="R61" s="15">
        <f t="shared" si="9"/>
        <v>6.8</v>
      </c>
      <c r="S61" s="4">
        <f t="shared" si="25"/>
        <v>41.2</v>
      </c>
      <c r="T61" s="4">
        <f t="shared" si="27"/>
        <v>50</v>
      </c>
      <c r="U61" s="4">
        <f t="shared" si="6"/>
        <v>34</v>
      </c>
      <c r="V61" s="4">
        <v>16</v>
      </c>
      <c r="W61" s="4">
        <v>50</v>
      </c>
      <c r="X61" s="15"/>
      <c r="Y61" s="15">
        <f t="shared" si="11"/>
        <v>15.294117647058824</v>
      </c>
      <c r="Z61" s="15">
        <f t="shared" si="23"/>
        <v>7.9411764705882355</v>
      </c>
      <c r="AA61" s="15">
        <v>7.4</v>
      </c>
      <c r="AB61" s="15">
        <v>2</v>
      </c>
      <c r="AC61" s="15">
        <v>6.4</v>
      </c>
      <c r="AD61" s="15">
        <v>8.8000000000000007</v>
      </c>
      <c r="AE61" s="15">
        <v>2</v>
      </c>
      <c r="AF61" s="15">
        <v>-0.2</v>
      </c>
      <c r="AG61" s="15">
        <v>9.1999999999999993</v>
      </c>
      <c r="AH61" s="15">
        <v>5.8</v>
      </c>
      <c r="AI61" s="15">
        <v>-0.4</v>
      </c>
      <c r="AJ61" s="15">
        <v>15.8</v>
      </c>
      <c r="AK61" s="15"/>
      <c r="AL61" s="15">
        <f t="shared" si="7"/>
        <v>11.22</v>
      </c>
      <c r="AM61" s="15">
        <f t="shared" si="8"/>
        <v>5.28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1:53" x14ac:dyDescent="0.25">
      <c r="A62" s="15" t="s">
        <v>101</v>
      </c>
      <c r="B62" s="15" t="s">
        <v>42</v>
      </c>
      <c r="C62" s="15">
        <v>226</v>
      </c>
      <c r="D62" s="15">
        <v>96</v>
      </c>
      <c r="E62" s="15">
        <v>137</v>
      </c>
      <c r="F62" s="15">
        <v>34</v>
      </c>
      <c r="G62" s="7">
        <v>0.36</v>
      </c>
      <c r="H62" s="15">
        <v>45</v>
      </c>
      <c r="I62" s="15" t="s">
        <v>43</v>
      </c>
      <c r="J62" s="15"/>
      <c r="K62" s="15">
        <v>141</v>
      </c>
      <c r="L62" s="15">
        <f t="shared" si="21"/>
        <v>-4</v>
      </c>
      <c r="M62" s="15">
        <f t="shared" si="22"/>
        <v>137</v>
      </c>
      <c r="N62" s="15"/>
      <c r="O62" s="15">
        <v>60</v>
      </c>
      <c r="P62" s="15">
        <v>0</v>
      </c>
      <c r="Q62" s="15"/>
      <c r="R62" s="15">
        <f t="shared" si="9"/>
        <v>27.4</v>
      </c>
      <c r="S62" s="4">
        <f>13*R62-Q62-P62-O62-F62</f>
        <v>262.2</v>
      </c>
      <c r="T62" s="4">
        <f t="shared" si="27"/>
        <v>250</v>
      </c>
      <c r="U62" s="4">
        <f t="shared" si="6"/>
        <v>130</v>
      </c>
      <c r="V62" s="4">
        <v>120</v>
      </c>
      <c r="W62" s="4">
        <v>250</v>
      </c>
      <c r="X62" s="15"/>
      <c r="Y62" s="15">
        <f t="shared" si="11"/>
        <v>12.554744525547445</v>
      </c>
      <c r="Z62" s="15">
        <f t="shared" si="23"/>
        <v>3.4306569343065694</v>
      </c>
      <c r="AA62" s="15">
        <v>14.6</v>
      </c>
      <c r="AB62" s="15">
        <v>29</v>
      </c>
      <c r="AC62" s="15">
        <v>33.200000000000003</v>
      </c>
      <c r="AD62" s="15">
        <v>31.2</v>
      </c>
      <c r="AE62" s="15">
        <v>35.200000000000003</v>
      </c>
      <c r="AF62" s="15">
        <v>23.2</v>
      </c>
      <c r="AG62" s="15">
        <v>42</v>
      </c>
      <c r="AH62" s="15">
        <v>13.6</v>
      </c>
      <c r="AI62" s="15">
        <v>42.4</v>
      </c>
      <c r="AJ62" s="15">
        <v>32</v>
      </c>
      <c r="AK62" s="15"/>
      <c r="AL62" s="15">
        <f t="shared" si="7"/>
        <v>46.8</v>
      </c>
      <c r="AM62" s="15">
        <f t="shared" si="8"/>
        <v>43.199999999999996</v>
      </c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1:53" x14ac:dyDescent="0.25">
      <c r="A63" s="15" t="s">
        <v>102</v>
      </c>
      <c r="B63" s="15" t="s">
        <v>39</v>
      </c>
      <c r="C63" s="15">
        <v>693.55200000000002</v>
      </c>
      <c r="D63" s="15">
        <v>632.19100000000003</v>
      </c>
      <c r="E63" s="15">
        <v>727.34799999999996</v>
      </c>
      <c r="F63" s="15">
        <v>306.52</v>
      </c>
      <c r="G63" s="7">
        <v>1</v>
      </c>
      <c r="H63" s="15">
        <v>45</v>
      </c>
      <c r="I63" s="15" t="s">
        <v>43</v>
      </c>
      <c r="J63" s="15"/>
      <c r="K63" s="15">
        <v>680</v>
      </c>
      <c r="L63" s="15">
        <f t="shared" si="21"/>
        <v>47.347999999999956</v>
      </c>
      <c r="M63" s="15">
        <f t="shared" si="22"/>
        <v>727.34799999999996</v>
      </c>
      <c r="N63" s="15"/>
      <c r="O63" s="15">
        <v>300</v>
      </c>
      <c r="P63" s="15">
        <v>200</v>
      </c>
      <c r="Q63" s="15">
        <v>300</v>
      </c>
      <c r="R63" s="15">
        <f t="shared" si="9"/>
        <v>145.46959999999999</v>
      </c>
      <c r="S63" s="4">
        <f t="shared" si="25"/>
        <v>930.05439999999976</v>
      </c>
      <c r="T63" s="4">
        <f t="shared" si="27"/>
        <v>950</v>
      </c>
      <c r="U63" s="4">
        <f t="shared" si="6"/>
        <v>490</v>
      </c>
      <c r="V63" s="4">
        <v>460</v>
      </c>
      <c r="W63" s="4">
        <v>950</v>
      </c>
      <c r="X63" s="15"/>
      <c r="Y63" s="15">
        <f t="shared" si="11"/>
        <v>14.137111808927777</v>
      </c>
      <c r="Z63" s="15">
        <f t="shared" si="23"/>
        <v>7.6065377233456344</v>
      </c>
      <c r="AA63" s="15">
        <v>126.71559999999999</v>
      </c>
      <c r="AB63" s="15">
        <v>137.16640000000001</v>
      </c>
      <c r="AC63" s="15">
        <v>134.31819999999999</v>
      </c>
      <c r="AD63" s="15">
        <v>138.85640000000001</v>
      </c>
      <c r="AE63" s="15">
        <v>149.1952</v>
      </c>
      <c r="AF63" s="15">
        <v>56.629800000000017</v>
      </c>
      <c r="AG63" s="15">
        <v>143.47540000000001</v>
      </c>
      <c r="AH63" s="15">
        <v>166.10820000000001</v>
      </c>
      <c r="AI63" s="15">
        <v>43.144399999999997</v>
      </c>
      <c r="AJ63" s="15">
        <v>121.5442</v>
      </c>
      <c r="AK63" s="15"/>
      <c r="AL63" s="15">
        <f t="shared" si="7"/>
        <v>490</v>
      </c>
      <c r="AM63" s="15">
        <f t="shared" si="8"/>
        <v>460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  <row r="64" spans="1:53" x14ac:dyDescent="0.25">
      <c r="A64" s="15" t="s">
        <v>103</v>
      </c>
      <c r="B64" s="15" t="s">
        <v>42</v>
      </c>
      <c r="C64" s="15">
        <v>84</v>
      </c>
      <c r="D64" s="15">
        <v>14</v>
      </c>
      <c r="E64" s="15">
        <v>24</v>
      </c>
      <c r="F64" s="15">
        <v>42</v>
      </c>
      <c r="G64" s="7">
        <v>0.1</v>
      </c>
      <c r="H64" s="15">
        <v>60</v>
      </c>
      <c r="I64" s="15" t="s">
        <v>43</v>
      </c>
      <c r="J64" s="15"/>
      <c r="K64" s="15">
        <v>25</v>
      </c>
      <c r="L64" s="15">
        <f t="shared" si="21"/>
        <v>-1</v>
      </c>
      <c r="M64" s="15">
        <f t="shared" si="22"/>
        <v>24</v>
      </c>
      <c r="N64" s="15"/>
      <c r="O64" s="15"/>
      <c r="P64" s="15">
        <v>0</v>
      </c>
      <c r="Q64" s="15">
        <v>30</v>
      </c>
      <c r="R64" s="15">
        <f t="shared" si="9"/>
        <v>4.8</v>
      </c>
      <c r="S64" s="4"/>
      <c r="T64" s="4">
        <f t="shared" si="13"/>
        <v>0</v>
      </c>
      <c r="U64" s="4">
        <f t="shared" si="6"/>
        <v>0</v>
      </c>
      <c r="V64" s="4"/>
      <c r="W64" s="4"/>
      <c r="X64" s="15"/>
      <c r="Y64" s="15">
        <f t="shared" si="11"/>
        <v>15</v>
      </c>
      <c r="Z64" s="15">
        <f t="shared" si="23"/>
        <v>15</v>
      </c>
      <c r="AA64" s="15">
        <v>3.2</v>
      </c>
      <c r="AB64" s="15">
        <v>3.4</v>
      </c>
      <c r="AC64" s="15">
        <v>5.8</v>
      </c>
      <c r="AD64" s="15">
        <v>5.8</v>
      </c>
      <c r="AE64" s="15">
        <v>4.4000000000000004</v>
      </c>
      <c r="AF64" s="15">
        <v>5.4</v>
      </c>
      <c r="AG64" s="15">
        <v>0.8</v>
      </c>
      <c r="AH64" s="15">
        <v>4.5999999999999996</v>
      </c>
      <c r="AI64" s="15">
        <v>4.5999999999999996</v>
      </c>
      <c r="AJ64" s="15">
        <v>0.8</v>
      </c>
      <c r="AK64" s="15" t="s">
        <v>104</v>
      </c>
      <c r="AL64" s="15">
        <f t="shared" si="7"/>
        <v>0</v>
      </c>
      <c r="AM64" s="15">
        <f t="shared" si="8"/>
        <v>0</v>
      </c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spans="1:53" x14ac:dyDescent="0.25">
      <c r="A65" s="15" t="s">
        <v>105</v>
      </c>
      <c r="B65" s="15" t="s">
        <v>42</v>
      </c>
      <c r="C65" s="15">
        <v>148</v>
      </c>
      <c r="D65" s="15">
        <v>195</v>
      </c>
      <c r="E65" s="15">
        <v>186</v>
      </c>
      <c r="F65" s="15">
        <v>29</v>
      </c>
      <c r="G65" s="7">
        <v>0.4</v>
      </c>
      <c r="H65" s="15">
        <v>45</v>
      </c>
      <c r="I65" s="15" t="s">
        <v>43</v>
      </c>
      <c r="J65" s="15"/>
      <c r="K65" s="15">
        <v>151</v>
      </c>
      <c r="L65" s="15">
        <f t="shared" si="21"/>
        <v>35</v>
      </c>
      <c r="M65" s="15">
        <f t="shared" si="22"/>
        <v>138</v>
      </c>
      <c r="N65" s="15">
        <v>48</v>
      </c>
      <c r="O65" s="15">
        <v>50</v>
      </c>
      <c r="P65" s="15">
        <v>0</v>
      </c>
      <c r="Q65" s="15"/>
      <c r="R65" s="15">
        <f t="shared" si="9"/>
        <v>27.6</v>
      </c>
      <c r="S65" s="4">
        <f>13*R65-Q65-P65-O65-F65</f>
        <v>279.8</v>
      </c>
      <c r="T65" s="4">
        <f t="shared" ref="T65:T66" si="28">W65</f>
        <v>300</v>
      </c>
      <c r="U65" s="4">
        <f t="shared" si="6"/>
        <v>180</v>
      </c>
      <c r="V65" s="4">
        <v>120</v>
      </c>
      <c r="W65" s="4">
        <v>300</v>
      </c>
      <c r="X65" s="15"/>
      <c r="Y65" s="15">
        <f t="shared" si="11"/>
        <v>13.731884057971014</v>
      </c>
      <c r="Z65" s="15">
        <f t="shared" si="23"/>
        <v>2.86231884057971</v>
      </c>
      <c r="AA65" s="15">
        <v>15.8</v>
      </c>
      <c r="AB65" s="15">
        <v>19.8</v>
      </c>
      <c r="AC65" s="15">
        <v>23</v>
      </c>
      <c r="AD65" s="15">
        <v>12</v>
      </c>
      <c r="AE65" s="15">
        <v>19.8</v>
      </c>
      <c r="AF65" s="15">
        <v>20.2</v>
      </c>
      <c r="AG65" s="15">
        <v>10.6</v>
      </c>
      <c r="AH65" s="15">
        <v>9.6</v>
      </c>
      <c r="AI65" s="15">
        <v>23.2</v>
      </c>
      <c r="AJ65" s="15">
        <v>3.6</v>
      </c>
      <c r="AK65" s="15"/>
      <c r="AL65" s="15">
        <f t="shared" si="7"/>
        <v>72</v>
      </c>
      <c r="AM65" s="15">
        <f t="shared" si="8"/>
        <v>48</v>
      </c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spans="1:53" x14ac:dyDescent="0.25">
      <c r="A66" s="15" t="s">
        <v>106</v>
      </c>
      <c r="B66" s="15" t="s">
        <v>39</v>
      </c>
      <c r="C66" s="15">
        <v>86.546999999999997</v>
      </c>
      <c r="D66" s="15">
        <v>5.8529999999999998</v>
      </c>
      <c r="E66" s="15">
        <v>56.371000000000002</v>
      </c>
      <c r="F66" s="15">
        <v>4.5</v>
      </c>
      <c r="G66" s="7">
        <v>1</v>
      </c>
      <c r="H66" s="15">
        <v>60</v>
      </c>
      <c r="I66" s="15" t="s">
        <v>43</v>
      </c>
      <c r="J66" s="15"/>
      <c r="K66" s="15">
        <v>53.5</v>
      </c>
      <c r="L66" s="15">
        <f t="shared" si="21"/>
        <v>2.8710000000000022</v>
      </c>
      <c r="M66" s="15">
        <f t="shared" si="22"/>
        <v>56.371000000000002</v>
      </c>
      <c r="N66" s="15"/>
      <c r="O66" s="15">
        <v>18</v>
      </c>
      <c r="P66" s="15">
        <v>60</v>
      </c>
      <c r="Q66" s="15"/>
      <c r="R66" s="15">
        <f t="shared" si="9"/>
        <v>11.2742</v>
      </c>
      <c r="S66" s="4">
        <f t="shared" si="25"/>
        <v>75.338799999999992</v>
      </c>
      <c r="T66" s="4">
        <f t="shared" si="28"/>
        <v>80</v>
      </c>
      <c r="U66" s="4">
        <f t="shared" si="6"/>
        <v>40</v>
      </c>
      <c r="V66" s="4">
        <v>40</v>
      </c>
      <c r="W66" s="4">
        <v>80</v>
      </c>
      <c r="X66" s="15"/>
      <c r="Y66" s="15">
        <f t="shared" si="11"/>
        <v>14.413439534512426</v>
      </c>
      <c r="Z66" s="15">
        <f t="shared" si="23"/>
        <v>7.3175923790601551</v>
      </c>
      <c r="AA66" s="15">
        <v>10.0428</v>
      </c>
      <c r="AB66" s="15">
        <v>8.7577999999999996</v>
      </c>
      <c r="AC66" s="15">
        <v>10.8238</v>
      </c>
      <c r="AD66" s="15">
        <v>12.757</v>
      </c>
      <c r="AE66" s="15">
        <v>5.726</v>
      </c>
      <c r="AF66" s="15">
        <v>11.441000000000001</v>
      </c>
      <c r="AG66" s="15">
        <v>2.2850000000000001</v>
      </c>
      <c r="AH66" s="15">
        <v>12.33</v>
      </c>
      <c r="AI66" s="15">
        <v>11.398</v>
      </c>
      <c r="AJ66" s="15">
        <v>7.8180000000000014</v>
      </c>
      <c r="AK66" s="15"/>
      <c r="AL66" s="15">
        <f t="shared" si="7"/>
        <v>40</v>
      </c>
      <c r="AM66" s="15">
        <f t="shared" si="8"/>
        <v>40</v>
      </c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</row>
    <row r="67" spans="1:53" x14ac:dyDescent="0.25">
      <c r="A67" s="9" t="s">
        <v>107</v>
      </c>
      <c r="B67" s="9" t="s">
        <v>42</v>
      </c>
      <c r="C67" s="9"/>
      <c r="D67" s="9">
        <v>80</v>
      </c>
      <c r="E67" s="9">
        <v>80</v>
      </c>
      <c r="F67" s="9"/>
      <c r="G67" s="10">
        <v>0</v>
      </c>
      <c r="H67" s="9" t="e">
        <v>#N/A</v>
      </c>
      <c r="I67" s="9" t="s">
        <v>40</v>
      </c>
      <c r="J67" s="9"/>
      <c r="K67" s="9"/>
      <c r="L67" s="9">
        <f t="shared" si="21"/>
        <v>80</v>
      </c>
      <c r="M67" s="9">
        <f t="shared" si="22"/>
        <v>0</v>
      </c>
      <c r="N67" s="9">
        <v>80</v>
      </c>
      <c r="O67" s="9"/>
      <c r="P67" s="9">
        <v>0</v>
      </c>
      <c r="Q67" s="9"/>
      <c r="R67" s="9">
        <f t="shared" si="9"/>
        <v>0</v>
      </c>
      <c r="S67" s="11"/>
      <c r="T67" s="4">
        <f t="shared" si="13"/>
        <v>0</v>
      </c>
      <c r="U67" s="4">
        <f t="shared" si="6"/>
        <v>0</v>
      </c>
      <c r="V67" s="4"/>
      <c r="W67" s="11"/>
      <c r="X67" s="9"/>
      <c r="Y67" s="15" t="e">
        <f t="shared" si="11"/>
        <v>#DIV/0!</v>
      </c>
      <c r="Z67" s="9" t="e">
        <f t="shared" si="23"/>
        <v>#DIV/0!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/>
      <c r="AL67" s="15">
        <f t="shared" si="7"/>
        <v>0</v>
      </c>
      <c r="AM67" s="15">
        <f t="shared" si="8"/>
        <v>0</v>
      </c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</row>
    <row r="68" spans="1:53" x14ac:dyDescent="0.25">
      <c r="A68" s="15" t="s">
        <v>108</v>
      </c>
      <c r="B68" s="15" t="s">
        <v>42</v>
      </c>
      <c r="C68" s="15">
        <v>194</v>
      </c>
      <c r="D68" s="15">
        <v>120</v>
      </c>
      <c r="E68" s="15">
        <v>195</v>
      </c>
      <c r="F68" s="15">
        <v>114</v>
      </c>
      <c r="G68" s="7">
        <v>0.25</v>
      </c>
      <c r="H68" s="15">
        <v>120</v>
      </c>
      <c r="I68" s="15" t="s">
        <v>43</v>
      </c>
      <c r="J68" s="15"/>
      <c r="K68" s="15">
        <v>75</v>
      </c>
      <c r="L68" s="15">
        <f t="shared" si="21"/>
        <v>120</v>
      </c>
      <c r="M68" s="15">
        <f t="shared" si="22"/>
        <v>75</v>
      </c>
      <c r="N68" s="15">
        <v>120</v>
      </c>
      <c r="O68" s="15">
        <v>50</v>
      </c>
      <c r="P68" s="15">
        <v>0</v>
      </c>
      <c r="Q68" s="15"/>
      <c r="R68" s="15">
        <f t="shared" si="9"/>
        <v>15</v>
      </c>
      <c r="S68" s="4">
        <f t="shared" ref="S68:S81" si="29">14*R68-Q68-P68-O68-F68</f>
        <v>46</v>
      </c>
      <c r="T68" s="4">
        <f t="shared" ref="T68:T71" si="30">W68</f>
        <v>50</v>
      </c>
      <c r="U68" s="4">
        <f t="shared" si="6"/>
        <v>18</v>
      </c>
      <c r="V68" s="4">
        <v>32</v>
      </c>
      <c r="W68" s="4">
        <v>50</v>
      </c>
      <c r="X68" s="15"/>
      <c r="Y68" s="15">
        <f t="shared" si="11"/>
        <v>14.266666666666667</v>
      </c>
      <c r="Z68" s="15">
        <f t="shared" si="23"/>
        <v>10.933333333333334</v>
      </c>
      <c r="AA68" s="15">
        <v>0.8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 t="s">
        <v>59</v>
      </c>
      <c r="AL68" s="15">
        <f t="shared" si="7"/>
        <v>4.5</v>
      </c>
      <c r="AM68" s="15">
        <f t="shared" si="8"/>
        <v>8</v>
      </c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x14ac:dyDescent="0.25">
      <c r="A69" s="15" t="s">
        <v>109</v>
      </c>
      <c r="B69" s="15" t="s">
        <v>39</v>
      </c>
      <c r="C69" s="15">
        <v>85.415999999999997</v>
      </c>
      <c r="D69" s="15">
        <v>187.03899999999999</v>
      </c>
      <c r="E69" s="15">
        <v>97.713999999999999</v>
      </c>
      <c r="F69" s="15">
        <v>123.309</v>
      </c>
      <c r="G69" s="7">
        <v>1</v>
      </c>
      <c r="H69" s="15">
        <v>45</v>
      </c>
      <c r="I69" s="15" t="s">
        <v>43</v>
      </c>
      <c r="J69" s="15"/>
      <c r="K69" s="15">
        <v>95</v>
      </c>
      <c r="L69" s="15">
        <f t="shared" si="21"/>
        <v>2.7139999999999986</v>
      </c>
      <c r="M69" s="15">
        <f t="shared" si="22"/>
        <v>97.713999999999999</v>
      </c>
      <c r="N69" s="15"/>
      <c r="O69" s="15"/>
      <c r="P69" s="15">
        <v>0</v>
      </c>
      <c r="Q69" s="15">
        <v>30</v>
      </c>
      <c r="R69" s="15">
        <f t="shared" si="9"/>
        <v>19.5428</v>
      </c>
      <c r="S69" s="4">
        <f t="shared" si="29"/>
        <v>120.2902</v>
      </c>
      <c r="T69" s="4">
        <f t="shared" si="30"/>
        <v>120</v>
      </c>
      <c r="U69" s="4">
        <f t="shared" si="6"/>
        <v>60</v>
      </c>
      <c r="V69" s="4">
        <v>60</v>
      </c>
      <c r="W69" s="4">
        <v>120</v>
      </c>
      <c r="X69" s="15"/>
      <c r="Y69" s="15">
        <f t="shared" si="11"/>
        <v>13.98515054137585</v>
      </c>
      <c r="Z69" s="15">
        <f t="shared" si="23"/>
        <v>7.844781709888041</v>
      </c>
      <c r="AA69" s="15">
        <v>17.291399999999999</v>
      </c>
      <c r="AB69" s="15">
        <v>19.669599999999999</v>
      </c>
      <c r="AC69" s="15">
        <v>19.529199999999999</v>
      </c>
      <c r="AD69" s="15">
        <v>20.8658</v>
      </c>
      <c r="AE69" s="15">
        <v>27.0518</v>
      </c>
      <c r="AF69" s="15">
        <v>18.998000000000001</v>
      </c>
      <c r="AG69" s="15">
        <v>28.822800000000001</v>
      </c>
      <c r="AH69" s="15">
        <v>29.615600000000001</v>
      </c>
      <c r="AI69" s="15">
        <v>24.534400000000002</v>
      </c>
      <c r="AJ69" s="15">
        <v>27.2104</v>
      </c>
      <c r="AK69" s="15"/>
      <c r="AL69" s="15">
        <f t="shared" si="7"/>
        <v>60</v>
      </c>
      <c r="AM69" s="15">
        <f t="shared" si="8"/>
        <v>60</v>
      </c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</row>
    <row r="70" spans="1:53" x14ac:dyDescent="0.25">
      <c r="A70" s="15" t="s">
        <v>110</v>
      </c>
      <c r="B70" s="15" t="s">
        <v>42</v>
      </c>
      <c r="C70" s="15">
        <v>708</v>
      </c>
      <c r="D70" s="15">
        <v>457</v>
      </c>
      <c r="E70" s="16">
        <f>647+E107</f>
        <v>697</v>
      </c>
      <c r="F70" s="16">
        <f>43+F107</f>
        <v>57</v>
      </c>
      <c r="G70" s="7">
        <v>0.41</v>
      </c>
      <c r="H70" s="15">
        <v>50</v>
      </c>
      <c r="I70" s="15" t="s">
        <v>43</v>
      </c>
      <c r="J70" s="15"/>
      <c r="K70" s="15">
        <v>526</v>
      </c>
      <c r="L70" s="15">
        <f t="shared" ref="L70:L101" si="31">E70-K70</f>
        <v>171</v>
      </c>
      <c r="M70" s="15">
        <f t="shared" ref="M70:M101" si="32">E70-N70</f>
        <v>557</v>
      </c>
      <c r="N70" s="15">
        <v>140</v>
      </c>
      <c r="O70" s="15">
        <v>241</v>
      </c>
      <c r="P70" s="15">
        <v>350</v>
      </c>
      <c r="Q70" s="15">
        <v>250</v>
      </c>
      <c r="R70" s="15">
        <f t="shared" si="9"/>
        <v>111.4</v>
      </c>
      <c r="S70" s="4">
        <f t="shared" si="29"/>
        <v>661.60000000000014</v>
      </c>
      <c r="T70" s="4">
        <f t="shared" si="30"/>
        <v>700</v>
      </c>
      <c r="U70" s="4">
        <f t="shared" si="6"/>
        <v>370</v>
      </c>
      <c r="V70" s="4">
        <v>330</v>
      </c>
      <c r="W70" s="4">
        <v>700</v>
      </c>
      <c r="X70" s="15"/>
      <c r="Y70" s="15">
        <f t="shared" si="11"/>
        <v>14.344703770197485</v>
      </c>
      <c r="Z70" s="15">
        <f t="shared" ref="Z70:Z101" si="33">(F70+O70+P70+Q70)/R70</f>
        <v>8.0610412926391373</v>
      </c>
      <c r="AA70" s="15">
        <v>102.6</v>
      </c>
      <c r="AB70" s="15">
        <v>91.2</v>
      </c>
      <c r="AC70" s="15">
        <v>113.4</v>
      </c>
      <c r="AD70" s="15">
        <v>108</v>
      </c>
      <c r="AE70" s="15">
        <v>111.4</v>
      </c>
      <c r="AF70" s="15">
        <v>129.6</v>
      </c>
      <c r="AG70" s="15">
        <v>93.6</v>
      </c>
      <c r="AH70" s="15">
        <v>134.6</v>
      </c>
      <c r="AI70" s="15">
        <v>148.19999999999999</v>
      </c>
      <c r="AJ70" s="15">
        <v>77.2</v>
      </c>
      <c r="AK70" s="15"/>
      <c r="AL70" s="15">
        <f t="shared" si="7"/>
        <v>151.69999999999999</v>
      </c>
      <c r="AM70" s="15">
        <f t="shared" si="8"/>
        <v>135.29999999999998</v>
      </c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spans="1:53" x14ac:dyDescent="0.25">
      <c r="A71" s="15" t="s">
        <v>111</v>
      </c>
      <c r="B71" s="15" t="s">
        <v>39</v>
      </c>
      <c r="C71" s="15">
        <v>342.798</v>
      </c>
      <c r="D71" s="15">
        <v>410.44499999999999</v>
      </c>
      <c r="E71" s="16">
        <f>394.831+E108</f>
        <v>446.59100000000001</v>
      </c>
      <c r="F71" s="16">
        <f>265.052+F108</f>
        <v>270.43400000000003</v>
      </c>
      <c r="G71" s="7">
        <v>1</v>
      </c>
      <c r="H71" s="15">
        <v>50</v>
      </c>
      <c r="I71" s="15" t="s">
        <v>43</v>
      </c>
      <c r="J71" s="15"/>
      <c r="K71" s="15">
        <v>366.5</v>
      </c>
      <c r="L71" s="15">
        <f t="shared" si="31"/>
        <v>80.091000000000008</v>
      </c>
      <c r="M71" s="15">
        <f t="shared" si="32"/>
        <v>446.59100000000001</v>
      </c>
      <c r="N71" s="15"/>
      <c r="O71" s="15"/>
      <c r="P71" s="15">
        <v>100</v>
      </c>
      <c r="Q71" s="15">
        <v>200</v>
      </c>
      <c r="R71" s="15">
        <f t="shared" si="9"/>
        <v>89.318200000000004</v>
      </c>
      <c r="S71" s="4">
        <f t="shared" si="29"/>
        <v>680.02080000000001</v>
      </c>
      <c r="T71" s="4">
        <f t="shared" si="30"/>
        <v>700</v>
      </c>
      <c r="U71" s="4">
        <f t="shared" ref="U71:U108" si="34">T71-V71</f>
        <v>380</v>
      </c>
      <c r="V71" s="4">
        <v>320</v>
      </c>
      <c r="W71" s="4">
        <v>700</v>
      </c>
      <c r="X71" s="15"/>
      <c r="Y71" s="15">
        <f t="shared" si="11"/>
        <v>14.22368565421157</v>
      </c>
      <c r="Z71" s="15">
        <f t="shared" si="33"/>
        <v>6.3865371223334098</v>
      </c>
      <c r="AA71" s="15">
        <v>62.905200000000001</v>
      </c>
      <c r="AB71" s="15">
        <v>64.453000000000003</v>
      </c>
      <c r="AC71" s="15">
        <v>64.389199999999988</v>
      </c>
      <c r="AD71" s="15">
        <v>74.6738</v>
      </c>
      <c r="AE71" s="15">
        <v>78.798199999999994</v>
      </c>
      <c r="AF71" s="15">
        <v>80.198000000000022</v>
      </c>
      <c r="AG71" s="15">
        <v>77.259399999999999</v>
      </c>
      <c r="AH71" s="15">
        <v>80.690799999999996</v>
      </c>
      <c r="AI71" s="15">
        <v>77.424999999999997</v>
      </c>
      <c r="AJ71" s="15">
        <v>77.406599999999997</v>
      </c>
      <c r="AK71" s="15"/>
      <c r="AL71" s="15">
        <f t="shared" ref="AL71:AL108" si="35">G71*U71</f>
        <v>380</v>
      </c>
      <c r="AM71" s="15">
        <f t="shared" ref="AM71:AM108" si="36">G71*V71</f>
        <v>320</v>
      </c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</row>
    <row r="72" spans="1:53" x14ac:dyDescent="0.25">
      <c r="A72" s="15" t="s">
        <v>112</v>
      </c>
      <c r="B72" s="15" t="s">
        <v>42</v>
      </c>
      <c r="C72" s="15">
        <v>52</v>
      </c>
      <c r="D72" s="15">
        <v>10</v>
      </c>
      <c r="E72" s="15">
        <v>44</v>
      </c>
      <c r="F72" s="15">
        <v>12</v>
      </c>
      <c r="G72" s="7">
        <v>0.35</v>
      </c>
      <c r="H72" s="15">
        <v>50</v>
      </c>
      <c r="I72" s="15" t="s">
        <v>43</v>
      </c>
      <c r="J72" s="15"/>
      <c r="K72" s="15">
        <v>51</v>
      </c>
      <c r="L72" s="15">
        <f t="shared" si="31"/>
        <v>-7</v>
      </c>
      <c r="M72" s="15">
        <f t="shared" si="32"/>
        <v>44</v>
      </c>
      <c r="N72" s="15"/>
      <c r="O72" s="15">
        <v>33</v>
      </c>
      <c r="P72" s="15">
        <v>100</v>
      </c>
      <c r="Q72" s="15"/>
      <c r="R72" s="15">
        <f t="shared" ref="R72:R108" si="37">M72/5</f>
        <v>8.8000000000000007</v>
      </c>
      <c r="S72" s="4"/>
      <c r="T72" s="4">
        <f t="shared" ref="T71:T108" si="38">ROUND(S72,0)</f>
        <v>0</v>
      </c>
      <c r="U72" s="4">
        <f t="shared" si="34"/>
        <v>0</v>
      </c>
      <c r="V72" s="4"/>
      <c r="W72" s="4"/>
      <c r="X72" s="15"/>
      <c r="Y72" s="15">
        <f t="shared" ref="Y72:Y108" si="39">(F72+O72+P72+Q72+T72)/R72</f>
        <v>16.477272727272727</v>
      </c>
      <c r="Z72" s="15">
        <f t="shared" si="33"/>
        <v>16.477272727272727</v>
      </c>
      <c r="AA72" s="15">
        <v>11.6</v>
      </c>
      <c r="AB72" s="15">
        <v>10.8</v>
      </c>
      <c r="AC72" s="15">
        <v>7.8</v>
      </c>
      <c r="AD72" s="15">
        <v>10.199999999999999</v>
      </c>
      <c r="AE72" s="15">
        <v>4</v>
      </c>
      <c r="AF72" s="15">
        <v>12.2</v>
      </c>
      <c r="AG72" s="15">
        <v>23.4</v>
      </c>
      <c r="AH72" s="15">
        <v>9.6</v>
      </c>
      <c r="AI72" s="15">
        <v>15.8</v>
      </c>
      <c r="AJ72" s="15">
        <v>29</v>
      </c>
      <c r="AK72" s="15"/>
      <c r="AL72" s="15">
        <f t="shared" si="35"/>
        <v>0</v>
      </c>
      <c r="AM72" s="15">
        <f t="shared" si="36"/>
        <v>0</v>
      </c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</row>
    <row r="73" spans="1:53" x14ac:dyDescent="0.25">
      <c r="A73" s="15" t="s">
        <v>113</v>
      </c>
      <c r="B73" s="15" t="s">
        <v>39</v>
      </c>
      <c r="C73" s="15">
        <v>105.991</v>
      </c>
      <c r="D73" s="15">
        <v>93.564999999999998</v>
      </c>
      <c r="E73" s="15">
        <v>90.706000000000003</v>
      </c>
      <c r="F73" s="15">
        <v>34.26</v>
      </c>
      <c r="G73" s="7">
        <v>1</v>
      </c>
      <c r="H73" s="15">
        <v>50</v>
      </c>
      <c r="I73" s="15" t="s">
        <v>43</v>
      </c>
      <c r="J73" s="15"/>
      <c r="K73" s="15">
        <v>85.5</v>
      </c>
      <c r="L73" s="15">
        <f t="shared" si="31"/>
        <v>5.2060000000000031</v>
      </c>
      <c r="M73" s="15">
        <f t="shared" si="32"/>
        <v>90.706000000000003</v>
      </c>
      <c r="N73" s="15"/>
      <c r="O73" s="15">
        <v>50</v>
      </c>
      <c r="P73" s="15">
        <v>100</v>
      </c>
      <c r="Q73" s="15"/>
      <c r="R73" s="15">
        <f t="shared" si="37"/>
        <v>18.141200000000001</v>
      </c>
      <c r="S73" s="4">
        <f t="shared" si="29"/>
        <v>69.716800000000035</v>
      </c>
      <c r="T73" s="4">
        <f t="shared" ref="T73:T81" si="40">W73</f>
        <v>100</v>
      </c>
      <c r="U73" s="4">
        <f t="shared" si="34"/>
        <v>50</v>
      </c>
      <c r="V73" s="4">
        <v>50</v>
      </c>
      <c r="W73" s="4">
        <v>100</v>
      </c>
      <c r="X73" s="15"/>
      <c r="Y73" s="15">
        <f t="shared" si="39"/>
        <v>15.669305227879081</v>
      </c>
      <c r="Z73" s="15">
        <f t="shared" si="33"/>
        <v>10.156990717262364</v>
      </c>
      <c r="AA73" s="15">
        <v>21.473400000000002</v>
      </c>
      <c r="AB73" s="15">
        <v>18.667000000000002</v>
      </c>
      <c r="AC73" s="15">
        <v>14.3124</v>
      </c>
      <c r="AD73" s="15">
        <v>8.8277999999999999</v>
      </c>
      <c r="AE73" s="15">
        <v>13.273999999999999</v>
      </c>
      <c r="AF73" s="15">
        <v>31.3492</v>
      </c>
      <c r="AG73" s="15">
        <v>18.892399999999999</v>
      </c>
      <c r="AH73" s="15">
        <v>18.055199999999999</v>
      </c>
      <c r="AI73" s="15">
        <v>26.151599999999998</v>
      </c>
      <c r="AJ73" s="15">
        <v>19.748999999999999</v>
      </c>
      <c r="AK73" s="15"/>
      <c r="AL73" s="15">
        <f t="shared" si="35"/>
        <v>50</v>
      </c>
      <c r="AM73" s="15">
        <f t="shared" si="36"/>
        <v>50</v>
      </c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</row>
    <row r="74" spans="1:53" x14ac:dyDescent="0.25">
      <c r="A74" s="15" t="s">
        <v>114</v>
      </c>
      <c r="B74" s="15" t="s">
        <v>42</v>
      </c>
      <c r="C74" s="15">
        <v>447</v>
      </c>
      <c r="D74" s="15">
        <v>292</v>
      </c>
      <c r="E74" s="15">
        <v>600</v>
      </c>
      <c r="F74" s="15">
        <v>-20</v>
      </c>
      <c r="G74" s="7">
        <v>0.4</v>
      </c>
      <c r="H74" s="15">
        <v>50</v>
      </c>
      <c r="I74" s="15" t="s">
        <v>43</v>
      </c>
      <c r="J74" s="15"/>
      <c r="K74" s="15">
        <v>542</v>
      </c>
      <c r="L74" s="15">
        <f t="shared" si="31"/>
        <v>58</v>
      </c>
      <c r="M74" s="15">
        <f t="shared" si="32"/>
        <v>440</v>
      </c>
      <c r="N74" s="15">
        <v>160</v>
      </c>
      <c r="O74" s="15">
        <v>300</v>
      </c>
      <c r="P74" s="15">
        <v>150</v>
      </c>
      <c r="Q74" s="15">
        <v>200</v>
      </c>
      <c r="R74" s="15">
        <f t="shared" si="37"/>
        <v>88</v>
      </c>
      <c r="S74" s="4">
        <f t="shared" si="29"/>
        <v>602</v>
      </c>
      <c r="T74" s="4">
        <f t="shared" si="40"/>
        <v>600</v>
      </c>
      <c r="U74" s="4">
        <f t="shared" si="34"/>
        <v>320</v>
      </c>
      <c r="V74" s="4">
        <v>280</v>
      </c>
      <c r="W74" s="4">
        <v>600</v>
      </c>
      <c r="X74" s="15"/>
      <c r="Y74" s="15">
        <f t="shared" si="39"/>
        <v>13.977272727272727</v>
      </c>
      <c r="Z74" s="15">
        <f t="shared" si="33"/>
        <v>7.1590909090909092</v>
      </c>
      <c r="AA74" s="15">
        <v>79</v>
      </c>
      <c r="AB74" s="15">
        <v>80.599999999999994</v>
      </c>
      <c r="AC74" s="15">
        <v>79.2</v>
      </c>
      <c r="AD74" s="15">
        <v>66.2</v>
      </c>
      <c r="AE74" s="15">
        <v>85.8</v>
      </c>
      <c r="AF74" s="15">
        <v>98</v>
      </c>
      <c r="AG74" s="15">
        <v>50.2</v>
      </c>
      <c r="AH74" s="15">
        <v>83.4</v>
      </c>
      <c r="AI74" s="15">
        <v>60.4</v>
      </c>
      <c r="AJ74" s="15">
        <v>39</v>
      </c>
      <c r="AK74" s="15"/>
      <c r="AL74" s="15">
        <f t="shared" si="35"/>
        <v>128</v>
      </c>
      <c r="AM74" s="15">
        <f t="shared" si="36"/>
        <v>112</v>
      </c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1:53" x14ac:dyDescent="0.25">
      <c r="A75" s="15" t="s">
        <v>115</v>
      </c>
      <c r="B75" s="15" t="s">
        <v>42</v>
      </c>
      <c r="C75" s="15">
        <v>690</v>
      </c>
      <c r="D75" s="15">
        <v>416</v>
      </c>
      <c r="E75" s="15">
        <v>502</v>
      </c>
      <c r="F75" s="15">
        <v>144</v>
      </c>
      <c r="G75" s="7">
        <v>0.41</v>
      </c>
      <c r="H75" s="15">
        <v>50</v>
      </c>
      <c r="I75" s="15" t="s">
        <v>43</v>
      </c>
      <c r="J75" s="15"/>
      <c r="K75" s="15">
        <v>513</v>
      </c>
      <c r="L75" s="15">
        <f t="shared" si="31"/>
        <v>-11</v>
      </c>
      <c r="M75" s="15">
        <f t="shared" si="32"/>
        <v>502</v>
      </c>
      <c r="N75" s="15"/>
      <c r="O75" s="15">
        <v>300</v>
      </c>
      <c r="P75" s="15">
        <v>150</v>
      </c>
      <c r="Q75" s="15">
        <v>150</v>
      </c>
      <c r="R75" s="15">
        <f t="shared" si="37"/>
        <v>100.4</v>
      </c>
      <c r="S75" s="4">
        <f t="shared" si="29"/>
        <v>661.60000000000014</v>
      </c>
      <c r="T75" s="4">
        <f t="shared" si="40"/>
        <v>700</v>
      </c>
      <c r="U75" s="4">
        <f t="shared" si="34"/>
        <v>380</v>
      </c>
      <c r="V75" s="4">
        <v>320</v>
      </c>
      <c r="W75" s="4">
        <v>700</v>
      </c>
      <c r="X75" s="15"/>
      <c r="Y75" s="15">
        <f t="shared" si="39"/>
        <v>14.382470119521912</v>
      </c>
      <c r="Z75" s="15">
        <f t="shared" si="33"/>
        <v>7.4103585657370514</v>
      </c>
      <c r="AA75" s="15">
        <v>93</v>
      </c>
      <c r="AB75" s="15">
        <v>98</v>
      </c>
      <c r="AC75" s="15">
        <v>103</v>
      </c>
      <c r="AD75" s="15">
        <v>89.8</v>
      </c>
      <c r="AE75" s="15">
        <v>100.6</v>
      </c>
      <c r="AF75" s="15">
        <v>106.4</v>
      </c>
      <c r="AG75" s="15">
        <v>149.80000000000001</v>
      </c>
      <c r="AH75" s="15">
        <v>118.2</v>
      </c>
      <c r="AI75" s="15">
        <v>119.6</v>
      </c>
      <c r="AJ75" s="15">
        <v>129.4</v>
      </c>
      <c r="AK75" s="15"/>
      <c r="AL75" s="15">
        <f t="shared" si="35"/>
        <v>155.79999999999998</v>
      </c>
      <c r="AM75" s="15">
        <f t="shared" si="36"/>
        <v>131.19999999999999</v>
      </c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x14ac:dyDescent="0.25">
      <c r="A76" s="15" t="s">
        <v>116</v>
      </c>
      <c r="B76" s="15" t="s">
        <v>39</v>
      </c>
      <c r="C76" s="15">
        <v>214.00800000000001</v>
      </c>
      <c r="D76" s="15">
        <v>171.40199999999999</v>
      </c>
      <c r="E76" s="15">
        <v>328.51</v>
      </c>
      <c r="F76" s="15">
        <v>-17.463000000000001</v>
      </c>
      <c r="G76" s="7">
        <v>1</v>
      </c>
      <c r="H76" s="15">
        <v>50</v>
      </c>
      <c r="I76" s="15" t="s">
        <v>43</v>
      </c>
      <c r="J76" s="15"/>
      <c r="K76" s="15">
        <v>325.5</v>
      </c>
      <c r="L76" s="15">
        <f t="shared" si="31"/>
        <v>3.0099999999999909</v>
      </c>
      <c r="M76" s="15">
        <f t="shared" si="32"/>
        <v>328.51</v>
      </c>
      <c r="N76" s="15"/>
      <c r="O76" s="15">
        <v>200</v>
      </c>
      <c r="P76" s="15">
        <v>250</v>
      </c>
      <c r="Q76" s="15">
        <v>150</v>
      </c>
      <c r="R76" s="15">
        <f t="shared" si="37"/>
        <v>65.701999999999998</v>
      </c>
      <c r="S76" s="4">
        <f t="shared" si="29"/>
        <v>337.291</v>
      </c>
      <c r="T76" s="4">
        <f t="shared" si="40"/>
        <v>350</v>
      </c>
      <c r="U76" s="4">
        <f t="shared" si="34"/>
        <v>150</v>
      </c>
      <c r="V76" s="4">
        <v>200</v>
      </c>
      <c r="W76" s="4">
        <v>350</v>
      </c>
      <c r="X76" s="15"/>
      <c r="Y76" s="15">
        <f t="shared" si="39"/>
        <v>14.193433989832883</v>
      </c>
      <c r="Z76" s="15">
        <f t="shared" si="33"/>
        <v>8.8663511004231239</v>
      </c>
      <c r="AA76" s="15">
        <v>57.389400000000002</v>
      </c>
      <c r="AB76" s="15">
        <v>53.626600000000003</v>
      </c>
      <c r="AC76" s="15">
        <v>53.664400000000001</v>
      </c>
      <c r="AD76" s="15">
        <v>56.102800000000002</v>
      </c>
      <c r="AE76" s="15">
        <v>63.061800000000012</v>
      </c>
      <c r="AF76" s="15">
        <v>70.666800000000009</v>
      </c>
      <c r="AG76" s="15">
        <v>52.026399999999988</v>
      </c>
      <c r="AH76" s="15">
        <v>38.59259999999999</v>
      </c>
      <c r="AI76" s="15">
        <v>71.960199999999986</v>
      </c>
      <c r="AJ76" s="15">
        <v>73.940399999999983</v>
      </c>
      <c r="AK76" s="15"/>
      <c r="AL76" s="15">
        <f t="shared" si="35"/>
        <v>150</v>
      </c>
      <c r="AM76" s="15">
        <f t="shared" si="36"/>
        <v>200</v>
      </c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1:53" x14ac:dyDescent="0.25">
      <c r="A77" s="15" t="s">
        <v>117</v>
      </c>
      <c r="B77" s="15" t="s">
        <v>42</v>
      </c>
      <c r="C77" s="15">
        <v>81</v>
      </c>
      <c r="D77" s="15">
        <v>3</v>
      </c>
      <c r="E77" s="15">
        <v>83</v>
      </c>
      <c r="F77" s="15"/>
      <c r="G77" s="7">
        <v>0.3</v>
      </c>
      <c r="H77" s="15">
        <v>50</v>
      </c>
      <c r="I77" s="15" t="s">
        <v>43</v>
      </c>
      <c r="J77" s="15"/>
      <c r="K77" s="15">
        <v>100</v>
      </c>
      <c r="L77" s="15">
        <f t="shared" si="31"/>
        <v>-17</v>
      </c>
      <c r="M77" s="15">
        <f t="shared" si="32"/>
        <v>83</v>
      </c>
      <c r="N77" s="15"/>
      <c r="O77" s="15"/>
      <c r="P77" s="15">
        <v>100</v>
      </c>
      <c r="Q77" s="15"/>
      <c r="R77" s="15">
        <f t="shared" si="37"/>
        <v>16.600000000000001</v>
      </c>
      <c r="S77" s="4">
        <f t="shared" si="29"/>
        <v>132.40000000000003</v>
      </c>
      <c r="T77" s="4">
        <f t="shared" si="40"/>
        <v>120</v>
      </c>
      <c r="U77" s="4">
        <f t="shared" si="34"/>
        <v>80</v>
      </c>
      <c r="V77" s="4">
        <v>40</v>
      </c>
      <c r="W77" s="4">
        <v>120</v>
      </c>
      <c r="X77" s="15"/>
      <c r="Y77" s="15">
        <f t="shared" si="39"/>
        <v>13.253012048192771</v>
      </c>
      <c r="Z77" s="15">
        <f t="shared" si="33"/>
        <v>6.0240963855421681</v>
      </c>
      <c r="AA77" s="15">
        <v>17.8</v>
      </c>
      <c r="AB77" s="15">
        <v>7.8</v>
      </c>
      <c r="AC77" s="15">
        <v>17</v>
      </c>
      <c r="AD77" s="15">
        <v>16</v>
      </c>
      <c r="AE77" s="15">
        <v>14.8</v>
      </c>
      <c r="AF77" s="15">
        <v>6.6</v>
      </c>
      <c r="AG77" s="15">
        <v>19</v>
      </c>
      <c r="AH77" s="15">
        <v>16</v>
      </c>
      <c r="AI77" s="15">
        <v>16.8</v>
      </c>
      <c r="AJ77" s="15">
        <v>16.600000000000001</v>
      </c>
      <c r="AK77" s="15"/>
      <c r="AL77" s="15">
        <f t="shared" si="35"/>
        <v>24</v>
      </c>
      <c r="AM77" s="15">
        <f t="shared" si="36"/>
        <v>12</v>
      </c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1:53" x14ac:dyDescent="0.25">
      <c r="A78" s="15" t="s">
        <v>118</v>
      </c>
      <c r="B78" s="15" t="s">
        <v>42</v>
      </c>
      <c r="C78" s="15">
        <v>166</v>
      </c>
      <c r="D78" s="15">
        <v>10</v>
      </c>
      <c r="E78" s="15">
        <v>108</v>
      </c>
      <c r="F78" s="15">
        <v>15</v>
      </c>
      <c r="G78" s="7">
        <v>0.14000000000000001</v>
      </c>
      <c r="H78" s="15">
        <v>50</v>
      </c>
      <c r="I78" s="15" t="s">
        <v>43</v>
      </c>
      <c r="J78" s="15"/>
      <c r="K78" s="15">
        <v>109</v>
      </c>
      <c r="L78" s="15">
        <f t="shared" si="31"/>
        <v>-1</v>
      </c>
      <c r="M78" s="15">
        <f t="shared" si="32"/>
        <v>108</v>
      </c>
      <c r="N78" s="15"/>
      <c r="O78" s="15"/>
      <c r="P78" s="15">
        <v>20</v>
      </c>
      <c r="Q78" s="15">
        <v>30</v>
      </c>
      <c r="R78" s="15">
        <f t="shared" si="37"/>
        <v>21.6</v>
      </c>
      <c r="S78" s="4">
        <f>13*R78-Q78-P78-O78-F78</f>
        <v>215.8</v>
      </c>
      <c r="T78" s="4">
        <f t="shared" si="40"/>
        <v>200</v>
      </c>
      <c r="U78" s="4">
        <f t="shared" si="34"/>
        <v>120</v>
      </c>
      <c r="V78" s="4">
        <v>80</v>
      </c>
      <c r="W78" s="4">
        <v>200</v>
      </c>
      <c r="X78" s="15"/>
      <c r="Y78" s="15">
        <f t="shared" si="39"/>
        <v>12.268518518518517</v>
      </c>
      <c r="Z78" s="15">
        <f t="shared" si="33"/>
        <v>3.0092592592592591</v>
      </c>
      <c r="AA78" s="15">
        <v>12.2</v>
      </c>
      <c r="AB78" s="15">
        <v>4.2</v>
      </c>
      <c r="AC78" s="15">
        <v>12.8</v>
      </c>
      <c r="AD78" s="15">
        <v>23.6</v>
      </c>
      <c r="AE78" s="15">
        <v>20.6</v>
      </c>
      <c r="AF78" s="15">
        <v>1.8</v>
      </c>
      <c r="AG78" s="15">
        <v>25.4</v>
      </c>
      <c r="AH78" s="15">
        <v>24.4</v>
      </c>
      <c r="AI78" s="15">
        <v>9.4</v>
      </c>
      <c r="AJ78" s="15">
        <v>0</v>
      </c>
      <c r="AK78" s="15"/>
      <c r="AL78" s="15">
        <f t="shared" si="35"/>
        <v>16.8</v>
      </c>
      <c r="AM78" s="15">
        <f t="shared" si="36"/>
        <v>11.200000000000001</v>
      </c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1:53" x14ac:dyDescent="0.25">
      <c r="A79" s="15" t="s">
        <v>119</v>
      </c>
      <c r="B79" s="15" t="s">
        <v>42</v>
      </c>
      <c r="C79" s="15">
        <v>184</v>
      </c>
      <c r="D79" s="15">
        <v>304</v>
      </c>
      <c r="E79" s="15">
        <v>165</v>
      </c>
      <c r="F79" s="15">
        <v>202</v>
      </c>
      <c r="G79" s="7">
        <v>0.18</v>
      </c>
      <c r="H79" s="15">
        <v>50</v>
      </c>
      <c r="I79" s="15" t="s">
        <v>43</v>
      </c>
      <c r="J79" s="15"/>
      <c r="K79" s="15">
        <v>171</v>
      </c>
      <c r="L79" s="15">
        <f t="shared" si="31"/>
        <v>-6</v>
      </c>
      <c r="M79" s="15">
        <f t="shared" si="32"/>
        <v>165</v>
      </c>
      <c r="N79" s="15"/>
      <c r="O79" s="15"/>
      <c r="P79" s="15">
        <v>0</v>
      </c>
      <c r="Q79" s="15"/>
      <c r="R79" s="15">
        <f t="shared" si="37"/>
        <v>33</v>
      </c>
      <c r="S79" s="4">
        <f t="shared" si="29"/>
        <v>260</v>
      </c>
      <c r="T79" s="4">
        <f t="shared" si="40"/>
        <v>280</v>
      </c>
      <c r="U79" s="4">
        <f t="shared" si="34"/>
        <v>160</v>
      </c>
      <c r="V79" s="4">
        <v>120</v>
      </c>
      <c r="W79" s="4">
        <v>280</v>
      </c>
      <c r="X79" s="15"/>
      <c r="Y79" s="15">
        <f t="shared" si="39"/>
        <v>14.606060606060606</v>
      </c>
      <c r="Z79" s="15">
        <f t="shared" si="33"/>
        <v>6.1212121212121211</v>
      </c>
      <c r="AA79" s="15">
        <v>11.6</v>
      </c>
      <c r="AB79" s="15">
        <v>30</v>
      </c>
      <c r="AC79" s="15">
        <v>33.4</v>
      </c>
      <c r="AD79" s="15">
        <v>17.2</v>
      </c>
      <c r="AE79" s="15">
        <v>20.6</v>
      </c>
      <c r="AF79" s="15">
        <v>36.6</v>
      </c>
      <c r="AG79" s="15">
        <v>39.200000000000003</v>
      </c>
      <c r="AH79" s="15">
        <v>17.600000000000001</v>
      </c>
      <c r="AI79" s="15">
        <v>49.2</v>
      </c>
      <c r="AJ79" s="15">
        <v>24.2</v>
      </c>
      <c r="AK79" s="15"/>
      <c r="AL79" s="15">
        <f t="shared" si="35"/>
        <v>28.799999999999997</v>
      </c>
      <c r="AM79" s="15">
        <f t="shared" si="36"/>
        <v>21.599999999999998</v>
      </c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1:53" x14ac:dyDescent="0.25">
      <c r="A80" s="15" t="s">
        <v>120</v>
      </c>
      <c r="B80" s="15" t="s">
        <v>42</v>
      </c>
      <c r="C80" s="15">
        <v>40</v>
      </c>
      <c r="D80" s="15">
        <v>1</v>
      </c>
      <c r="E80" s="15">
        <v>30</v>
      </c>
      <c r="F80" s="15">
        <v>2</v>
      </c>
      <c r="G80" s="7">
        <v>0.4</v>
      </c>
      <c r="H80" s="15">
        <v>60</v>
      </c>
      <c r="I80" s="15" t="s">
        <v>43</v>
      </c>
      <c r="J80" s="15"/>
      <c r="K80" s="15">
        <v>32</v>
      </c>
      <c r="L80" s="15">
        <f t="shared" si="31"/>
        <v>-2</v>
      </c>
      <c r="M80" s="15">
        <f t="shared" si="32"/>
        <v>30</v>
      </c>
      <c r="N80" s="15"/>
      <c r="O80" s="15"/>
      <c r="P80" s="15">
        <v>0</v>
      </c>
      <c r="Q80" s="15"/>
      <c r="R80" s="15">
        <f t="shared" si="37"/>
        <v>6</v>
      </c>
      <c r="S80" s="4">
        <f>10*R80-Q80-P80-O80-F80</f>
        <v>58</v>
      </c>
      <c r="T80" s="4">
        <f t="shared" si="40"/>
        <v>50</v>
      </c>
      <c r="U80" s="4">
        <f t="shared" si="34"/>
        <v>50</v>
      </c>
      <c r="V80" s="4"/>
      <c r="W80" s="4">
        <v>50</v>
      </c>
      <c r="X80" s="15"/>
      <c r="Y80" s="15">
        <f t="shared" si="39"/>
        <v>8.6666666666666661</v>
      </c>
      <c r="Z80" s="15">
        <f t="shared" si="33"/>
        <v>0.33333333333333331</v>
      </c>
      <c r="AA80" s="15">
        <v>1.6</v>
      </c>
      <c r="AB80" s="15">
        <v>11.2</v>
      </c>
      <c r="AC80" s="15">
        <v>7.8</v>
      </c>
      <c r="AD80" s="15">
        <v>3.2</v>
      </c>
      <c r="AE80" s="15">
        <v>4.4000000000000004</v>
      </c>
      <c r="AF80" s="15">
        <v>11</v>
      </c>
      <c r="AG80" s="15">
        <v>8.1999999999999993</v>
      </c>
      <c r="AH80" s="15">
        <v>11.4</v>
      </c>
      <c r="AI80" s="15">
        <v>13.2</v>
      </c>
      <c r="AJ80" s="15">
        <v>11.6</v>
      </c>
      <c r="AK80" s="15"/>
      <c r="AL80" s="15">
        <f t="shared" si="35"/>
        <v>20</v>
      </c>
      <c r="AM80" s="15">
        <f t="shared" si="36"/>
        <v>0</v>
      </c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1:53" x14ac:dyDescent="0.25">
      <c r="A81" s="15" t="s">
        <v>121</v>
      </c>
      <c r="B81" s="15" t="s">
        <v>39</v>
      </c>
      <c r="C81" s="15">
        <v>100.328</v>
      </c>
      <c r="D81" s="15">
        <v>83.400999999999996</v>
      </c>
      <c r="E81" s="15">
        <v>170.84100000000001</v>
      </c>
      <c r="F81" s="15"/>
      <c r="G81" s="7">
        <v>1</v>
      </c>
      <c r="H81" s="15" t="e">
        <v>#N/A</v>
      </c>
      <c r="I81" s="15" t="s">
        <v>43</v>
      </c>
      <c r="J81" s="15"/>
      <c r="K81" s="15">
        <v>82.9</v>
      </c>
      <c r="L81" s="15">
        <f t="shared" si="31"/>
        <v>87.941000000000003</v>
      </c>
      <c r="M81" s="15">
        <f t="shared" si="32"/>
        <v>90.476000000000013</v>
      </c>
      <c r="N81" s="15">
        <v>80.364999999999995</v>
      </c>
      <c r="O81" s="15">
        <v>13</v>
      </c>
      <c r="P81" s="15">
        <v>150</v>
      </c>
      <c r="Q81" s="15"/>
      <c r="R81" s="15">
        <f t="shared" si="37"/>
        <v>18.095200000000002</v>
      </c>
      <c r="S81" s="4">
        <f t="shared" si="29"/>
        <v>90.33280000000002</v>
      </c>
      <c r="T81" s="4">
        <f t="shared" si="40"/>
        <v>100</v>
      </c>
      <c r="U81" s="4">
        <f t="shared" si="34"/>
        <v>60</v>
      </c>
      <c r="V81" s="4">
        <v>40</v>
      </c>
      <c r="W81" s="4">
        <v>100</v>
      </c>
      <c r="X81" s="15"/>
      <c r="Y81" s="15">
        <f t="shared" si="39"/>
        <v>14.534241124718156</v>
      </c>
      <c r="Z81" s="15">
        <f t="shared" si="33"/>
        <v>9.0079137008709491</v>
      </c>
      <c r="AA81" s="15">
        <v>14.6356</v>
      </c>
      <c r="AB81" s="15">
        <v>11.7346</v>
      </c>
      <c r="AC81" s="15">
        <v>10.8156</v>
      </c>
      <c r="AD81" s="15">
        <v>5.6125999999999996</v>
      </c>
      <c r="AE81" s="15">
        <v>18.335999999999999</v>
      </c>
      <c r="AF81" s="15">
        <v>10.5266</v>
      </c>
      <c r="AG81" s="15">
        <v>10.2796</v>
      </c>
      <c r="AH81" s="15">
        <v>6.7683999999999997</v>
      </c>
      <c r="AI81" s="15">
        <v>13.866199999999999</v>
      </c>
      <c r="AJ81" s="15">
        <v>6.8435999999999977</v>
      </c>
      <c r="AK81" s="15"/>
      <c r="AL81" s="15">
        <f t="shared" si="35"/>
        <v>60</v>
      </c>
      <c r="AM81" s="15">
        <f t="shared" si="36"/>
        <v>40</v>
      </c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1:53" x14ac:dyDescent="0.25">
      <c r="A82" s="9" t="s">
        <v>122</v>
      </c>
      <c r="B82" s="9" t="s">
        <v>39</v>
      </c>
      <c r="C82" s="9"/>
      <c r="D82" s="9">
        <v>80.497</v>
      </c>
      <c r="E82" s="9">
        <v>80.497</v>
      </c>
      <c r="F82" s="9"/>
      <c r="G82" s="10">
        <v>0</v>
      </c>
      <c r="H82" s="9" t="e">
        <v>#N/A</v>
      </c>
      <c r="I82" s="9" t="s">
        <v>40</v>
      </c>
      <c r="J82" s="9"/>
      <c r="K82" s="9"/>
      <c r="L82" s="9">
        <f t="shared" si="31"/>
        <v>80.497</v>
      </c>
      <c r="M82" s="9">
        <f t="shared" si="32"/>
        <v>0</v>
      </c>
      <c r="N82" s="9">
        <v>80.497</v>
      </c>
      <c r="O82" s="9"/>
      <c r="P82" s="9">
        <v>0</v>
      </c>
      <c r="Q82" s="9"/>
      <c r="R82" s="9">
        <f t="shared" si="37"/>
        <v>0</v>
      </c>
      <c r="S82" s="11"/>
      <c r="T82" s="4">
        <f t="shared" si="38"/>
        <v>0</v>
      </c>
      <c r="U82" s="4">
        <f t="shared" si="34"/>
        <v>0</v>
      </c>
      <c r="V82" s="4"/>
      <c r="W82" s="11"/>
      <c r="X82" s="9"/>
      <c r="Y82" s="15" t="e">
        <f t="shared" si="39"/>
        <v>#DIV/0!</v>
      </c>
      <c r="Z82" s="9" t="e">
        <f t="shared" si="33"/>
        <v>#DIV/0!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/>
      <c r="AL82" s="15">
        <f t="shared" si="35"/>
        <v>0</v>
      </c>
      <c r="AM82" s="15">
        <f t="shared" si="36"/>
        <v>0</v>
      </c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1:53" x14ac:dyDescent="0.25">
      <c r="A83" s="15" t="s">
        <v>123</v>
      </c>
      <c r="B83" s="15" t="s">
        <v>42</v>
      </c>
      <c r="C83" s="15">
        <v>4</v>
      </c>
      <c r="D83" s="15"/>
      <c r="E83" s="15">
        <v>2</v>
      </c>
      <c r="F83" s="15"/>
      <c r="G83" s="7">
        <v>0.22</v>
      </c>
      <c r="H83" s="15" t="e">
        <v>#N/A</v>
      </c>
      <c r="I83" s="15" t="s">
        <v>43</v>
      </c>
      <c r="J83" s="15"/>
      <c r="K83" s="15">
        <v>3</v>
      </c>
      <c r="L83" s="15">
        <f t="shared" si="31"/>
        <v>-1</v>
      </c>
      <c r="M83" s="15">
        <f t="shared" si="32"/>
        <v>2</v>
      </c>
      <c r="N83" s="15"/>
      <c r="O83" s="15"/>
      <c r="P83" s="15">
        <v>16</v>
      </c>
      <c r="Q83" s="15"/>
      <c r="R83" s="15">
        <f t="shared" si="37"/>
        <v>0.4</v>
      </c>
      <c r="S83" s="4">
        <v>8</v>
      </c>
      <c r="T83" s="4">
        <f t="shared" ref="T83:T87" si="41">W83</f>
        <v>30</v>
      </c>
      <c r="U83" s="4">
        <v>16</v>
      </c>
      <c r="V83" s="4"/>
      <c r="W83" s="4">
        <v>30</v>
      </c>
      <c r="X83" s="15"/>
      <c r="Y83" s="15">
        <f t="shared" si="39"/>
        <v>115</v>
      </c>
      <c r="Z83" s="15">
        <f t="shared" si="33"/>
        <v>40</v>
      </c>
      <c r="AA83" s="15">
        <v>1</v>
      </c>
      <c r="AB83" s="15">
        <v>0.4</v>
      </c>
      <c r="AC83" s="15">
        <v>1</v>
      </c>
      <c r="AD83" s="15">
        <v>-0.4</v>
      </c>
      <c r="AE83" s="15">
        <v>0.6</v>
      </c>
      <c r="AF83" s="15">
        <v>3</v>
      </c>
      <c r="AG83" s="15">
        <v>1</v>
      </c>
      <c r="AH83" s="15">
        <v>5</v>
      </c>
      <c r="AI83" s="15">
        <v>4.4000000000000004</v>
      </c>
      <c r="AJ83" s="15">
        <v>3.2</v>
      </c>
      <c r="AK83" s="15"/>
      <c r="AL83" s="15">
        <f t="shared" si="35"/>
        <v>3.52</v>
      </c>
      <c r="AM83" s="15">
        <f t="shared" si="36"/>
        <v>0</v>
      </c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1:53" x14ac:dyDescent="0.25">
      <c r="A84" s="15" t="s">
        <v>124</v>
      </c>
      <c r="B84" s="15" t="s">
        <v>42</v>
      </c>
      <c r="C84" s="15">
        <v>57</v>
      </c>
      <c r="D84" s="15">
        <v>78</v>
      </c>
      <c r="E84" s="15">
        <v>113</v>
      </c>
      <c r="F84" s="15">
        <v>17</v>
      </c>
      <c r="G84" s="7">
        <v>0.84</v>
      </c>
      <c r="H84" s="15">
        <v>50</v>
      </c>
      <c r="I84" s="15" t="s">
        <v>43</v>
      </c>
      <c r="J84" s="15"/>
      <c r="K84" s="15">
        <v>37</v>
      </c>
      <c r="L84" s="15">
        <f t="shared" si="31"/>
        <v>76</v>
      </c>
      <c r="M84" s="15">
        <f t="shared" si="32"/>
        <v>35</v>
      </c>
      <c r="N84" s="15">
        <v>78</v>
      </c>
      <c r="O84" s="15">
        <v>30</v>
      </c>
      <c r="P84" s="15">
        <v>0</v>
      </c>
      <c r="Q84" s="15">
        <v>20</v>
      </c>
      <c r="R84" s="15">
        <f t="shared" si="37"/>
        <v>7</v>
      </c>
      <c r="S84" s="4">
        <f t="shared" ref="S84:S87" si="42">14*R84-Q84-P84-O84-F84</f>
        <v>31</v>
      </c>
      <c r="T84" s="4">
        <f t="shared" si="41"/>
        <v>50</v>
      </c>
      <c r="U84" s="4">
        <f t="shared" si="34"/>
        <v>20</v>
      </c>
      <c r="V84" s="4">
        <v>30</v>
      </c>
      <c r="W84" s="4">
        <v>50</v>
      </c>
      <c r="X84" s="15"/>
      <c r="Y84" s="15">
        <f t="shared" si="39"/>
        <v>16.714285714285715</v>
      </c>
      <c r="Z84" s="15">
        <f t="shared" si="33"/>
        <v>9.5714285714285712</v>
      </c>
      <c r="AA84" s="15">
        <v>6.8</v>
      </c>
      <c r="AB84" s="15">
        <v>6.6</v>
      </c>
      <c r="AC84" s="15">
        <v>8.8000000000000007</v>
      </c>
      <c r="AD84" s="15">
        <v>4.8</v>
      </c>
      <c r="AE84" s="15">
        <v>9.6</v>
      </c>
      <c r="AF84" s="15">
        <v>5.8</v>
      </c>
      <c r="AG84" s="15">
        <v>11.2</v>
      </c>
      <c r="AH84" s="15">
        <v>4.5999999999999996</v>
      </c>
      <c r="AI84" s="15">
        <v>7.8</v>
      </c>
      <c r="AJ84" s="15">
        <v>8.8000000000000007</v>
      </c>
      <c r="AK84" s="15"/>
      <c r="AL84" s="15">
        <f t="shared" si="35"/>
        <v>16.8</v>
      </c>
      <c r="AM84" s="15">
        <f t="shared" si="36"/>
        <v>25.2</v>
      </c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1:53" x14ac:dyDescent="0.25">
      <c r="A85" s="15" t="s">
        <v>125</v>
      </c>
      <c r="B85" s="15" t="s">
        <v>42</v>
      </c>
      <c r="C85" s="15">
        <v>536</v>
      </c>
      <c r="D85" s="15">
        <v>1276</v>
      </c>
      <c r="E85" s="15">
        <v>990</v>
      </c>
      <c r="F85" s="15">
        <v>477</v>
      </c>
      <c r="G85" s="7">
        <v>0.35</v>
      </c>
      <c r="H85" s="15">
        <v>50</v>
      </c>
      <c r="I85" s="15" t="s">
        <v>43</v>
      </c>
      <c r="J85" s="15"/>
      <c r="K85" s="15">
        <v>502</v>
      </c>
      <c r="L85" s="15">
        <f t="shared" si="31"/>
        <v>488</v>
      </c>
      <c r="M85" s="15">
        <f t="shared" si="32"/>
        <v>494</v>
      </c>
      <c r="N85" s="15">
        <v>496</v>
      </c>
      <c r="O85" s="15"/>
      <c r="P85" s="15">
        <v>0</v>
      </c>
      <c r="Q85" s="15">
        <v>150</v>
      </c>
      <c r="R85" s="15">
        <f t="shared" si="37"/>
        <v>98.8</v>
      </c>
      <c r="S85" s="4">
        <f t="shared" si="42"/>
        <v>756.2</v>
      </c>
      <c r="T85" s="4">
        <f t="shared" si="41"/>
        <v>800</v>
      </c>
      <c r="U85" s="4">
        <f t="shared" si="34"/>
        <v>450</v>
      </c>
      <c r="V85" s="4">
        <v>350</v>
      </c>
      <c r="W85" s="4">
        <v>800</v>
      </c>
      <c r="X85" s="15"/>
      <c r="Y85" s="15">
        <f t="shared" si="39"/>
        <v>14.443319838056681</v>
      </c>
      <c r="Z85" s="15">
        <f t="shared" si="33"/>
        <v>6.3461538461538467</v>
      </c>
      <c r="AA85" s="15">
        <v>80.599999999999994</v>
      </c>
      <c r="AB85" s="15">
        <v>97.4</v>
      </c>
      <c r="AC85" s="15">
        <v>94.8</v>
      </c>
      <c r="AD85" s="15">
        <v>82.6</v>
      </c>
      <c r="AE85" s="15">
        <v>99.6</v>
      </c>
      <c r="AF85" s="15">
        <v>94</v>
      </c>
      <c r="AG85" s="15">
        <v>110.4</v>
      </c>
      <c r="AH85" s="15">
        <v>95.6</v>
      </c>
      <c r="AI85" s="15">
        <v>92</v>
      </c>
      <c r="AJ85" s="15">
        <v>107.2</v>
      </c>
      <c r="AK85" s="15"/>
      <c r="AL85" s="15">
        <f t="shared" si="35"/>
        <v>157.5</v>
      </c>
      <c r="AM85" s="15">
        <f t="shared" si="36"/>
        <v>122.49999999999999</v>
      </c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1:53" x14ac:dyDescent="0.25">
      <c r="A86" s="15" t="s">
        <v>126</v>
      </c>
      <c r="B86" s="15" t="s">
        <v>39</v>
      </c>
      <c r="C86" s="15">
        <v>565.87800000000004</v>
      </c>
      <c r="D86" s="15">
        <v>30.832000000000001</v>
      </c>
      <c r="E86" s="15">
        <v>405.38400000000001</v>
      </c>
      <c r="F86" s="15">
        <v>101.712</v>
      </c>
      <c r="G86" s="7">
        <v>1</v>
      </c>
      <c r="H86" s="15">
        <v>50</v>
      </c>
      <c r="I86" s="15" t="s">
        <v>43</v>
      </c>
      <c r="J86" s="15"/>
      <c r="K86" s="15">
        <v>367.9</v>
      </c>
      <c r="L86" s="15">
        <f t="shared" si="31"/>
        <v>37.484000000000037</v>
      </c>
      <c r="M86" s="15">
        <f t="shared" si="32"/>
        <v>405.38400000000001</v>
      </c>
      <c r="N86" s="15"/>
      <c r="O86" s="15">
        <v>218</v>
      </c>
      <c r="P86" s="15">
        <v>130</v>
      </c>
      <c r="Q86" s="15">
        <v>150</v>
      </c>
      <c r="R86" s="15">
        <f t="shared" si="37"/>
        <v>81.076800000000006</v>
      </c>
      <c r="S86" s="4">
        <f t="shared" si="42"/>
        <v>535.36320000000001</v>
      </c>
      <c r="T86" s="4">
        <f t="shared" si="41"/>
        <v>550</v>
      </c>
      <c r="U86" s="4">
        <f t="shared" si="34"/>
        <v>350</v>
      </c>
      <c r="V86" s="4">
        <v>200</v>
      </c>
      <c r="W86" s="4">
        <v>550</v>
      </c>
      <c r="X86" s="15"/>
      <c r="Y86" s="15">
        <f t="shared" si="39"/>
        <v>14.180530065320781</v>
      </c>
      <c r="Z86" s="15">
        <f t="shared" si="33"/>
        <v>7.396838553075602</v>
      </c>
      <c r="AA86" s="15">
        <v>67.440399999999997</v>
      </c>
      <c r="AB86" s="15">
        <v>67.703800000000001</v>
      </c>
      <c r="AC86" s="15">
        <v>79.288800000000009</v>
      </c>
      <c r="AD86" s="15">
        <v>47.412599999999998</v>
      </c>
      <c r="AE86" s="15">
        <v>79.828999999999994</v>
      </c>
      <c r="AF86" s="15">
        <v>74.02640000000001</v>
      </c>
      <c r="AG86" s="15">
        <v>40.376200000000019</v>
      </c>
      <c r="AH86" s="15">
        <v>66.180399999999992</v>
      </c>
      <c r="AI86" s="15">
        <v>67.076800000000006</v>
      </c>
      <c r="AJ86" s="15">
        <v>61.676199999999987</v>
      </c>
      <c r="AK86" s="15"/>
      <c r="AL86" s="15">
        <f t="shared" si="35"/>
        <v>350</v>
      </c>
      <c r="AM86" s="15">
        <f t="shared" si="36"/>
        <v>200</v>
      </c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x14ac:dyDescent="0.25">
      <c r="A87" s="15" t="s">
        <v>127</v>
      </c>
      <c r="B87" s="15" t="s">
        <v>42</v>
      </c>
      <c r="C87" s="15">
        <v>699</v>
      </c>
      <c r="D87" s="15">
        <v>437</v>
      </c>
      <c r="E87" s="15">
        <v>575</v>
      </c>
      <c r="F87" s="15">
        <v>255</v>
      </c>
      <c r="G87" s="7">
        <v>0.35</v>
      </c>
      <c r="H87" s="15">
        <v>50</v>
      </c>
      <c r="I87" s="15" t="s">
        <v>43</v>
      </c>
      <c r="J87" s="15"/>
      <c r="K87" s="15">
        <v>587</v>
      </c>
      <c r="L87" s="15">
        <f t="shared" si="31"/>
        <v>-12</v>
      </c>
      <c r="M87" s="15">
        <f t="shared" si="32"/>
        <v>575</v>
      </c>
      <c r="N87" s="15"/>
      <c r="O87" s="15">
        <v>350</v>
      </c>
      <c r="P87" s="15">
        <v>0</v>
      </c>
      <c r="Q87" s="15">
        <v>160</v>
      </c>
      <c r="R87" s="15">
        <f t="shared" si="37"/>
        <v>115</v>
      </c>
      <c r="S87" s="4">
        <f t="shared" si="42"/>
        <v>845</v>
      </c>
      <c r="T87" s="4">
        <f t="shared" si="41"/>
        <v>850</v>
      </c>
      <c r="U87" s="4">
        <f t="shared" si="34"/>
        <v>450</v>
      </c>
      <c r="V87" s="4">
        <v>400</v>
      </c>
      <c r="W87" s="4">
        <v>850</v>
      </c>
      <c r="X87" s="15"/>
      <c r="Y87" s="15">
        <f t="shared" si="39"/>
        <v>14.043478260869565</v>
      </c>
      <c r="Z87" s="15">
        <f t="shared" si="33"/>
        <v>6.6521739130434785</v>
      </c>
      <c r="AA87" s="15">
        <v>94.4</v>
      </c>
      <c r="AB87" s="15">
        <v>108.2</v>
      </c>
      <c r="AC87" s="15">
        <v>110.4</v>
      </c>
      <c r="AD87" s="15">
        <v>99.8</v>
      </c>
      <c r="AE87" s="15">
        <v>107.8</v>
      </c>
      <c r="AF87" s="15">
        <v>105.8</v>
      </c>
      <c r="AG87" s="15">
        <v>105.4</v>
      </c>
      <c r="AH87" s="15">
        <v>131.6</v>
      </c>
      <c r="AI87" s="15">
        <v>147.4</v>
      </c>
      <c r="AJ87" s="15">
        <v>123.6</v>
      </c>
      <c r="AK87" s="15"/>
      <c r="AL87" s="15">
        <f t="shared" si="35"/>
        <v>157.5</v>
      </c>
      <c r="AM87" s="15">
        <f t="shared" si="36"/>
        <v>140</v>
      </c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1:53" x14ac:dyDescent="0.25">
      <c r="A88" s="9" t="s">
        <v>128</v>
      </c>
      <c r="B88" s="9" t="s">
        <v>42</v>
      </c>
      <c r="C88" s="9"/>
      <c r="D88" s="9">
        <v>32</v>
      </c>
      <c r="E88" s="9">
        <v>32</v>
      </c>
      <c r="F88" s="9"/>
      <c r="G88" s="10">
        <v>0</v>
      </c>
      <c r="H88" s="9" t="e">
        <v>#N/A</v>
      </c>
      <c r="I88" s="9" t="s">
        <v>40</v>
      </c>
      <c r="J88" s="9"/>
      <c r="K88" s="9"/>
      <c r="L88" s="9">
        <f t="shared" si="31"/>
        <v>32</v>
      </c>
      <c r="M88" s="9">
        <f t="shared" si="32"/>
        <v>0</v>
      </c>
      <c r="N88" s="9">
        <v>32</v>
      </c>
      <c r="O88" s="9"/>
      <c r="P88" s="9">
        <v>0</v>
      </c>
      <c r="Q88" s="9"/>
      <c r="R88" s="9">
        <f t="shared" si="37"/>
        <v>0</v>
      </c>
      <c r="S88" s="11"/>
      <c r="T88" s="4">
        <f t="shared" si="38"/>
        <v>0</v>
      </c>
      <c r="U88" s="4">
        <f t="shared" si="34"/>
        <v>0</v>
      </c>
      <c r="V88" s="4"/>
      <c r="W88" s="11"/>
      <c r="X88" s="9"/>
      <c r="Y88" s="15" t="e">
        <f t="shared" si="39"/>
        <v>#DIV/0!</v>
      </c>
      <c r="Z88" s="9" t="e">
        <f t="shared" si="33"/>
        <v>#DIV/0!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/>
      <c r="AL88" s="15">
        <f t="shared" si="35"/>
        <v>0</v>
      </c>
      <c r="AM88" s="15">
        <f t="shared" si="36"/>
        <v>0</v>
      </c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1:53" x14ac:dyDescent="0.25">
      <c r="A89" s="15" t="s">
        <v>129</v>
      </c>
      <c r="B89" s="15" t="s">
        <v>42</v>
      </c>
      <c r="C89" s="15"/>
      <c r="D89" s="15">
        <v>152</v>
      </c>
      <c r="E89" s="15">
        <v>50</v>
      </c>
      <c r="F89" s="15">
        <v>97</v>
      </c>
      <c r="G89" s="7">
        <v>0.3</v>
      </c>
      <c r="H89" s="15">
        <v>45</v>
      </c>
      <c r="I89" s="15" t="s">
        <v>43</v>
      </c>
      <c r="J89" s="15"/>
      <c r="K89" s="15">
        <v>54</v>
      </c>
      <c r="L89" s="15">
        <f t="shared" si="31"/>
        <v>-4</v>
      </c>
      <c r="M89" s="15">
        <f t="shared" si="32"/>
        <v>50</v>
      </c>
      <c r="N89" s="15"/>
      <c r="O89" s="15"/>
      <c r="P89" s="15">
        <v>0</v>
      </c>
      <c r="Q89" s="15">
        <v>50</v>
      </c>
      <c r="R89" s="15">
        <f t="shared" si="37"/>
        <v>10</v>
      </c>
      <c r="S89" s="4"/>
      <c r="T89" s="4">
        <f t="shared" si="38"/>
        <v>0</v>
      </c>
      <c r="U89" s="4">
        <f t="shared" si="34"/>
        <v>0</v>
      </c>
      <c r="V89" s="4"/>
      <c r="W89" s="4"/>
      <c r="X89" s="15"/>
      <c r="Y89" s="15">
        <f t="shared" si="39"/>
        <v>14.7</v>
      </c>
      <c r="Z89" s="15">
        <f t="shared" si="33"/>
        <v>14.7</v>
      </c>
      <c r="AA89" s="15">
        <v>12</v>
      </c>
      <c r="AB89" s="15">
        <v>15.6</v>
      </c>
      <c r="AC89" s="15">
        <v>7</v>
      </c>
      <c r="AD89" s="15">
        <v>7.2</v>
      </c>
      <c r="AE89" s="15">
        <v>13.8</v>
      </c>
      <c r="AF89" s="15">
        <v>2.6</v>
      </c>
      <c r="AG89" s="15">
        <v>0</v>
      </c>
      <c r="AH89" s="15">
        <v>6.6</v>
      </c>
      <c r="AI89" s="15">
        <v>2</v>
      </c>
      <c r="AJ89" s="15">
        <v>-0.2</v>
      </c>
      <c r="AK89" s="15"/>
      <c r="AL89" s="15">
        <f t="shared" si="35"/>
        <v>0</v>
      </c>
      <c r="AM89" s="15">
        <f t="shared" si="36"/>
        <v>0</v>
      </c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1:53" x14ac:dyDescent="0.25">
      <c r="A90" s="15" t="s">
        <v>130</v>
      </c>
      <c r="B90" s="15" t="s">
        <v>42</v>
      </c>
      <c r="C90" s="15"/>
      <c r="D90" s="15"/>
      <c r="E90" s="15"/>
      <c r="F90" s="15"/>
      <c r="G90" s="7">
        <v>0.18</v>
      </c>
      <c r="H90" s="15" t="e">
        <v>#N/A</v>
      </c>
      <c r="I90" s="15" t="s">
        <v>43</v>
      </c>
      <c r="J90" s="15"/>
      <c r="K90" s="15"/>
      <c r="L90" s="15">
        <f t="shared" si="31"/>
        <v>0</v>
      </c>
      <c r="M90" s="15">
        <f t="shared" si="32"/>
        <v>0</v>
      </c>
      <c r="N90" s="15"/>
      <c r="O90" s="15">
        <v>20</v>
      </c>
      <c r="P90" s="15">
        <v>20</v>
      </c>
      <c r="Q90" s="15"/>
      <c r="R90" s="15">
        <f t="shared" si="37"/>
        <v>0</v>
      </c>
      <c r="S90" s="4">
        <v>20</v>
      </c>
      <c r="T90" s="4">
        <f>W90</f>
        <v>50</v>
      </c>
      <c r="U90" s="4">
        <f t="shared" si="34"/>
        <v>30</v>
      </c>
      <c r="V90" s="4">
        <v>20</v>
      </c>
      <c r="W90" s="4">
        <v>50</v>
      </c>
      <c r="X90" s="15"/>
      <c r="Y90" s="15" t="e">
        <f t="shared" si="39"/>
        <v>#DIV/0!</v>
      </c>
      <c r="Z90" s="15" t="e">
        <f t="shared" si="33"/>
        <v>#DIV/0!</v>
      </c>
      <c r="AA90" s="15">
        <v>0</v>
      </c>
      <c r="AB90" s="15">
        <v>0</v>
      </c>
      <c r="AC90" s="15">
        <v>0</v>
      </c>
      <c r="AD90" s="15">
        <v>-0.4</v>
      </c>
      <c r="AE90" s="15">
        <v>0</v>
      </c>
      <c r="AF90" s="15">
        <v>0</v>
      </c>
      <c r="AG90" s="15">
        <v>-0.4</v>
      </c>
      <c r="AH90" s="15">
        <v>-1.2</v>
      </c>
      <c r="AI90" s="15">
        <v>-0.6</v>
      </c>
      <c r="AJ90" s="15">
        <v>0</v>
      </c>
      <c r="AK90" s="17" t="s">
        <v>131</v>
      </c>
      <c r="AL90" s="15">
        <f t="shared" si="35"/>
        <v>5.3999999999999995</v>
      </c>
      <c r="AM90" s="15">
        <f t="shared" si="36"/>
        <v>3.5999999999999996</v>
      </c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1:53" x14ac:dyDescent="0.25">
      <c r="A91" s="9" t="s">
        <v>132</v>
      </c>
      <c r="B91" s="9" t="s">
        <v>42</v>
      </c>
      <c r="C91" s="9">
        <v>17</v>
      </c>
      <c r="D91" s="9"/>
      <c r="E91" s="9">
        <v>9</v>
      </c>
      <c r="F91" s="9">
        <v>8</v>
      </c>
      <c r="G91" s="10">
        <v>0</v>
      </c>
      <c r="H91" s="9" t="e">
        <v>#N/A</v>
      </c>
      <c r="I91" s="9" t="s">
        <v>40</v>
      </c>
      <c r="J91" s="9"/>
      <c r="K91" s="9">
        <v>9</v>
      </c>
      <c r="L91" s="9">
        <f t="shared" si="31"/>
        <v>0</v>
      </c>
      <c r="M91" s="9">
        <f t="shared" si="32"/>
        <v>9</v>
      </c>
      <c r="N91" s="9"/>
      <c r="O91" s="9"/>
      <c r="P91" s="9">
        <v>0</v>
      </c>
      <c r="Q91" s="9"/>
      <c r="R91" s="9">
        <f t="shared" si="37"/>
        <v>1.8</v>
      </c>
      <c r="S91" s="11"/>
      <c r="T91" s="4">
        <f t="shared" si="38"/>
        <v>0</v>
      </c>
      <c r="U91" s="4">
        <f t="shared" si="34"/>
        <v>0</v>
      </c>
      <c r="V91" s="4"/>
      <c r="W91" s="11"/>
      <c r="X91" s="9"/>
      <c r="Y91" s="15">
        <f t="shared" si="39"/>
        <v>4.4444444444444446</v>
      </c>
      <c r="Z91" s="9">
        <f t="shared" si="33"/>
        <v>4.4444444444444446</v>
      </c>
      <c r="AA91" s="9">
        <v>1.8</v>
      </c>
      <c r="AB91" s="9">
        <v>1.2</v>
      </c>
      <c r="AC91" s="9">
        <v>0</v>
      </c>
      <c r="AD91" s="9">
        <v>0</v>
      </c>
      <c r="AE91" s="9">
        <v>0</v>
      </c>
      <c r="AF91" s="9">
        <v>0.2</v>
      </c>
      <c r="AG91" s="9">
        <v>3</v>
      </c>
      <c r="AH91" s="9">
        <v>0</v>
      </c>
      <c r="AI91" s="9">
        <v>0</v>
      </c>
      <c r="AJ91" s="9">
        <v>0</v>
      </c>
      <c r="AK91" s="9" t="s">
        <v>133</v>
      </c>
      <c r="AL91" s="15">
        <f t="shared" si="35"/>
        <v>0</v>
      </c>
      <c r="AM91" s="15">
        <f t="shared" si="36"/>
        <v>0</v>
      </c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1:53" x14ac:dyDescent="0.25">
      <c r="A92" s="9" t="s">
        <v>134</v>
      </c>
      <c r="B92" s="9" t="s">
        <v>42</v>
      </c>
      <c r="C92" s="9">
        <v>10</v>
      </c>
      <c r="D92" s="9">
        <v>1</v>
      </c>
      <c r="E92" s="9">
        <v>7</v>
      </c>
      <c r="F92" s="9"/>
      <c r="G92" s="10">
        <v>0</v>
      </c>
      <c r="H92" s="9">
        <v>120</v>
      </c>
      <c r="I92" s="9" t="s">
        <v>40</v>
      </c>
      <c r="J92" s="9"/>
      <c r="K92" s="9">
        <v>9</v>
      </c>
      <c r="L92" s="9">
        <f t="shared" si="31"/>
        <v>-2</v>
      </c>
      <c r="M92" s="9">
        <f t="shared" si="32"/>
        <v>7</v>
      </c>
      <c r="N92" s="9"/>
      <c r="O92" s="9"/>
      <c r="P92" s="9">
        <v>0</v>
      </c>
      <c r="Q92" s="9"/>
      <c r="R92" s="9">
        <f t="shared" si="37"/>
        <v>1.4</v>
      </c>
      <c r="S92" s="11"/>
      <c r="T92" s="4">
        <f t="shared" si="38"/>
        <v>0</v>
      </c>
      <c r="U92" s="4">
        <f t="shared" si="34"/>
        <v>0</v>
      </c>
      <c r="V92" s="4"/>
      <c r="W92" s="11"/>
      <c r="X92" s="9"/>
      <c r="Y92" s="15">
        <f t="shared" si="39"/>
        <v>0</v>
      </c>
      <c r="Z92" s="9">
        <f t="shared" si="33"/>
        <v>0</v>
      </c>
      <c r="AA92" s="9">
        <v>0</v>
      </c>
      <c r="AB92" s="9">
        <v>0.2</v>
      </c>
      <c r="AC92" s="9">
        <v>0.4</v>
      </c>
      <c r="AD92" s="9">
        <v>-0.2</v>
      </c>
      <c r="AE92" s="9">
        <v>0.6</v>
      </c>
      <c r="AF92" s="9">
        <v>-0.4</v>
      </c>
      <c r="AG92" s="9">
        <v>1.2</v>
      </c>
      <c r="AH92" s="9">
        <v>1.4</v>
      </c>
      <c r="AI92" s="9">
        <v>1.4</v>
      </c>
      <c r="AJ92" s="9">
        <v>1.6</v>
      </c>
      <c r="AK92" s="9" t="s">
        <v>133</v>
      </c>
      <c r="AL92" s="15">
        <f t="shared" si="35"/>
        <v>0</v>
      </c>
      <c r="AM92" s="15">
        <f t="shared" si="36"/>
        <v>0</v>
      </c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1:53" x14ac:dyDescent="0.25">
      <c r="A93" s="15" t="s">
        <v>135</v>
      </c>
      <c r="B93" s="15" t="s">
        <v>42</v>
      </c>
      <c r="C93" s="15">
        <v>3</v>
      </c>
      <c r="D93" s="15">
        <v>66</v>
      </c>
      <c r="E93" s="15">
        <v>3</v>
      </c>
      <c r="F93" s="15">
        <v>59</v>
      </c>
      <c r="G93" s="7">
        <v>0.3</v>
      </c>
      <c r="H93" s="15">
        <v>60</v>
      </c>
      <c r="I93" s="15" t="s">
        <v>43</v>
      </c>
      <c r="J93" s="15"/>
      <c r="K93" s="15">
        <v>13</v>
      </c>
      <c r="L93" s="15">
        <f t="shared" si="31"/>
        <v>-10</v>
      </c>
      <c r="M93" s="15">
        <f t="shared" si="32"/>
        <v>3</v>
      </c>
      <c r="N93" s="15"/>
      <c r="O93" s="15"/>
      <c r="P93" s="15">
        <v>0</v>
      </c>
      <c r="Q93" s="15"/>
      <c r="R93" s="15">
        <f t="shared" si="37"/>
        <v>0.6</v>
      </c>
      <c r="S93" s="4"/>
      <c r="T93" s="4">
        <f t="shared" si="38"/>
        <v>0</v>
      </c>
      <c r="U93" s="4">
        <f t="shared" si="34"/>
        <v>0</v>
      </c>
      <c r="V93" s="4"/>
      <c r="W93" s="4"/>
      <c r="X93" s="15"/>
      <c r="Y93" s="15">
        <f t="shared" si="39"/>
        <v>98.333333333333343</v>
      </c>
      <c r="Z93" s="15">
        <f t="shared" si="33"/>
        <v>98.333333333333343</v>
      </c>
      <c r="AA93" s="15">
        <v>3.2</v>
      </c>
      <c r="AB93" s="15">
        <v>6.8</v>
      </c>
      <c r="AC93" s="15">
        <v>3.6</v>
      </c>
      <c r="AD93" s="15">
        <v>5.4</v>
      </c>
      <c r="AE93" s="15">
        <v>4.8</v>
      </c>
      <c r="AF93" s="15">
        <v>4.4000000000000004</v>
      </c>
      <c r="AG93" s="15">
        <v>1.6</v>
      </c>
      <c r="AH93" s="15">
        <v>8</v>
      </c>
      <c r="AI93" s="15">
        <v>6.8</v>
      </c>
      <c r="AJ93" s="15">
        <v>0.4</v>
      </c>
      <c r="AK93" s="15"/>
      <c r="AL93" s="15">
        <f t="shared" si="35"/>
        <v>0</v>
      </c>
      <c r="AM93" s="15">
        <f t="shared" si="36"/>
        <v>0</v>
      </c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1:53" x14ac:dyDescent="0.25">
      <c r="A94" s="15" t="s">
        <v>136</v>
      </c>
      <c r="B94" s="15" t="s">
        <v>42</v>
      </c>
      <c r="C94" s="15">
        <v>468</v>
      </c>
      <c r="D94" s="15">
        <v>562</v>
      </c>
      <c r="E94" s="15">
        <v>738</v>
      </c>
      <c r="F94" s="15">
        <v>11</v>
      </c>
      <c r="G94" s="7">
        <v>0.28000000000000003</v>
      </c>
      <c r="H94" s="15">
        <v>50</v>
      </c>
      <c r="I94" s="15" t="s">
        <v>43</v>
      </c>
      <c r="J94" s="15"/>
      <c r="K94" s="15">
        <v>462</v>
      </c>
      <c r="L94" s="15">
        <f t="shared" si="31"/>
        <v>276</v>
      </c>
      <c r="M94" s="15">
        <f t="shared" si="32"/>
        <v>434</v>
      </c>
      <c r="N94" s="15">
        <v>304</v>
      </c>
      <c r="O94" s="15">
        <v>180</v>
      </c>
      <c r="P94" s="15">
        <v>140</v>
      </c>
      <c r="Q94" s="15">
        <v>160</v>
      </c>
      <c r="R94" s="15">
        <f t="shared" si="37"/>
        <v>86.8</v>
      </c>
      <c r="S94" s="4">
        <f t="shared" ref="S94" si="43">14*R94-Q94-P94-O94-F94</f>
        <v>724.2</v>
      </c>
      <c r="T94" s="4">
        <f>W94</f>
        <v>750</v>
      </c>
      <c r="U94" s="4">
        <f t="shared" si="34"/>
        <v>430</v>
      </c>
      <c r="V94" s="4">
        <v>320</v>
      </c>
      <c r="W94" s="4">
        <v>750</v>
      </c>
      <c r="X94" s="15"/>
      <c r="Y94" s="15">
        <f t="shared" si="39"/>
        <v>14.297235023041475</v>
      </c>
      <c r="Z94" s="15">
        <f t="shared" si="33"/>
        <v>5.6566820276497696</v>
      </c>
      <c r="AA94" s="15">
        <v>69</v>
      </c>
      <c r="AB94" s="15">
        <v>80.2</v>
      </c>
      <c r="AC94" s="15">
        <v>84.2</v>
      </c>
      <c r="AD94" s="15">
        <v>83.2</v>
      </c>
      <c r="AE94" s="15">
        <v>87.4</v>
      </c>
      <c r="AF94" s="15">
        <v>94</v>
      </c>
      <c r="AG94" s="15">
        <v>105.4</v>
      </c>
      <c r="AH94" s="15">
        <v>95.6</v>
      </c>
      <c r="AI94" s="15">
        <v>103.2</v>
      </c>
      <c r="AJ94" s="15">
        <v>101.6</v>
      </c>
      <c r="AK94" s="15"/>
      <c r="AL94" s="15">
        <f t="shared" si="35"/>
        <v>120.4</v>
      </c>
      <c r="AM94" s="15">
        <f t="shared" si="36"/>
        <v>89.600000000000009</v>
      </c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3" x14ac:dyDescent="0.25">
      <c r="A95" s="9" t="s">
        <v>137</v>
      </c>
      <c r="B95" s="9" t="s">
        <v>42</v>
      </c>
      <c r="C95" s="9"/>
      <c r="D95" s="9">
        <v>120</v>
      </c>
      <c r="E95" s="9">
        <v>120</v>
      </c>
      <c r="F95" s="9"/>
      <c r="G95" s="10">
        <v>0</v>
      </c>
      <c r="H95" s="9" t="e">
        <v>#N/A</v>
      </c>
      <c r="I95" s="9" t="s">
        <v>40</v>
      </c>
      <c r="J95" s="9"/>
      <c r="K95" s="9"/>
      <c r="L95" s="9">
        <f t="shared" si="31"/>
        <v>120</v>
      </c>
      <c r="M95" s="9">
        <f t="shared" si="32"/>
        <v>0</v>
      </c>
      <c r="N95" s="9">
        <v>120</v>
      </c>
      <c r="O95" s="9"/>
      <c r="P95" s="9">
        <v>0</v>
      </c>
      <c r="Q95" s="9"/>
      <c r="R95" s="9">
        <f t="shared" si="37"/>
        <v>0</v>
      </c>
      <c r="S95" s="11"/>
      <c r="T95" s="4">
        <f t="shared" si="38"/>
        <v>0</v>
      </c>
      <c r="U95" s="4">
        <f t="shared" si="34"/>
        <v>0</v>
      </c>
      <c r="V95" s="4"/>
      <c r="W95" s="11"/>
      <c r="X95" s="9"/>
      <c r="Y95" s="15" t="e">
        <f t="shared" si="39"/>
        <v>#DIV/0!</v>
      </c>
      <c r="Z95" s="9" t="e">
        <f t="shared" si="33"/>
        <v>#DIV/0!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/>
      <c r="AL95" s="15">
        <f t="shared" si="35"/>
        <v>0</v>
      </c>
      <c r="AM95" s="15">
        <f t="shared" si="36"/>
        <v>0</v>
      </c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3" x14ac:dyDescent="0.25">
      <c r="A96" s="15" t="s">
        <v>138</v>
      </c>
      <c r="B96" s="15" t="s">
        <v>42</v>
      </c>
      <c r="C96" s="15">
        <v>490</v>
      </c>
      <c r="D96" s="15">
        <v>745</v>
      </c>
      <c r="E96" s="15">
        <v>465</v>
      </c>
      <c r="F96" s="15">
        <v>356</v>
      </c>
      <c r="G96" s="7">
        <v>0.28000000000000003</v>
      </c>
      <c r="H96" s="15">
        <v>45</v>
      </c>
      <c r="I96" s="15" t="s">
        <v>43</v>
      </c>
      <c r="J96" s="15"/>
      <c r="K96" s="15">
        <v>491</v>
      </c>
      <c r="L96" s="15">
        <f t="shared" si="31"/>
        <v>-26</v>
      </c>
      <c r="M96" s="15">
        <f t="shared" si="32"/>
        <v>465</v>
      </c>
      <c r="N96" s="15"/>
      <c r="O96" s="15"/>
      <c r="P96" s="15">
        <v>200</v>
      </c>
      <c r="Q96" s="15">
        <v>250</v>
      </c>
      <c r="R96" s="15">
        <f t="shared" si="37"/>
        <v>93</v>
      </c>
      <c r="S96" s="4">
        <f t="shared" ref="S96:S97" si="44">14*R96-Q96-P96-O96-F96</f>
        <v>496</v>
      </c>
      <c r="T96" s="4">
        <f t="shared" ref="T96:T97" si="45">W96</f>
        <v>500</v>
      </c>
      <c r="U96" s="4">
        <f t="shared" si="34"/>
        <v>300</v>
      </c>
      <c r="V96" s="4">
        <v>200</v>
      </c>
      <c r="W96" s="4">
        <v>500</v>
      </c>
      <c r="X96" s="15"/>
      <c r="Y96" s="15">
        <f t="shared" si="39"/>
        <v>14.043010752688172</v>
      </c>
      <c r="Z96" s="15">
        <f t="shared" si="33"/>
        <v>8.6666666666666661</v>
      </c>
      <c r="AA96" s="15">
        <v>95.2</v>
      </c>
      <c r="AB96" s="15">
        <v>96.6</v>
      </c>
      <c r="AC96" s="15">
        <v>101.8</v>
      </c>
      <c r="AD96" s="15">
        <v>98.4</v>
      </c>
      <c r="AE96" s="15">
        <v>112.4</v>
      </c>
      <c r="AF96" s="15">
        <v>34.200000000000003</v>
      </c>
      <c r="AG96" s="15">
        <v>110.8</v>
      </c>
      <c r="AH96" s="15">
        <v>132.6</v>
      </c>
      <c r="AI96" s="15">
        <v>85.4</v>
      </c>
      <c r="AJ96" s="15">
        <v>101.6</v>
      </c>
      <c r="AK96" s="15"/>
      <c r="AL96" s="15">
        <f t="shared" si="35"/>
        <v>84.000000000000014</v>
      </c>
      <c r="AM96" s="15">
        <f t="shared" si="36"/>
        <v>56.000000000000007</v>
      </c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3" x14ac:dyDescent="0.25">
      <c r="A97" s="15" t="s">
        <v>139</v>
      </c>
      <c r="B97" s="15" t="s">
        <v>42</v>
      </c>
      <c r="C97" s="15">
        <v>161</v>
      </c>
      <c r="D97" s="15">
        <v>281</v>
      </c>
      <c r="E97" s="15">
        <v>315</v>
      </c>
      <c r="F97" s="15">
        <v>7</v>
      </c>
      <c r="G97" s="7">
        <v>0.28000000000000003</v>
      </c>
      <c r="H97" s="15">
        <v>45</v>
      </c>
      <c r="I97" s="15" t="s">
        <v>43</v>
      </c>
      <c r="J97" s="15"/>
      <c r="K97" s="15">
        <v>145</v>
      </c>
      <c r="L97" s="15">
        <f t="shared" si="31"/>
        <v>170</v>
      </c>
      <c r="M97" s="15">
        <f t="shared" si="32"/>
        <v>139</v>
      </c>
      <c r="N97" s="15">
        <v>176</v>
      </c>
      <c r="O97" s="15">
        <v>40</v>
      </c>
      <c r="P97" s="15">
        <v>200</v>
      </c>
      <c r="Q97" s="15"/>
      <c r="R97" s="15">
        <f t="shared" si="37"/>
        <v>27.8</v>
      </c>
      <c r="S97" s="4">
        <f t="shared" si="44"/>
        <v>142.19999999999999</v>
      </c>
      <c r="T97" s="4">
        <f t="shared" si="45"/>
        <v>120</v>
      </c>
      <c r="U97" s="4">
        <f t="shared" si="34"/>
        <v>120</v>
      </c>
      <c r="V97" s="4"/>
      <c r="W97" s="4">
        <v>120</v>
      </c>
      <c r="X97" s="15"/>
      <c r="Y97" s="15">
        <f t="shared" si="39"/>
        <v>13.201438848920864</v>
      </c>
      <c r="Z97" s="15">
        <f t="shared" si="33"/>
        <v>8.8848920863309342</v>
      </c>
      <c r="AA97" s="15">
        <v>26</v>
      </c>
      <c r="AB97" s="15">
        <v>27</v>
      </c>
      <c r="AC97" s="15">
        <v>17.8</v>
      </c>
      <c r="AD97" s="15">
        <v>29.8</v>
      </c>
      <c r="AE97" s="15">
        <v>31.2</v>
      </c>
      <c r="AF97" s="15">
        <v>30.2</v>
      </c>
      <c r="AG97" s="15">
        <v>35.6</v>
      </c>
      <c r="AH97" s="15">
        <v>18.2</v>
      </c>
      <c r="AI97" s="15">
        <v>33.4</v>
      </c>
      <c r="AJ97" s="15">
        <v>37.200000000000003</v>
      </c>
      <c r="AK97" s="15"/>
      <c r="AL97" s="15">
        <f t="shared" si="35"/>
        <v>33.6</v>
      </c>
      <c r="AM97" s="15">
        <f t="shared" si="36"/>
        <v>0</v>
      </c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3" x14ac:dyDescent="0.25">
      <c r="A98" s="9" t="s">
        <v>140</v>
      </c>
      <c r="B98" s="9" t="s">
        <v>42</v>
      </c>
      <c r="C98" s="9"/>
      <c r="D98" s="9">
        <v>80</v>
      </c>
      <c r="E98" s="9">
        <v>80</v>
      </c>
      <c r="F98" s="9"/>
      <c r="G98" s="10">
        <v>0</v>
      </c>
      <c r="H98" s="9" t="e">
        <v>#N/A</v>
      </c>
      <c r="I98" s="9" t="s">
        <v>40</v>
      </c>
      <c r="J98" s="9"/>
      <c r="K98" s="9"/>
      <c r="L98" s="9">
        <f t="shared" si="31"/>
        <v>80</v>
      </c>
      <c r="M98" s="9">
        <f t="shared" si="32"/>
        <v>0</v>
      </c>
      <c r="N98" s="9">
        <v>80</v>
      </c>
      <c r="O98" s="9"/>
      <c r="P98" s="9">
        <v>0</v>
      </c>
      <c r="Q98" s="9"/>
      <c r="R98" s="9">
        <f t="shared" si="37"/>
        <v>0</v>
      </c>
      <c r="S98" s="11"/>
      <c r="T98" s="4">
        <f t="shared" si="38"/>
        <v>0</v>
      </c>
      <c r="U98" s="4">
        <f t="shared" si="34"/>
        <v>0</v>
      </c>
      <c r="V98" s="4"/>
      <c r="W98" s="11"/>
      <c r="X98" s="9"/>
      <c r="Y98" s="15" t="e">
        <f t="shared" si="39"/>
        <v>#DIV/0!</v>
      </c>
      <c r="Z98" s="9" t="e">
        <f t="shared" si="33"/>
        <v>#DIV/0!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/>
      <c r="AL98" s="15">
        <f t="shared" si="35"/>
        <v>0</v>
      </c>
      <c r="AM98" s="15">
        <f t="shared" si="36"/>
        <v>0</v>
      </c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3" x14ac:dyDescent="0.25">
      <c r="A99" s="15" t="s">
        <v>141</v>
      </c>
      <c r="B99" s="15" t="s">
        <v>42</v>
      </c>
      <c r="C99" s="15">
        <v>341</v>
      </c>
      <c r="D99" s="15">
        <v>662</v>
      </c>
      <c r="E99" s="15">
        <v>652</v>
      </c>
      <c r="F99" s="15">
        <v>45</v>
      </c>
      <c r="G99" s="7">
        <v>0.28000000000000003</v>
      </c>
      <c r="H99" s="15">
        <v>45</v>
      </c>
      <c r="I99" s="15" t="s">
        <v>43</v>
      </c>
      <c r="J99" s="15"/>
      <c r="K99" s="15">
        <v>254</v>
      </c>
      <c r="L99" s="15">
        <f t="shared" si="31"/>
        <v>398</v>
      </c>
      <c r="M99" s="15">
        <f t="shared" si="32"/>
        <v>252</v>
      </c>
      <c r="N99" s="15">
        <v>400</v>
      </c>
      <c r="O99" s="15">
        <v>130</v>
      </c>
      <c r="P99" s="15">
        <v>350</v>
      </c>
      <c r="Q99" s="15"/>
      <c r="R99" s="15">
        <f t="shared" si="37"/>
        <v>50.4</v>
      </c>
      <c r="S99" s="4">
        <f t="shared" ref="S99:S101" si="46">14*R99-Q99-P99-O99-F99</f>
        <v>180.60000000000002</v>
      </c>
      <c r="T99" s="4">
        <f t="shared" ref="T99:T100" si="47">W99</f>
        <v>200</v>
      </c>
      <c r="U99" s="4">
        <f t="shared" si="34"/>
        <v>120</v>
      </c>
      <c r="V99" s="4">
        <v>80</v>
      </c>
      <c r="W99" s="4">
        <v>200</v>
      </c>
      <c r="X99" s="15"/>
      <c r="Y99" s="15">
        <f t="shared" si="39"/>
        <v>14.384920634920634</v>
      </c>
      <c r="Z99" s="15">
        <f t="shared" si="33"/>
        <v>10.416666666666666</v>
      </c>
      <c r="AA99" s="15">
        <v>57.6</v>
      </c>
      <c r="AB99" s="15">
        <v>52.4</v>
      </c>
      <c r="AC99" s="15">
        <v>58.8</v>
      </c>
      <c r="AD99" s="15">
        <v>57.8</v>
      </c>
      <c r="AE99" s="15">
        <v>64.400000000000006</v>
      </c>
      <c r="AF99" s="15">
        <v>52.8</v>
      </c>
      <c r="AG99" s="15">
        <v>74.400000000000006</v>
      </c>
      <c r="AH99" s="15">
        <v>37</v>
      </c>
      <c r="AI99" s="15">
        <v>69.2</v>
      </c>
      <c r="AJ99" s="15">
        <v>65</v>
      </c>
      <c r="AK99" s="15"/>
      <c r="AL99" s="15">
        <f t="shared" si="35"/>
        <v>33.6</v>
      </c>
      <c r="AM99" s="15">
        <f t="shared" si="36"/>
        <v>22.400000000000002</v>
      </c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3" x14ac:dyDescent="0.25">
      <c r="A100" s="15" t="s">
        <v>142</v>
      </c>
      <c r="B100" s="15" t="s">
        <v>42</v>
      </c>
      <c r="C100" s="15">
        <v>94</v>
      </c>
      <c r="D100" s="15">
        <v>10</v>
      </c>
      <c r="E100" s="15">
        <v>62</v>
      </c>
      <c r="F100" s="15">
        <v>35</v>
      </c>
      <c r="G100" s="7">
        <v>0.3</v>
      </c>
      <c r="H100" s="15" t="e">
        <v>#N/A</v>
      </c>
      <c r="I100" s="15" t="s">
        <v>43</v>
      </c>
      <c r="J100" s="15"/>
      <c r="K100" s="15">
        <v>62</v>
      </c>
      <c r="L100" s="15">
        <f t="shared" si="31"/>
        <v>0</v>
      </c>
      <c r="M100" s="15">
        <f t="shared" si="32"/>
        <v>62</v>
      </c>
      <c r="N100" s="15"/>
      <c r="O100" s="15"/>
      <c r="P100" s="15">
        <v>0</v>
      </c>
      <c r="Q100" s="15"/>
      <c r="R100" s="15">
        <f t="shared" si="37"/>
        <v>12.4</v>
      </c>
      <c r="S100" s="4">
        <f>13*R100-Q100-P100-O100-F100</f>
        <v>126.20000000000002</v>
      </c>
      <c r="T100" s="4">
        <f t="shared" si="47"/>
        <v>120</v>
      </c>
      <c r="U100" s="4">
        <f t="shared" si="34"/>
        <v>85</v>
      </c>
      <c r="V100" s="4">
        <v>35</v>
      </c>
      <c r="W100" s="4">
        <v>120</v>
      </c>
      <c r="X100" s="15"/>
      <c r="Y100" s="15">
        <f t="shared" si="39"/>
        <v>12.5</v>
      </c>
      <c r="Z100" s="15">
        <f t="shared" si="33"/>
        <v>2.82258064516129</v>
      </c>
      <c r="AA100" s="15">
        <v>5</v>
      </c>
      <c r="AB100" s="15">
        <v>4.2</v>
      </c>
      <c r="AC100" s="15">
        <v>9</v>
      </c>
      <c r="AD100" s="15">
        <v>12.4</v>
      </c>
      <c r="AE100" s="15">
        <v>6</v>
      </c>
      <c r="AF100" s="15">
        <v>1.6</v>
      </c>
      <c r="AG100" s="15">
        <v>6.2</v>
      </c>
      <c r="AH100" s="15">
        <v>8</v>
      </c>
      <c r="AI100" s="15">
        <v>0</v>
      </c>
      <c r="AJ100" s="15">
        <v>0</v>
      </c>
      <c r="AK100" s="15"/>
      <c r="AL100" s="15">
        <f t="shared" si="35"/>
        <v>25.5</v>
      </c>
      <c r="AM100" s="15">
        <f t="shared" si="36"/>
        <v>10.5</v>
      </c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3" x14ac:dyDescent="0.25">
      <c r="A101" s="15" t="s">
        <v>143</v>
      </c>
      <c r="B101" s="15" t="s">
        <v>42</v>
      </c>
      <c r="C101" s="15">
        <v>48</v>
      </c>
      <c r="D101" s="15">
        <v>135</v>
      </c>
      <c r="E101" s="15">
        <v>173</v>
      </c>
      <c r="F101" s="15">
        <v>5</v>
      </c>
      <c r="G101" s="7">
        <v>0.33</v>
      </c>
      <c r="H101" s="15">
        <v>30</v>
      </c>
      <c r="I101" s="15" t="s">
        <v>43</v>
      </c>
      <c r="J101" s="15"/>
      <c r="K101" s="15">
        <v>44</v>
      </c>
      <c r="L101" s="15">
        <f t="shared" si="31"/>
        <v>129</v>
      </c>
      <c r="M101" s="15">
        <f t="shared" si="32"/>
        <v>41</v>
      </c>
      <c r="N101" s="15">
        <v>132</v>
      </c>
      <c r="O101" s="15"/>
      <c r="P101" s="15">
        <v>40</v>
      </c>
      <c r="Q101" s="15"/>
      <c r="R101" s="15">
        <f t="shared" si="37"/>
        <v>8.1999999999999993</v>
      </c>
      <c r="S101" s="4">
        <f t="shared" si="46"/>
        <v>69.799999999999983</v>
      </c>
      <c r="T101" s="4">
        <f t="shared" si="38"/>
        <v>70</v>
      </c>
      <c r="U101" s="4">
        <f t="shared" si="34"/>
        <v>70</v>
      </c>
      <c r="V101" s="4"/>
      <c r="W101" s="4"/>
      <c r="X101" s="15"/>
      <c r="Y101" s="15">
        <f t="shared" si="39"/>
        <v>14.02439024390244</v>
      </c>
      <c r="Z101" s="15">
        <f t="shared" si="33"/>
        <v>5.4878048780487809</v>
      </c>
      <c r="AA101" s="15">
        <v>4.5999999999999996</v>
      </c>
      <c r="AB101" s="15">
        <v>4</v>
      </c>
      <c r="AC101" s="15">
        <v>6.2</v>
      </c>
      <c r="AD101" s="15">
        <v>10.199999999999999</v>
      </c>
      <c r="AE101" s="15">
        <v>4</v>
      </c>
      <c r="AF101" s="15">
        <v>0</v>
      </c>
      <c r="AG101" s="15">
        <v>-1</v>
      </c>
      <c r="AH101" s="15">
        <v>-0.6</v>
      </c>
      <c r="AI101" s="15">
        <v>-0.4</v>
      </c>
      <c r="AJ101" s="15">
        <v>-0.6</v>
      </c>
      <c r="AK101" s="15"/>
      <c r="AL101" s="15">
        <f t="shared" si="35"/>
        <v>23.1</v>
      </c>
      <c r="AM101" s="15">
        <f t="shared" si="36"/>
        <v>0</v>
      </c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3" x14ac:dyDescent="0.25">
      <c r="A102" s="15" t="s">
        <v>144</v>
      </c>
      <c r="B102" s="15" t="s">
        <v>42</v>
      </c>
      <c r="C102" s="15"/>
      <c r="D102" s="15"/>
      <c r="E102" s="15"/>
      <c r="F102" s="15"/>
      <c r="G102" s="7">
        <v>0.28000000000000003</v>
      </c>
      <c r="H102" s="15">
        <v>50</v>
      </c>
      <c r="I102" s="15" t="s">
        <v>43</v>
      </c>
      <c r="J102" s="15"/>
      <c r="K102" s="15"/>
      <c r="L102" s="15">
        <f t="shared" ref="L102:L108" si="48">E102-K102</f>
        <v>0</v>
      </c>
      <c r="M102" s="15">
        <f t="shared" ref="M102:M108" si="49">E102-N102</f>
        <v>0</v>
      </c>
      <c r="N102" s="15"/>
      <c r="O102" s="15">
        <v>30</v>
      </c>
      <c r="P102" s="15">
        <v>30</v>
      </c>
      <c r="Q102" s="15"/>
      <c r="R102" s="15">
        <f t="shared" si="37"/>
        <v>0</v>
      </c>
      <c r="S102" s="4"/>
      <c r="T102" s="4">
        <f t="shared" si="38"/>
        <v>0</v>
      </c>
      <c r="U102" s="4">
        <f t="shared" si="34"/>
        <v>0</v>
      </c>
      <c r="V102" s="4"/>
      <c r="W102" s="4"/>
      <c r="X102" s="15"/>
      <c r="Y102" s="15" t="e">
        <f t="shared" si="39"/>
        <v>#DIV/0!</v>
      </c>
      <c r="Z102" s="15" t="e">
        <f t="shared" ref="Z102:Z108" si="50">(F102+O102+P102+Q102)/R102</f>
        <v>#DIV/0!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 t="s">
        <v>59</v>
      </c>
      <c r="AL102" s="15">
        <f t="shared" si="35"/>
        <v>0</v>
      </c>
      <c r="AM102" s="15">
        <f t="shared" si="36"/>
        <v>0</v>
      </c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3" x14ac:dyDescent="0.25">
      <c r="A103" s="15" t="s">
        <v>145</v>
      </c>
      <c r="B103" s="15" t="s">
        <v>39</v>
      </c>
      <c r="C103" s="15"/>
      <c r="D103" s="15"/>
      <c r="E103" s="15"/>
      <c r="F103" s="15"/>
      <c r="G103" s="7">
        <v>1</v>
      </c>
      <c r="H103" s="15">
        <v>60</v>
      </c>
      <c r="I103" s="15" t="s">
        <v>43</v>
      </c>
      <c r="J103" s="15"/>
      <c r="K103" s="15"/>
      <c r="L103" s="15">
        <f t="shared" si="48"/>
        <v>0</v>
      </c>
      <c r="M103" s="15">
        <f t="shared" si="49"/>
        <v>0</v>
      </c>
      <c r="N103" s="15"/>
      <c r="O103" s="15">
        <v>50</v>
      </c>
      <c r="P103" s="15">
        <v>0</v>
      </c>
      <c r="Q103" s="15"/>
      <c r="R103" s="15">
        <f t="shared" si="37"/>
        <v>0</v>
      </c>
      <c r="S103" s="4"/>
      <c r="T103" s="4">
        <f>W103</f>
        <v>50</v>
      </c>
      <c r="U103" s="4">
        <f t="shared" si="34"/>
        <v>50</v>
      </c>
      <c r="V103" s="4"/>
      <c r="W103" s="4">
        <v>50</v>
      </c>
      <c r="X103" s="15"/>
      <c r="Y103" s="15" t="e">
        <f t="shared" si="39"/>
        <v>#DIV/0!</v>
      </c>
      <c r="Z103" s="15" t="e">
        <f t="shared" si="50"/>
        <v>#DIV/0!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 t="s">
        <v>59</v>
      </c>
      <c r="AL103" s="15">
        <f t="shared" si="35"/>
        <v>50</v>
      </c>
      <c r="AM103" s="15">
        <f t="shared" si="36"/>
        <v>0</v>
      </c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1:53" x14ac:dyDescent="0.25">
      <c r="A104" s="15" t="s">
        <v>146</v>
      </c>
      <c r="B104" s="15" t="s">
        <v>42</v>
      </c>
      <c r="C104" s="15"/>
      <c r="D104" s="15"/>
      <c r="E104" s="15"/>
      <c r="F104" s="15"/>
      <c r="G104" s="7">
        <v>0.15</v>
      </c>
      <c r="H104" s="15">
        <v>45</v>
      </c>
      <c r="I104" s="15" t="s">
        <v>43</v>
      </c>
      <c r="J104" s="15"/>
      <c r="K104" s="15"/>
      <c r="L104" s="15">
        <f t="shared" si="48"/>
        <v>0</v>
      </c>
      <c r="M104" s="15">
        <f t="shared" si="49"/>
        <v>0</v>
      </c>
      <c r="N104" s="15"/>
      <c r="O104" s="15">
        <v>20</v>
      </c>
      <c r="P104" s="15">
        <v>0</v>
      </c>
      <c r="Q104" s="15"/>
      <c r="R104" s="15">
        <f t="shared" si="37"/>
        <v>0</v>
      </c>
      <c r="S104" s="4"/>
      <c r="T104" s="4">
        <f t="shared" si="38"/>
        <v>0</v>
      </c>
      <c r="U104" s="4">
        <f t="shared" si="34"/>
        <v>0</v>
      </c>
      <c r="V104" s="4"/>
      <c r="W104" s="4"/>
      <c r="X104" s="15"/>
      <c r="Y104" s="15" t="e">
        <f t="shared" si="39"/>
        <v>#DIV/0!</v>
      </c>
      <c r="Z104" s="15" t="e">
        <f t="shared" si="50"/>
        <v>#DIV/0!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 t="s">
        <v>59</v>
      </c>
      <c r="AL104" s="15">
        <f t="shared" si="35"/>
        <v>0</v>
      </c>
      <c r="AM104" s="15">
        <f t="shared" si="36"/>
        <v>0</v>
      </c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1:53" x14ac:dyDescent="0.25">
      <c r="A105" s="15" t="s">
        <v>147</v>
      </c>
      <c r="B105" s="15" t="s">
        <v>39</v>
      </c>
      <c r="C105" s="15"/>
      <c r="D105" s="15"/>
      <c r="E105" s="15"/>
      <c r="F105" s="15"/>
      <c r="G105" s="7">
        <v>1</v>
      </c>
      <c r="H105" s="15">
        <v>50</v>
      </c>
      <c r="I105" s="15" t="s">
        <v>43</v>
      </c>
      <c r="J105" s="15"/>
      <c r="K105" s="15"/>
      <c r="L105" s="15">
        <f t="shared" si="48"/>
        <v>0</v>
      </c>
      <c r="M105" s="15">
        <f t="shared" si="49"/>
        <v>0</v>
      </c>
      <c r="N105" s="15"/>
      <c r="O105" s="15">
        <v>100</v>
      </c>
      <c r="P105" s="15">
        <v>20</v>
      </c>
      <c r="Q105" s="15">
        <v>80</v>
      </c>
      <c r="R105" s="15">
        <f t="shared" si="37"/>
        <v>0</v>
      </c>
      <c r="S105" s="4"/>
      <c r="T105" s="4">
        <f>W105</f>
        <v>50</v>
      </c>
      <c r="U105" s="4">
        <f t="shared" si="34"/>
        <v>50</v>
      </c>
      <c r="V105" s="4"/>
      <c r="W105" s="4">
        <v>50</v>
      </c>
      <c r="X105" s="15"/>
      <c r="Y105" s="15" t="e">
        <f t="shared" si="39"/>
        <v>#DIV/0!</v>
      </c>
      <c r="Z105" s="15" t="e">
        <f t="shared" si="50"/>
        <v>#DIV/0!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 t="s">
        <v>59</v>
      </c>
      <c r="AL105" s="15">
        <f t="shared" si="35"/>
        <v>50</v>
      </c>
      <c r="AM105" s="15">
        <f t="shared" si="36"/>
        <v>0</v>
      </c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1:53" x14ac:dyDescent="0.25">
      <c r="A106" s="15" t="s">
        <v>148</v>
      </c>
      <c r="B106" s="15" t="s">
        <v>42</v>
      </c>
      <c r="C106" s="15"/>
      <c r="D106" s="15"/>
      <c r="E106" s="15"/>
      <c r="F106" s="15"/>
      <c r="G106" s="7">
        <v>0.28000000000000003</v>
      </c>
      <c r="H106" s="15">
        <v>50</v>
      </c>
      <c r="I106" s="15" t="s">
        <v>43</v>
      </c>
      <c r="J106" s="15"/>
      <c r="K106" s="15"/>
      <c r="L106" s="15">
        <f t="shared" si="48"/>
        <v>0</v>
      </c>
      <c r="M106" s="15">
        <f t="shared" si="49"/>
        <v>0</v>
      </c>
      <c r="N106" s="15"/>
      <c r="O106" s="15">
        <v>20</v>
      </c>
      <c r="P106" s="15">
        <v>0</v>
      </c>
      <c r="Q106" s="15"/>
      <c r="R106" s="15">
        <f t="shared" si="37"/>
        <v>0</v>
      </c>
      <c r="S106" s="4"/>
      <c r="T106" s="4">
        <f t="shared" si="38"/>
        <v>0</v>
      </c>
      <c r="U106" s="4">
        <f t="shared" si="34"/>
        <v>0</v>
      </c>
      <c r="V106" s="4"/>
      <c r="W106" s="4"/>
      <c r="X106" s="15"/>
      <c r="Y106" s="15" t="e">
        <f t="shared" si="39"/>
        <v>#DIV/0!</v>
      </c>
      <c r="Z106" s="15" t="e">
        <f t="shared" si="50"/>
        <v>#DIV/0!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 t="s">
        <v>59</v>
      </c>
      <c r="AL106" s="15">
        <f t="shared" si="35"/>
        <v>0</v>
      </c>
      <c r="AM106" s="15">
        <f t="shared" si="36"/>
        <v>0</v>
      </c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1:53" x14ac:dyDescent="0.25">
      <c r="A107" s="12" t="s">
        <v>149</v>
      </c>
      <c r="B107" s="12" t="s">
        <v>42</v>
      </c>
      <c r="C107" s="12">
        <v>30</v>
      </c>
      <c r="D107" s="12">
        <v>46</v>
      </c>
      <c r="E107" s="16">
        <v>50</v>
      </c>
      <c r="F107" s="16">
        <v>14</v>
      </c>
      <c r="G107" s="13">
        <v>0</v>
      </c>
      <c r="H107" s="12" t="e">
        <v>#N/A</v>
      </c>
      <c r="I107" s="12" t="s">
        <v>150</v>
      </c>
      <c r="J107" s="12" t="s">
        <v>110</v>
      </c>
      <c r="K107" s="12">
        <v>50</v>
      </c>
      <c r="L107" s="12">
        <f t="shared" si="48"/>
        <v>0</v>
      </c>
      <c r="M107" s="12">
        <f t="shared" si="49"/>
        <v>50</v>
      </c>
      <c r="N107" s="12"/>
      <c r="O107" s="12"/>
      <c r="P107" s="12">
        <v>0</v>
      </c>
      <c r="Q107" s="12"/>
      <c r="R107" s="12">
        <f t="shared" si="37"/>
        <v>10</v>
      </c>
      <c r="S107" s="14"/>
      <c r="T107" s="4">
        <f t="shared" si="38"/>
        <v>0</v>
      </c>
      <c r="U107" s="4">
        <f t="shared" si="34"/>
        <v>0</v>
      </c>
      <c r="V107" s="4"/>
      <c r="W107" s="14"/>
      <c r="X107" s="12"/>
      <c r="Y107" s="15">
        <f t="shared" si="39"/>
        <v>1.4</v>
      </c>
      <c r="Z107" s="12">
        <f t="shared" si="50"/>
        <v>1.4</v>
      </c>
      <c r="AA107" s="12">
        <v>5.8</v>
      </c>
      <c r="AB107" s="12">
        <v>5.2</v>
      </c>
      <c r="AC107" s="12">
        <v>3.4</v>
      </c>
      <c r="AD107" s="12">
        <v>10</v>
      </c>
      <c r="AE107" s="12">
        <v>6</v>
      </c>
      <c r="AF107" s="12">
        <v>10.199999999999999</v>
      </c>
      <c r="AG107" s="12">
        <v>6</v>
      </c>
      <c r="AH107" s="12">
        <v>4.8</v>
      </c>
      <c r="AI107" s="12">
        <v>5.2</v>
      </c>
      <c r="AJ107" s="12">
        <v>5</v>
      </c>
      <c r="AK107" s="12"/>
      <c r="AL107" s="15">
        <f t="shared" si="35"/>
        <v>0</v>
      </c>
      <c r="AM107" s="15">
        <f t="shared" si="36"/>
        <v>0</v>
      </c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1:53" x14ac:dyDescent="0.25">
      <c r="A108" s="12" t="s">
        <v>151</v>
      </c>
      <c r="B108" s="12" t="s">
        <v>39</v>
      </c>
      <c r="C108" s="12">
        <v>23.466000000000001</v>
      </c>
      <c r="D108" s="12">
        <v>40</v>
      </c>
      <c r="E108" s="16">
        <v>51.76</v>
      </c>
      <c r="F108" s="16">
        <v>5.3819999999999997</v>
      </c>
      <c r="G108" s="13">
        <v>0</v>
      </c>
      <c r="H108" s="12" t="e">
        <v>#N/A</v>
      </c>
      <c r="I108" s="12" t="s">
        <v>150</v>
      </c>
      <c r="J108" s="12" t="s">
        <v>111</v>
      </c>
      <c r="K108" s="12">
        <v>49.5</v>
      </c>
      <c r="L108" s="12">
        <f t="shared" si="48"/>
        <v>2.259999999999998</v>
      </c>
      <c r="M108" s="12">
        <f t="shared" si="49"/>
        <v>51.76</v>
      </c>
      <c r="N108" s="12"/>
      <c r="O108" s="12"/>
      <c r="P108" s="12">
        <v>0</v>
      </c>
      <c r="Q108" s="12"/>
      <c r="R108" s="12">
        <f t="shared" si="37"/>
        <v>10.352</v>
      </c>
      <c r="S108" s="14"/>
      <c r="T108" s="4">
        <f t="shared" si="38"/>
        <v>0</v>
      </c>
      <c r="U108" s="4">
        <f t="shared" si="34"/>
        <v>0</v>
      </c>
      <c r="V108" s="4"/>
      <c r="W108" s="14"/>
      <c r="X108" s="12"/>
      <c r="Y108" s="15">
        <f t="shared" si="39"/>
        <v>0.51989953632148378</v>
      </c>
      <c r="Z108" s="12">
        <f t="shared" si="50"/>
        <v>0.51989953632148378</v>
      </c>
      <c r="AA108" s="12">
        <v>7.5202</v>
      </c>
      <c r="AB108" s="12">
        <v>7.7866</v>
      </c>
      <c r="AC108" s="12">
        <v>8.3276000000000003</v>
      </c>
      <c r="AD108" s="12">
        <v>9.8574000000000002</v>
      </c>
      <c r="AE108" s="12">
        <v>10.724</v>
      </c>
      <c r="AF108" s="12">
        <v>8.2745999999999995</v>
      </c>
      <c r="AG108" s="12">
        <v>11.054</v>
      </c>
      <c r="AH108" s="12">
        <v>4.3925999999999998</v>
      </c>
      <c r="AI108" s="12">
        <v>5.3148</v>
      </c>
      <c r="AJ108" s="12">
        <v>5.6875999999999998</v>
      </c>
      <c r="AK108" s="12"/>
      <c r="AL108" s="15">
        <f t="shared" si="35"/>
        <v>0</v>
      </c>
      <c r="AM108" s="15">
        <f t="shared" si="36"/>
        <v>0</v>
      </c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1:53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1:53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1:53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1:53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1:53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1:53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1:53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1:53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1:53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1:53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1:53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1:53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1:53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1:53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1:53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1:53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1:53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1:53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1:53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1:53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1:53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1:53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1:53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1:53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1:53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1:53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1:53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1:53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</row>
    <row r="140" spans="1:53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spans="1:53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</row>
    <row r="142" spans="1:53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</row>
    <row r="143" spans="1:53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spans="1:53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</row>
    <row r="145" spans="1:53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spans="1:53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</row>
    <row r="147" spans="1:53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</row>
    <row r="148" spans="1:53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</row>
    <row r="149" spans="1:53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spans="1:53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</row>
    <row r="151" spans="1:53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spans="1:53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</row>
    <row r="153" spans="1:53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</row>
    <row r="154" spans="1:53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</row>
    <row r="155" spans="1:53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</row>
    <row r="156" spans="1:53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</row>
    <row r="157" spans="1:53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spans="1:53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</row>
    <row r="159" spans="1:53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</row>
    <row r="160" spans="1:53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</row>
    <row r="161" spans="1:53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spans="1:53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spans="1:53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spans="1:53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3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3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3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3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3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3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3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3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3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spans="1:53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</row>
    <row r="175" spans="1:53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</row>
    <row r="176" spans="1:53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</row>
    <row r="177" spans="1:53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spans="1:53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spans="1:53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</row>
    <row r="180" spans="1:53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</row>
    <row r="181" spans="1:53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</row>
    <row r="182" spans="1:53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</row>
    <row r="183" spans="1:53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spans="1:53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spans="1:53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</row>
    <row r="196" spans="1:53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</row>
    <row r="197" spans="1:53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</row>
    <row r="198" spans="1:53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spans="1:53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spans="1:53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spans="1:53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</row>
    <row r="202" spans="1:53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</row>
    <row r="203" spans="1:53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</row>
    <row r="204" spans="1:53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</row>
    <row r="205" spans="1:53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1:53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1:53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1:53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</row>
    <row r="209" spans="1:53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</row>
    <row r="213" spans="1:53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</row>
    <row r="214" spans="1:53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</row>
    <row r="215" spans="1:53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</row>
    <row r="216" spans="1:53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</row>
    <row r="217" spans="1:53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</row>
    <row r="218" spans="1:53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</row>
    <row r="219" spans="1:53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</row>
    <row r="220" spans="1:53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</row>
    <row r="221" spans="1:53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</row>
    <row r="222" spans="1:53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</row>
    <row r="223" spans="1:53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</row>
    <row r="224" spans="1:53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</row>
    <row r="225" spans="1:53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</row>
    <row r="226" spans="1:53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</row>
    <row r="227" spans="1:53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</row>
    <row r="228" spans="1:53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</row>
    <row r="229" spans="1:53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</row>
    <row r="230" spans="1:53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</row>
    <row r="231" spans="1:53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</row>
    <row r="232" spans="1:53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</row>
    <row r="233" spans="1:53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</row>
    <row r="234" spans="1:53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1:53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1:53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1:53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1:53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1:53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1:53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3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3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3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</row>
    <row r="244" spans="1:53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</row>
    <row r="245" spans="1:53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</row>
    <row r="246" spans="1:53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</row>
    <row r="247" spans="1:53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</row>
    <row r="248" spans="1:53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</row>
    <row r="249" spans="1:53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</row>
    <row r="250" spans="1:53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</row>
    <row r="251" spans="1:53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</row>
    <row r="252" spans="1:53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</row>
    <row r="253" spans="1:53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</row>
    <row r="254" spans="1:53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</row>
    <row r="255" spans="1:53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</row>
    <row r="256" spans="1:53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</row>
    <row r="257" spans="1:53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</row>
    <row r="258" spans="1:53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</row>
    <row r="259" spans="1:53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</row>
    <row r="260" spans="1:53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</row>
    <row r="261" spans="1:53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</row>
    <row r="262" spans="1:53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</row>
    <row r="263" spans="1:53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</row>
    <row r="264" spans="1:53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</row>
    <row r="265" spans="1:53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</row>
    <row r="266" spans="1:53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</row>
    <row r="267" spans="1:53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</row>
    <row r="268" spans="1:53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</row>
    <row r="269" spans="1:53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</row>
    <row r="270" spans="1:53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</row>
    <row r="271" spans="1:53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</row>
    <row r="272" spans="1:53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</row>
    <row r="273" spans="1:53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</row>
    <row r="274" spans="1:53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</row>
    <row r="275" spans="1:53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</row>
    <row r="276" spans="1:53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</row>
    <row r="277" spans="1:53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</row>
    <row r="278" spans="1:53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</row>
    <row r="279" spans="1:53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</row>
    <row r="280" spans="1:53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</row>
    <row r="281" spans="1:53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</row>
    <row r="282" spans="1:53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</row>
    <row r="283" spans="1:53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</row>
    <row r="284" spans="1:53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</row>
    <row r="285" spans="1:53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</row>
    <row r="286" spans="1:53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</row>
    <row r="287" spans="1:53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</row>
    <row r="288" spans="1:53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</row>
    <row r="289" spans="1:53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</row>
    <row r="290" spans="1:53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</row>
    <row r="291" spans="1:53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</row>
    <row r="292" spans="1:53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</row>
    <row r="293" spans="1:53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</row>
    <row r="294" spans="1:53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</row>
    <row r="295" spans="1:53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</row>
    <row r="296" spans="1:53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</row>
    <row r="297" spans="1:53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</row>
    <row r="298" spans="1:53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</row>
    <row r="299" spans="1:53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</row>
    <row r="300" spans="1:53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</row>
    <row r="301" spans="1:53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</row>
    <row r="302" spans="1:53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</row>
    <row r="303" spans="1:53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</row>
    <row r="304" spans="1:53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3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3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3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3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3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3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3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3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3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</row>
    <row r="314" spans="1:53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</row>
    <row r="315" spans="1:53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</row>
    <row r="316" spans="1:53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</row>
    <row r="317" spans="1:53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</row>
    <row r="318" spans="1:53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</row>
    <row r="319" spans="1:53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</row>
    <row r="320" spans="1:53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</row>
    <row r="321" spans="1:53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</row>
    <row r="322" spans="1:53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</row>
    <row r="323" spans="1:53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</row>
    <row r="324" spans="1:53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</row>
    <row r="325" spans="1:53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</row>
    <row r="326" spans="1:53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</row>
    <row r="327" spans="1:53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</row>
    <row r="328" spans="1:53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</row>
    <row r="329" spans="1:53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</row>
    <row r="330" spans="1:53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</row>
    <row r="331" spans="1:53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</row>
    <row r="332" spans="1:53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</row>
    <row r="333" spans="1:53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</row>
    <row r="334" spans="1:53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</row>
    <row r="335" spans="1:53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</row>
    <row r="336" spans="1:53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</row>
    <row r="337" spans="1:53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</row>
    <row r="338" spans="1:53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</row>
    <row r="339" spans="1:53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</row>
    <row r="340" spans="1:53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</row>
    <row r="341" spans="1:53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</row>
    <row r="342" spans="1:53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</row>
    <row r="343" spans="1:53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</row>
    <row r="344" spans="1:53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</row>
    <row r="345" spans="1:53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</row>
    <row r="346" spans="1:53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</row>
    <row r="347" spans="1:53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</row>
    <row r="348" spans="1:53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</row>
    <row r="349" spans="1:53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</row>
    <row r="350" spans="1:53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</row>
    <row r="351" spans="1:53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</row>
    <row r="352" spans="1:53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</row>
    <row r="353" spans="1:53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</row>
    <row r="354" spans="1:53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</row>
    <row r="355" spans="1:53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</row>
    <row r="356" spans="1:53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</row>
    <row r="357" spans="1:53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</row>
    <row r="358" spans="1:53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</row>
    <row r="359" spans="1:53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</row>
    <row r="360" spans="1:53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</row>
    <row r="361" spans="1:53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</row>
    <row r="362" spans="1:53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</row>
    <row r="363" spans="1:53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</row>
    <row r="364" spans="1:53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</row>
    <row r="365" spans="1:53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</row>
    <row r="366" spans="1:53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</row>
    <row r="367" spans="1:53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</row>
    <row r="368" spans="1:53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</row>
    <row r="369" spans="1:53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</row>
    <row r="370" spans="1:53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</row>
    <row r="371" spans="1:53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</row>
    <row r="372" spans="1:53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</row>
    <row r="373" spans="1:53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</row>
    <row r="374" spans="1:53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3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3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3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3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3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3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3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3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3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</row>
    <row r="384" spans="1:53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</row>
    <row r="385" spans="1:53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</row>
    <row r="386" spans="1:53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</row>
    <row r="387" spans="1:53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</row>
    <row r="388" spans="1:53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</row>
    <row r="389" spans="1:53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</row>
    <row r="390" spans="1:53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</row>
    <row r="391" spans="1:53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</row>
    <row r="392" spans="1:53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</row>
    <row r="393" spans="1:53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</row>
    <row r="394" spans="1:53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</row>
    <row r="395" spans="1:53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</row>
    <row r="396" spans="1:53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</row>
    <row r="397" spans="1:53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</row>
    <row r="398" spans="1:53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</row>
    <row r="399" spans="1:53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</row>
    <row r="400" spans="1:53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</row>
    <row r="401" spans="1:53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</row>
    <row r="402" spans="1:53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</row>
    <row r="403" spans="1:53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</row>
    <row r="404" spans="1:53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</row>
    <row r="405" spans="1:53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</row>
    <row r="406" spans="1:53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</row>
    <row r="407" spans="1:53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</row>
    <row r="408" spans="1:53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</row>
    <row r="409" spans="1:53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</row>
    <row r="410" spans="1:53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</row>
    <row r="411" spans="1:53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</row>
    <row r="412" spans="1:53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</row>
    <row r="413" spans="1:53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</row>
    <row r="414" spans="1:53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</row>
    <row r="415" spans="1:53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</row>
    <row r="416" spans="1:53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</row>
    <row r="417" spans="1:53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</row>
    <row r="418" spans="1:53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</row>
    <row r="419" spans="1:53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</row>
    <row r="420" spans="1:53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</row>
    <row r="421" spans="1:53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</row>
    <row r="422" spans="1:53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</row>
    <row r="423" spans="1:53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</row>
    <row r="424" spans="1:53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</row>
    <row r="425" spans="1:53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</row>
    <row r="426" spans="1:53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</row>
    <row r="427" spans="1:53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</row>
    <row r="428" spans="1:53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</row>
    <row r="429" spans="1:53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</row>
    <row r="430" spans="1:53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</row>
    <row r="431" spans="1:53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</row>
    <row r="432" spans="1:53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</row>
    <row r="433" spans="1:53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</row>
    <row r="434" spans="1:53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</row>
    <row r="435" spans="1:53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</row>
    <row r="436" spans="1:53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</row>
    <row r="437" spans="1:53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</row>
    <row r="438" spans="1:53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</row>
    <row r="439" spans="1:53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</row>
    <row r="440" spans="1:53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</row>
    <row r="441" spans="1:53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</row>
    <row r="442" spans="1:53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</row>
    <row r="443" spans="1:53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</row>
    <row r="444" spans="1:53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1:53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1:53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1:53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1:53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3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3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3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3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3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</row>
    <row r="454" spans="1:53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</row>
    <row r="455" spans="1:53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</row>
    <row r="456" spans="1:53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</row>
    <row r="457" spans="1:53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</row>
    <row r="458" spans="1:53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</row>
    <row r="459" spans="1:53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</row>
    <row r="460" spans="1:53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</row>
    <row r="461" spans="1:53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</row>
    <row r="462" spans="1:53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</row>
    <row r="463" spans="1:53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</row>
    <row r="464" spans="1:53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</row>
    <row r="465" spans="1:53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</row>
    <row r="466" spans="1:53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</row>
    <row r="467" spans="1:53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</row>
    <row r="468" spans="1:53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</row>
    <row r="469" spans="1:53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</row>
    <row r="470" spans="1:53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</row>
    <row r="471" spans="1:53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</row>
    <row r="472" spans="1:53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</row>
    <row r="473" spans="1:53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</row>
    <row r="474" spans="1:53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</row>
    <row r="475" spans="1:53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</row>
    <row r="476" spans="1:53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</row>
    <row r="477" spans="1:53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</row>
    <row r="478" spans="1:53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</row>
    <row r="479" spans="1:53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</row>
    <row r="480" spans="1:53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</row>
    <row r="481" spans="1:53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</row>
    <row r="482" spans="1:53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</row>
    <row r="483" spans="1:53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</row>
    <row r="484" spans="1:53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</row>
    <row r="485" spans="1:53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</row>
    <row r="486" spans="1:53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</row>
    <row r="487" spans="1:53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</row>
    <row r="488" spans="1:53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</row>
    <row r="489" spans="1:53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</row>
    <row r="490" spans="1:53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</row>
    <row r="491" spans="1:53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</row>
    <row r="492" spans="1:53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</row>
    <row r="493" spans="1:53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</row>
    <row r="494" spans="1:53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</row>
    <row r="495" spans="1:53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</row>
    <row r="496" spans="1:53" x14ac:dyDescent="0.25">
      <c r="A496" s="15"/>
      <c r="B496" s="15"/>
      <c r="C496" s="15"/>
      <c r="D496" s="15"/>
      <c r="E496" s="15"/>
      <c r="F496" s="15"/>
      <c r="G496" s="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</row>
  </sheetData>
  <autoFilter ref="A3:AL10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2025-10-14T13:32:36Z</dcterms:created>
  <dcterms:modified xsi:type="dcterms:W3CDTF">2025-10-15T10:20:07Z</dcterms:modified>
</cp:coreProperties>
</file>