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62BBD1D-C765-491C-802D-B85684FBED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Y445" i="1" s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X422" i="1"/>
  <c r="X421" i="1"/>
  <c r="BP420" i="1"/>
  <c r="BO420" i="1"/>
  <c r="BN420" i="1"/>
  <c r="BM420" i="1"/>
  <c r="Z420" i="1"/>
  <c r="Z421" i="1" s="1"/>
  <c r="Y420" i="1"/>
  <c r="Y421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X410" i="1"/>
  <c r="X409" i="1"/>
  <c r="BO408" i="1"/>
  <c r="BM408" i="1"/>
  <c r="Y408" i="1"/>
  <c r="W505" i="1" s="1"/>
  <c r="P408" i="1"/>
  <c r="X405" i="1"/>
  <c r="X404" i="1"/>
  <c r="BO403" i="1"/>
  <c r="BM403" i="1"/>
  <c r="Y403" i="1"/>
  <c r="Y405" i="1" s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V505" i="1" s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Y381" i="1" s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Y370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05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05" i="1" s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05" i="1" s="1"/>
  <c r="P267" i="1"/>
  <c r="X264" i="1"/>
  <c r="X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0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H505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5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495" i="1" s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H9" i="1" l="1"/>
  <c r="A10" i="1"/>
  <c r="Y24" i="1"/>
  <c r="Y31" i="1"/>
  <c r="Z27" i="1"/>
  <c r="Z31" i="1" s="1"/>
  <c r="BN27" i="1"/>
  <c r="Z29" i="1"/>
  <c r="BN29" i="1"/>
  <c r="BP30" i="1"/>
  <c r="BN30" i="1"/>
  <c r="Z30" i="1"/>
  <c r="Y32" i="1"/>
  <c r="Y35" i="1"/>
  <c r="BP34" i="1"/>
  <c r="BN34" i="1"/>
  <c r="Z34" i="1"/>
  <c r="Z35" i="1" s="1"/>
  <c r="Y36" i="1"/>
  <c r="C505" i="1"/>
  <c r="Y43" i="1"/>
  <c r="BP40" i="1"/>
  <c r="BN40" i="1"/>
  <c r="Z40" i="1"/>
  <c r="BP53" i="1"/>
  <c r="BN53" i="1"/>
  <c r="Z53" i="1"/>
  <c r="F9" i="1"/>
  <c r="J9" i="1"/>
  <c r="Z22" i="1"/>
  <c r="Z23" i="1" s="1"/>
  <c r="BN22" i="1"/>
  <c r="BP22" i="1"/>
  <c r="Y23" i="1"/>
  <c r="BP42" i="1"/>
  <c r="BN42" i="1"/>
  <c r="Z42" i="1"/>
  <c r="Y44" i="1"/>
  <c r="Y47" i="1"/>
  <c r="BP46" i="1"/>
  <c r="BN46" i="1"/>
  <c r="Z46" i="1"/>
  <c r="Z47" i="1" s="1"/>
  <c r="Y48" i="1"/>
  <c r="D505" i="1"/>
  <c r="Y57" i="1"/>
  <c r="Y58" i="1"/>
  <c r="BP51" i="1"/>
  <c r="BN51" i="1"/>
  <c r="Z51" i="1"/>
  <c r="Z63" i="1"/>
  <c r="Z55" i="1"/>
  <c r="BN55" i="1"/>
  <c r="Z61" i="1"/>
  <c r="BN61" i="1"/>
  <c r="BP61" i="1"/>
  <c r="Z67" i="1"/>
  <c r="Z69" i="1" s="1"/>
  <c r="BN67" i="1"/>
  <c r="BP67" i="1"/>
  <c r="Z73" i="1"/>
  <c r="BN73" i="1"/>
  <c r="BP73" i="1"/>
  <c r="Z75" i="1"/>
  <c r="Z77" i="1" s="1"/>
  <c r="BN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5" i="1"/>
  <c r="Z101" i="1"/>
  <c r="Z104" i="1" s="1"/>
  <c r="BN101" i="1"/>
  <c r="BP101" i="1"/>
  <c r="Z103" i="1"/>
  <c r="BN103" i="1"/>
  <c r="Y104" i="1"/>
  <c r="Z107" i="1"/>
  <c r="Z110" i="1" s="1"/>
  <c r="BN107" i="1"/>
  <c r="BP107" i="1"/>
  <c r="Z109" i="1"/>
  <c r="BN109" i="1"/>
  <c r="Y110" i="1"/>
  <c r="Z113" i="1"/>
  <c r="Z117" i="1" s="1"/>
  <c r="BN113" i="1"/>
  <c r="BP113" i="1"/>
  <c r="Z115" i="1"/>
  <c r="BN115" i="1"/>
  <c r="Y118" i="1"/>
  <c r="G505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Z142" i="1"/>
  <c r="BN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BP197" i="1"/>
  <c r="BN197" i="1"/>
  <c r="Z197" i="1"/>
  <c r="Y212" i="1"/>
  <c r="BP205" i="1"/>
  <c r="BN205" i="1"/>
  <c r="Z205" i="1"/>
  <c r="Y90" i="1"/>
  <c r="Y144" i="1"/>
  <c r="Y156" i="1"/>
  <c r="Y183" i="1"/>
  <c r="BP195" i="1"/>
  <c r="BN195" i="1"/>
  <c r="Z195" i="1"/>
  <c r="Y199" i="1"/>
  <c r="Z211" i="1"/>
  <c r="BP203" i="1"/>
  <c r="BN203" i="1"/>
  <c r="Z203" i="1"/>
  <c r="Y211" i="1"/>
  <c r="BP207" i="1"/>
  <c r="BN207" i="1"/>
  <c r="Z207" i="1"/>
  <c r="Z246" i="1"/>
  <c r="Y217" i="1"/>
  <c r="Y230" i="1"/>
  <c r="Y246" i="1"/>
  <c r="Y255" i="1"/>
  <c r="Y264" i="1"/>
  <c r="Y271" i="1"/>
  <c r="Y276" i="1"/>
  <c r="Y280" i="1"/>
  <c r="Y285" i="1"/>
  <c r="Y294" i="1"/>
  <c r="Y304" i="1"/>
  <c r="Y312" i="1"/>
  <c r="Y318" i="1"/>
  <c r="Y325" i="1"/>
  <c r="Y331" i="1"/>
  <c r="Y338" i="1"/>
  <c r="T505" i="1"/>
  <c r="Y350" i="1"/>
  <c r="Z209" i="1"/>
  <c r="BN209" i="1"/>
  <c r="Z215" i="1"/>
  <c r="Z216" i="1" s="1"/>
  <c r="BN215" i="1"/>
  <c r="K505" i="1"/>
  <c r="Z221" i="1"/>
  <c r="Z230" i="1" s="1"/>
  <c r="BN221" i="1"/>
  <c r="Z223" i="1"/>
  <c r="BN223" i="1"/>
  <c r="Z225" i="1"/>
  <c r="BN225" i="1"/>
  <c r="Z227" i="1"/>
  <c r="BN227" i="1"/>
  <c r="Y231" i="1"/>
  <c r="Z242" i="1"/>
  <c r="BN242" i="1"/>
  <c r="Z244" i="1"/>
  <c r="BN244" i="1"/>
  <c r="L505" i="1"/>
  <c r="Z251" i="1"/>
  <c r="Z255" i="1" s="1"/>
  <c r="BN251" i="1"/>
  <c r="Z253" i="1"/>
  <c r="BN253" i="1"/>
  <c r="Y256" i="1"/>
  <c r="M505" i="1"/>
  <c r="Z260" i="1"/>
  <c r="Z263" i="1" s="1"/>
  <c r="BN260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Z293" i="1" s="1"/>
  <c r="BN288" i="1"/>
  <c r="BP288" i="1"/>
  <c r="Z290" i="1"/>
  <c r="BN290" i="1"/>
  <c r="Z292" i="1"/>
  <c r="BN292" i="1"/>
  <c r="Y293" i="1"/>
  <c r="Z296" i="1"/>
  <c r="Z303" i="1" s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Z317" i="1" s="1"/>
  <c r="BN314" i="1"/>
  <c r="BP314" i="1"/>
  <c r="Z316" i="1"/>
  <c r="BN316" i="1"/>
  <c r="Z320" i="1"/>
  <c r="BN320" i="1"/>
  <c r="BP320" i="1"/>
  <c r="Z321" i="1"/>
  <c r="BN321" i="1"/>
  <c r="Z323" i="1"/>
  <c r="BN323" i="1"/>
  <c r="Z327" i="1"/>
  <c r="Z330" i="1" s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BP353" i="1"/>
  <c r="BN353" i="1"/>
  <c r="Z353" i="1"/>
  <c r="Z354" i="1" s="1"/>
  <c r="Y355" i="1"/>
  <c r="Y360" i="1"/>
  <c r="BP357" i="1"/>
  <c r="BN357" i="1"/>
  <c r="Z357" i="1"/>
  <c r="Z359" i="1" s="1"/>
  <c r="Z468" i="1"/>
  <c r="U505" i="1"/>
  <c r="Z368" i="1"/>
  <c r="Z370" i="1" s="1"/>
  <c r="BN368" i="1"/>
  <c r="BP368" i="1"/>
  <c r="Y371" i="1"/>
  <c r="Z379" i="1"/>
  <c r="Z380" i="1" s="1"/>
  <c r="BN379" i="1"/>
  <c r="BP379" i="1"/>
  <c r="Z383" i="1"/>
  <c r="Z384" i="1" s="1"/>
  <c r="BN383" i="1"/>
  <c r="BP383" i="1"/>
  <c r="Y384" i="1"/>
  <c r="Z389" i="1"/>
  <c r="Z399" i="1" s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BP403" i="1"/>
  <c r="Z408" i="1"/>
  <c r="Z409" i="1" s="1"/>
  <c r="BN408" i="1"/>
  <c r="BP408" i="1"/>
  <c r="Y409" i="1"/>
  <c r="Z412" i="1"/>
  <c r="BN412" i="1"/>
  <c r="BP412" i="1"/>
  <c r="Z414" i="1"/>
  <c r="BN414" i="1"/>
  <c r="Y417" i="1"/>
  <c r="Y422" i="1"/>
  <c r="Y505" i="1"/>
  <c r="Y438" i="1"/>
  <c r="Z427" i="1"/>
  <c r="Z438" i="1" s="1"/>
  <c r="BN427" i="1"/>
  <c r="Z429" i="1"/>
  <c r="BN429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BP472" i="1"/>
  <c r="BN472" i="1"/>
  <c r="Z472" i="1"/>
  <c r="X505" i="1"/>
  <c r="Y399" i="1"/>
  <c r="Y410" i="1"/>
  <c r="Z428" i="1"/>
  <c r="BN428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BP449" i="1"/>
  <c r="BN449" i="1"/>
  <c r="Z449" i="1"/>
  <c r="Y453" i="1"/>
  <c r="BP457" i="1"/>
  <c r="BN457" i="1"/>
  <c r="Z457" i="1"/>
  <c r="Z459" i="1" s="1"/>
  <c r="BP467" i="1"/>
  <c r="BN467" i="1"/>
  <c r="Z467" i="1"/>
  <c r="Y469" i="1"/>
  <c r="Y475" i="1"/>
  <c r="BP471" i="1"/>
  <c r="BN471" i="1"/>
  <c r="Z471" i="1"/>
  <c r="Z474" i="1" s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Z505" i="1"/>
  <c r="Y494" i="1"/>
  <c r="Z349" i="1" l="1"/>
  <c r="Z337" i="1"/>
  <c r="Z324" i="1"/>
  <c r="Z311" i="1"/>
  <c r="Z270" i="1"/>
  <c r="Z199" i="1"/>
  <c r="Z96" i="1"/>
  <c r="Z89" i="1"/>
  <c r="Z57" i="1"/>
  <c r="Y497" i="1"/>
  <c r="Y495" i="1"/>
  <c r="Z416" i="1"/>
  <c r="Y499" i="1"/>
  <c r="Y496" i="1"/>
  <c r="Z43" i="1"/>
  <c r="Z500" i="1" s="1"/>
  <c r="Y498" i="1" l="1"/>
</calcChain>
</file>

<file path=xl/sharedStrings.xml><?xml version="1.0" encoding="utf-8"?>
<sst xmlns="http://schemas.openxmlformats.org/spreadsheetml/2006/main" count="2345" uniqueCount="773">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</sst>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6" zoomScaleNormal="100" zoomScaleSheetLayoutView="100" workbookViewId="0">
      <selection activeCell="Z501" sqref="Z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20</v>
      </c>
      <c r="Y40" s="546">
        <f>IFERROR(IF(X40="",0,CEILING((X40/$H40),1)*$H40),"")</f>
        <v>21.6</v>
      </c>
      <c r="Z40" s="36">
        <f>IFERROR(IF(Y40=0,"",ROUNDUP(Y40/H40,0)*0.01898),"")</f>
        <v>3.7960000000000001E-2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20.805555555555554</v>
      </c>
      <c r="BN40" s="64">
        <f>IFERROR(Y40*I40/H40,"0")</f>
        <v>22.47</v>
      </c>
      <c r="BO40" s="64">
        <f>IFERROR(1/J40*(X40/H40),"0")</f>
        <v>2.8935185185185182E-2</v>
      </c>
      <c r="BP40" s="64">
        <f>IFERROR(1/J40*(Y40/H40),"0")</f>
        <v>3.125E-2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1.8518518518518516</v>
      </c>
      <c r="Y43" s="547">
        <f>IFERROR(Y40/H40,"0")+IFERROR(Y41/H41,"0")+IFERROR(Y42/H42,"0")</f>
        <v>2</v>
      </c>
      <c r="Z43" s="547">
        <f>IFERROR(IF(Z40="",0,Z40),"0")+IFERROR(IF(Z41="",0,Z41),"0")+IFERROR(IF(Z42="",0,Z42),"0")</f>
        <v>3.7960000000000001E-2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20</v>
      </c>
      <c r="Y44" s="547">
        <f>IFERROR(SUM(Y40:Y42),"0")</f>
        <v>21.6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50</v>
      </c>
      <c r="Y86" s="546">
        <f>IFERROR(IF(X86="",0,CEILING((X86/$H86),1)*$H86),"")</f>
        <v>54</v>
      </c>
      <c r="Z86" s="36">
        <f>IFERROR(IF(Y86=0,"",ROUNDUP(Y86/H86,0)*0.01898),"")</f>
        <v>9.4899999999999998E-2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52.013888888888886</v>
      </c>
      <c r="BN86" s="64">
        <f>IFERROR(Y86*I86/H86,"0")</f>
        <v>56.17499999999999</v>
      </c>
      <c r="BO86" s="64">
        <f>IFERROR(1/J86*(X86/H86),"0")</f>
        <v>7.2337962962962965E-2</v>
      </c>
      <c r="BP86" s="64">
        <f>IFERROR(1/J86*(Y86/H86),"0")</f>
        <v>7.8125E-2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4.6296296296296298</v>
      </c>
      <c r="Y89" s="547">
        <f>IFERROR(Y86/H86,"0")+IFERROR(Y87/H87,"0")+IFERROR(Y88/H88,"0")</f>
        <v>5</v>
      </c>
      <c r="Z89" s="547">
        <f>IFERROR(IF(Z86="",0,Z86),"0")+IFERROR(IF(Z87="",0,Z87),"0")+IFERROR(IF(Z88="",0,Z88),"0")</f>
        <v>9.4899999999999998E-2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50</v>
      </c>
      <c r="Y90" s="547">
        <f>IFERROR(SUM(Y86:Y88),"0")</f>
        <v>54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80</v>
      </c>
      <c r="Y92" s="546">
        <f>IFERROR(IF(X92="",0,CEILING((X92/$H92),1)*$H92),"")</f>
        <v>81</v>
      </c>
      <c r="Z92" s="36">
        <f>IFERROR(IF(Y92=0,"",ROUNDUP(Y92/H92,0)*0.01898),"")</f>
        <v>0.1898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85.125925925925927</v>
      </c>
      <c r="BN92" s="64">
        <f>IFERROR(Y92*I92/H92,"0")</f>
        <v>86.190000000000012</v>
      </c>
      <c r="BO92" s="64">
        <f>IFERROR(1/J92*(X92/H92),"0")</f>
        <v>0.15432098765432101</v>
      </c>
      <c r="BP92" s="64">
        <f>IFERROR(1/J92*(Y92/H92),"0")</f>
        <v>0.15625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9.8765432098765444</v>
      </c>
      <c r="Y96" s="547">
        <f>IFERROR(Y92/H92,"0")+IFERROR(Y93/H93,"0")+IFERROR(Y94/H94,"0")+IFERROR(Y95/H95,"0")</f>
        <v>10</v>
      </c>
      <c r="Z96" s="547">
        <f>IFERROR(IF(Z92="",0,Z92),"0")+IFERROR(IF(Z93="",0,Z93),"0")+IFERROR(IF(Z94="",0,Z94),"0")+IFERROR(IF(Z95="",0,Z95),"0")</f>
        <v>0.1898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80</v>
      </c>
      <c r="Y97" s="547">
        <f>IFERROR(SUM(Y92:Y95),"0")</f>
        <v>81</v>
      </c>
      <c r="Z97" s="37"/>
      <c r="AA97" s="548"/>
      <c r="AB97" s="548"/>
      <c r="AC97" s="548"/>
    </row>
    <row r="98" spans="1:68" ht="16.5" customHeight="1" x14ac:dyDescent="0.25">
      <c r="A98" s="563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80</v>
      </c>
      <c r="Y113" s="546">
        <f>IFERROR(IF(X113="",0,CEILING((X113/$H113),1)*$H113),"")</f>
        <v>81</v>
      </c>
      <c r="Z113" s="36">
        <f>IFERROR(IF(Y113=0,"",ROUNDUP(Y113/H113,0)*0.01898),"")</f>
        <v>0.1898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85.066666666666663</v>
      </c>
      <c r="BN113" s="64">
        <f>IFERROR(Y113*I113/H113,"0")</f>
        <v>86.13000000000001</v>
      </c>
      <c r="BO113" s="64">
        <f>IFERROR(1/J113*(X113/H113),"0")</f>
        <v>0.15432098765432101</v>
      </c>
      <c r="BP113" s="64">
        <f>IFERROR(1/J113*(Y113/H113),"0")</f>
        <v>0.15625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9.8765432098765444</v>
      </c>
      <c r="Y117" s="547">
        <f>IFERROR(Y113/H113,"0")+IFERROR(Y114/H114,"0")+IFERROR(Y115/H115,"0")+IFERROR(Y116/H116,"0")</f>
        <v>10</v>
      </c>
      <c r="Z117" s="547">
        <f>IFERROR(IF(Z113="",0,Z113),"0")+IFERROR(IF(Z114="",0,Z114),"0")+IFERROR(IF(Z115="",0,Z115),"0")+IFERROR(IF(Z116="",0,Z116),"0")</f>
        <v>0.1898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80</v>
      </c>
      <c r="Y118" s="547">
        <f>IFERROR(SUM(Y113:Y116),"0")</f>
        <v>81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40</v>
      </c>
      <c r="Y159" s="546">
        <f t="shared" si="5"/>
        <v>42</v>
      </c>
      <c r="Z159" s="36">
        <f>IFERROR(IF(Y159=0,"",ROUNDUP(Y159/H159,0)*0.00902),"")</f>
        <v>9.0200000000000002E-2</v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42.571428571428562</v>
      </c>
      <c r="BN159" s="64">
        <f t="shared" si="7"/>
        <v>44.699999999999996</v>
      </c>
      <c r="BO159" s="64">
        <f t="shared" si="8"/>
        <v>7.2150072150072145E-2</v>
      </c>
      <c r="BP159" s="64">
        <f t="shared" si="9"/>
        <v>7.575757575757576E-2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30</v>
      </c>
      <c r="Y160" s="546">
        <f t="shared" si="5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31.5</v>
      </c>
      <c r="BN160" s="64">
        <f t="shared" si="7"/>
        <v>35.28</v>
      </c>
      <c r="BO160" s="64">
        <f t="shared" si="8"/>
        <v>5.4112554112554112E-2</v>
      </c>
      <c r="BP160" s="64">
        <f t="shared" si="9"/>
        <v>6.0606060606060608E-2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16.666666666666664</v>
      </c>
      <c r="Y167" s="547">
        <f>IFERROR(Y158/H158,"0")+IFERROR(Y159/H159,"0")+IFERROR(Y160/H160,"0")+IFERROR(Y161/H161,"0")+IFERROR(Y162/H162,"0")+IFERROR(Y163/H163,"0")+IFERROR(Y164/H164,"0")+IFERROR(Y165/H165,"0")+IFERROR(Y166/H166,"0")</f>
        <v>18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0.16236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70</v>
      </c>
      <c r="Y168" s="547">
        <f>IFERROR(SUM(Y158:Y166),"0")</f>
        <v>75.599999999999994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200</v>
      </c>
      <c r="Y191" s="546">
        <f t="shared" ref="Y191:Y198" si="10">IFERROR(IF(X191="",0,CEILING((X191/$H191),1)*$H191),"")</f>
        <v>205.20000000000002</v>
      </c>
      <c r="Z191" s="36">
        <f>IFERROR(IF(Y191=0,"",ROUNDUP(Y191/H191,0)*0.00902),"")</f>
        <v>0.34276000000000001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207.77777777777777</v>
      </c>
      <c r="BN191" s="64">
        <f t="shared" ref="BN191:BN198" si="12">IFERROR(Y191*I191/H191,"0")</f>
        <v>213.18000000000004</v>
      </c>
      <c r="BO191" s="64">
        <f t="shared" ref="BO191:BO198" si="13">IFERROR(1/J191*(X191/H191),"0")</f>
        <v>0.28058361391694725</v>
      </c>
      <c r="BP191" s="64">
        <f t="shared" ref="BP191:BP198" si="14">IFERROR(1/J191*(Y191/H191),"0")</f>
        <v>0.2878787878787879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200</v>
      </c>
      <c r="Y192" s="546">
        <f t="shared" si="10"/>
        <v>205.20000000000002</v>
      </c>
      <c r="Z192" s="36">
        <f>IFERROR(IF(Y192=0,"",ROUNDUP(Y192/H192,0)*0.00902),"")</f>
        <v>0.34276000000000001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207.77777777777777</v>
      </c>
      <c r="BN192" s="64">
        <f t="shared" si="12"/>
        <v>213.18000000000004</v>
      </c>
      <c r="BO192" s="64">
        <f t="shared" si="13"/>
        <v>0.28058361391694725</v>
      </c>
      <c r="BP192" s="64">
        <f t="shared" si="14"/>
        <v>0.2878787878787879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300</v>
      </c>
      <c r="Y193" s="546">
        <f t="shared" si="10"/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311.66666666666663</v>
      </c>
      <c r="BN193" s="64">
        <f t="shared" si="12"/>
        <v>314.16000000000003</v>
      </c>
      <c r="BO193" s="64">
        <f t="shared" si="13"/>
        <v>0.42087542087542085</v>
      </c>
      <c r="BP193" s="64">
        <f t="shared" si="14"/>
        <v>0.42424242424242425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200</v>
      </c>
      <c r="Y194" s="546">
        <f t="shared" si="10"/>
        <v>205.20000000000002</v>
      </c>
      <c r="Z194" s="36">
        <f>IFERROR(IF(Y194=0,"",ROUNDUP(Y194/H194,0)*0.00902),"")</f>
        <v>0.34276000000000001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207.77777777777777</v>
      </c>
      <c r="BN194" s="64">
        <f t="shared" si="12"/>
        <v>213.18000000000004</v>
      </c>
      <c r="BO194" s="64">
        <f t="shared" si="13"/>
        <v>0.28058361391694725</v>
      </c>
      <c r="BP194" s="64">
        <f t="shared" si="14"/>
        <v>0.2878787878787879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166.66666666666666</v>
      </c>
      <c r="Y199" s="547">
        <f>IFERROR(Y191/H191,"0")+IFERROR(Y192/H192,"0")+IFERROR(Y193/H193,"0")+IFERROR(Y194/H194,"0")+IFERROR(Y195/H195,"0")+IFERROR(Y196/H196,"0")+IFERROR(Y197/H197,"0")+IFERROR(Y198/H198,"0")</f>
        <v>170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1.5334000000000001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900</v>
      </c>
      <c r="Y200" s="547">
        <f>IFERROR(SUM(Y191:Y198),"0")</f>
        <v>918.00000000000011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60</v>
      </c>
      <c r="Y202" s="546">
        <f t="shared" ref="Y202:Y210" si="15">IFERROR(IF(X202="",0,CEILING((X202/$H202),1)*$H202),"")</f>
        <v>64.8</v>
      </c>
      <c r="Z202" s="36">
        <f>IFERROR(IF(Y202=0,"",ROUNDUP(Y202/H202,0)*0.01898),"")</f>
        <v>0.15184</v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63.844444444444449</v>
      </c>
      <c r="BN202" s="64">
        <f t="shared" ref="BN202:BN210" si="17">IFERROR(Y202*I202/H202,"0")</f>
        <v>68.951999999999998</v>
      </c>
      <c r="BO202" s="64">
        <f t="shared" ref="BO202:BO210" si="18">IFERROR(1/J202*(X202/H202),"0")</f>
        <v>0.11574074074074074</v>
      </c>
      <c r="BP202" s="64">
        <f t="shared" ref="BP202:BP210" si="19">IFERROR(1/J202*(Y202/H202),"0")</f>
        <v>0.125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20</v>
      </c>
      <c r="Y204" s="546">
        <f t="shared" si="15"/>
        <v>26.099999999999998</v>
      </c>
      <c r="Z204" s="36">
        <f>IFERROR(IF(Y204=0,"",ROUNDUP(Y204/H204,0)*0.01898),"")</f>
        <v>5.6940000000000004E-2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21.193103448275863</v>
      </c>
      <c r="BN204" s="64">
        <f t="shared" si="17"/>
        <v>27.656999999999996</v>
      </c>
      <c r="BO204" s="64">
        <f t="shared" si="18"/>
        <v>3.5919540229885062E-2</v>
      </c>
      <c r="BP204" s="64">
        <f t="shared" si="19"/>
        <v>4.6875E-2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204</v>
      </c>
      <c r="Y205" s="546">
        <f t="shared" si="15"/>
        <v>204</v>
      </c>
      <c r="Z205" s="36">
        <f t="shared" ref="Z205:Z210" si="20">IFERROR(IF(Y205=0,"",ROUNDUP(Y205/H205,0)*0.00651),"")</f>
        <v>0.55335000000000001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226.95</v>
      </c>
      <c r="BN205" s="64">
        <f t="shared" si="17"/>
        <v>226.95</v>
      </c>
      <c r="BO205" s="64">
        <f t="shared" si="18"/>
        <v>0.46703296703296709</v>
      </c>
      <c r="BP205" s="64">
        <f t="shared" si="19"/>
        <v>0.46703296703296709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48</v>
      </c>
      <c r="Y207" s="546">
        <f t="shared" si="15"/>
        <v>48</v>
      </c>
      <c r="Z207" s="36">
        <f t="shared" si="20"/>
        <v>0.13020000000000001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53.040000000000006</v>
      </c>
      <c r="BN207" s="64">
        <f t="shared" si="17"/>
        <v>53.040000000000006</v>
      </c>
      <c r="BO207" s="64">
        <f t="shared" si="18"/>
        <v>0.1098901098901099</v>
      </c>
      <c r="BP207" s="64">
        <f t="shared" si="19"/>
        <v>0.1098901098901099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72</v>
      </c>
      <c r="Y208" s="546">
        <f t="shared" si="15"/>
        <v>72</v>
      </c>
      <c r="Z208" s="36">
        <f t="shared" si="20"/>
        <v>0.1953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79.560000000000016</v>
      </c>
      <c r="BN208" s="64">
        <f t="shared" si="17"/>
        <v>79.560000000000016</v>
      </c>
      <c r="BO208" s="64">
        <f t="shared" si="18"/>
        <v>0.16483516483516486</v>
      </c>
      <c r="BP208" s="64">
        <f t="shared" si="19"/>
        <v>0.16483516483516486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72</v>
      </c>
      <c r="Y209" s="546">
        <f t="shared" si="15"/>
        <v>72</v>
      </c>
      <c r="Z209" s="36">
        <f t="shared" si="20"/>
        <v>0.1953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79.560000000000016</v>
      </c>
      <c r="BN209" s="64">
        <f t="shared" si="17"/>
        <v>79.560000000000016</v>
      </c>
      <c r="BO209" s="64">
        <f t="shared" si="18"/>
        <v>0.16483516483516486</v>
      </c>
      <c r="BP209" s="64">
        <f t="shared" si="19"/>
        <v>0.16483516483516486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72</v>
      </c>
      <c r="Y210" s="546">
        <f t="shared" si="15"/>
        <v>72</v>
      </c>
      <c r="Z210" s="36">
        <f t="shared" si="20"/>
        <v>0.1953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79.740000000000009</v>
      </c>
      <c r="BN210" s="64">
        <f t="shared" si="17"/>
        <v>79.740000000000009</v>
      </c>
      <c r="BO210" s="64">
        <f t="shared" si="18"/>
        <v>0.16483516483516486</v>
      </c>
      <c r="BP210" s="64">
        <f t="shared" si="19"/>
        <v>0.16483516483516486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204.70625798212006</v>
      </c>
      <c r="Y211" s="547">
        <f>IFERROR(Y202/H202,"0")+IFERROR(Y203/H203,"0")+IFERROR(Y204/H204,"0")+IFERROR(Y205/H205,"0")+IFERROR(Y206/H206,"0")+IFERROR(Y207/H207,"0")+IFERROR(Y208/H208,"0")+IFERROR(Y209/H209,"0")+IFERROR(Y210/H210,"0")</f>
        <v>206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1.4782299999999999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548</v>
      </c>
      <c r="Y212" s="547">
        <f>IFERROR(SUM(Y202:Y210),"0")</f>
        <v>558.9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9.6000000000000014</v>
      </c>
      <c r="Y215" s="546">
        <f>IFERROR(IF(X215="",0,CEILING((X215/$H215),1)*$H215),"")</f>
        <v>9.6</v>
      </c>
      <c r="Z215" s="36">
        <f>IFERROR(IF(Y215=0,"",ROUNDUP(Y215/H215,0)*0.00651),"")</f>
        <v>2.6040000000000001E-2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10.608000000000002</v>
      </c>
      <c r="BN215" s="64">
        <f>IFERROR(Y215*I215/H215,"0")</f>
        <v>10.608000000000001</v>
      </c>
      <c r="BO215" s="64">
        <f>IFERROR(1/J215*(X215/H215),"0")</f>
        <v>2.1978021978021983E-2</v>
      </c>
      <c r="BP215" s="64">
        <f>IFERROR(1/J215*(Y215/H215),"0")</f>
        <v>2.197802197802198E-2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4.0000000000000009</v>
      </c>
      <c r="Y216" s="547">
        <f>IFERROR(Y214/H214,"0")+IFERROR(Y215/H215,"0")</f>
        <v>4</v>
      </c>
      <c r="Z216" s="547">
        <f>IFERROR(IF(Z214="",0,Z214),"0")+IFERROR(IF(Z215="",0,Z215),"0")</f>
        <v>2.6040000000000001E-2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9.6000000000000014</v>
      </c>
      <c r="Y217" s="547">
        <f>IFERROR(SUM(Y214:Y215),"0")</f>
        <v>9.6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30</v>
      </c>
      <c r="Y296" s="546">
        <f t="shared" ref="Y296:Y302" si="27">IFERROR(IF(X296="",0,CEILING((X296/$H296),1)*$H296),"")</f>
        <v>33.6</v>
      </c>
      <c r="Z296" s="36">
        <f>IFERROR(IF(Y296=0,"",ROUNDUP(Y296/H296,0)*0.00902),"")</f>
        <v>7.2160000000000002E-2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31.928571428571427</v>
      </c>
      <c r="BN296" s="64">
        <f t="shared" ref="BN296:BN302" si="29">IFERROR(Y296*I296/H296,"0")</f>
        <v>35.76</v>
      </c>
      <c r="BO296" s="64">
        <f t="shared" ref="BO296:BO302" si="30">IFERROR(1/J296*(X296/H296),"0")</f>
        <v>5.4112554112554112E-2</v>
      </c>
      <c r="BP296" s="64">
        <f t="shared" ref="BP296:BP302" si="31">IFERROR(1/J296*(Y296/H296),"0")</f>
        <v>6.0606060606060608E-2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7.1428571428571423</v>
      </c>
      <c r="Y303" s="547">
        <f>IFERROR(Y296/H296,"0")+IFERROR(Y297/H297,"0")+IFERROR(Y298/H298,"0")+IFERROR(Y299/H299,"0")+IFERROR(Y300/H300,"0")+IFERROR(Y301/H301,"0")+IFERROR(Y302/H302,"0")</f>
        <v>8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7.2160000000000002E-2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30</v>
      </c>
      <c r="Y304" s="547">
        <f>IFERROR(SUM(Y296:Y302),"0")</f>
        <v>33.6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 t="s">
        <v>188</v>
      </c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106</v>
      </c>
      <c r="AK310" s="68">
        <v>37.799999999999997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80</v>
      </c>
      <c r="Y314" s="546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84.942857142857136</v>
      </c>
      <c r="BN314" s="64">
        <f>IFERROR(Y314*I314/H314,"0")</f>
        <v>89.19</v>
      </c>
      <c r="BO314" s="64">
        <f>IFERROR(1/J314*(X314/H314),"0")</f>
        <v>0.14880952380952381</v>
      </c>
      <c r="BP314" s="64">
        <f>IFERROR(1/J314*(Y314/H314),"0")</f>
        <v>0.15625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200</v>
      </c>
      <c r="Y315" s="546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30</v>
      </c>
      <c r="Y316" s="546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38.736263736263737</v>
      </c>
      <c r="Y317" s="547">
        <f>IFERROR(Y314/H314,"0")+IFERROR(Y315/H315,"0")+IFERROR(Y316/H316,"0")</f>
        <v>40</v>
      </c>
      <c r="Z317" s="547">
        <f>IFERROR(IF(Z314="",0,Z314),"0")+IFERROR(IF(Z315="",0,Z315),"0")+IFERROR(IF(Z316="",0,Z316),"0")</f>
        <v>0.75919999999999999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310</v>
      </c>
      <c r="Y318" s="547">
        <f>IFERROR(SUM(Y314:Y316),"0")</f>
        <v>320.39999999999998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188</v>
      </c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188</v>
      </c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1500</v>
      </c>
      <c r="Y342" s="546">
        <f t="shared" ref="Y342:Y348" si="32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1548</v>
      </c>
      <c r="BN342" s="64">
        <f t="shared" ref="BN342:BN348" si="34">IFERROR(Y342*I342/H342,"0")</f>
        <v>1548</v>
      </c>
      <c r="BO342" s="64">
        <f t="shared" ref="BO342:BO348" si="35">IFERROR(1/J342*(X342/H342),"0")</f>
        <v>2.083333333333333</v>
      </c>
      <c r="BP342" s="64">
        <f t="shared" ref="BP342:BP348" si="36">IFERROR(1/J342*(Y342/H342),"0")</f>
        <v>2.083333333333333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1000</v>
      </c>
      <c r="Y343" s="546">
        <f t="shared" si="32"/>
        <v>1005</v>
      </c>
      <c r="Z343" s="36">
        <f>IFERROR(IF(Y343=0,"",ROUNDUP(Y343/H343,0)*0.02175),"")</f>
        <v>1.4572499999999999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1032</v>
      </c>
      <c r="BN343" s="64">
        <f t="shared" si="34"/>
        <v>1037.1600000000001</v>
      </c>
      <c r="BO343" s="64">
        <f t="shared" si="35"/>
        <v>1.3888888888888888</v>
      </c>
      <c r="BP343" s="64">
        <f t="shared" si="36"/>
        <v>1.3958333333333333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1500</v>
      </c>
      <c r="Y344" s="546">
        <f t="shared" si="32"/>
        <v>1500</v>
      </c>
      <c r="Z344" s="36">
        <f>IFERROR(IF(Y344=0,"",ROUNDUP(Y344/H344,0)*0.02175),"")</f>
        <v>2.1749999999999998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1548</v>
      </c>
      <c r="BN344" s="64">
        <f t="shared" si="34"/>
        <v>1548</v>
      </c>
      <c r="BO344" s="64">
        <f t="shared" si="35"/>
        <v>2.083333333333333</v>
      </c>
      <c r="BP344" s="64">
        <f t="shared" si="36"/>
        <v>2.083333333333333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266.66666666666669</v>
      </c>
      <c r="Y349" s="547">
        <f>IFERROR(Y342/H342,"0")+IFERROR(Y343/H343,"0")+IFERROR(Y344/H344,"0")+IFERROR(Y345/H345,"0")+IFERROR(Y346/H346,"0")+IFERROR(Y347/H347,"0")+IFERROR(Y348/H348,"0")</f>
        <v>267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5.8072499999999998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4000</v>
      </c>
      <c r="Y350" s="547">
        <f>IFERROR(SUM(Y342:Y348),"0")</f>
        <v>4005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1000</v>
      </c>
      <c r="Y352" s="546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66.666666666666671</v>
      </c>
      <c r="Y354" s="547">
        <f>IFERROR(Y352/H352,"0")+IFERROR(Y353/H353,"0")</f>
        <v>67</v>
      </c>
      <c r="Z354" s="547">
        <f>IFERROR(IF(Z352="",0,Z352),"0")+IFERROR(IF(Z353="",0,Z353),"0")</f>
        <v>1.4572499999999999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1000</v>
      </c>
      <c r="Y355" s="547">
        <f>IFERROR(SUM(Y352:Y353),"0")</f>
        <v>1005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80</v>
      </c>
      <c r="Y358" s="546">
        <f>IFERROR(IF(X358="",0,CEILING((X358/$H358),1)*$H358),"")</f>
        <v>81</v>
      </c>
      <c r="Z358" s="36">
        <f>IFERROR(IF(Y358=0,"",ROUNDUP(Y358/H358,0)*0.01898),"")</f>
        <v>0.17082</v>
      </c>
      <c r="AA358" s="56"/>
      <c r="AB358" s="57"/>
      <c r="AC358" s="407" t="s">
        <v>566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84.61333333333333</v>
      </c>
      <c r="BN358" s="64">
        <f>IFERROR(Y358*I358/H358,"0")</f>
        <v>85.670999999999992</v>
      </c>
      <c r="BO358" s="64">
        <f>IFERROR(1/J358*(X358/H358),"0")</f>
        <v>0.1388888888888889</v>
      </c>
      <c r="BP358" s="64">
        <f>IFERROR(1/J358*(Y358/H358),"0")</f>
        <v>0.140625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8.8888888888888893</v>
      </c>
      <c r="Y359" s="547">
        <f>IFERROR(Y357/H357,"0")+IFERROR(Y358/H358,"0")</f>
        <v>9</v>
      </c>
      <c r="Z359" s="547">
        <f>IFERROR(IF(Z357="",0,Z357),"0")+IFERROR(IF(Z358="",0,Z358),"0")</f>
        <v>0.17082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80</v>
      </c>
      <c r="Y360" s="547">
        <f>IFERROR(SUM(Y357:Y358),"0")</f>
        <v>81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300</v>
      </c>
      <c r="Y362" s="546">
        <f>IFERROR(IF(X362="",0,CEILING((X362/$H362),1)*$H362),"")</f>
        <v>306</v>
      </c>
      <c r="Z362" s="36">
        <f>IFERROR(IF(Y362=0,"",ROUNDUP(Y362/H362,0)*0.01898),"")</f>
        <v>0.64532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317.29999999999995</v>
      </c>
      <c r="BN362" s="64">
        <f>IFERROR(Y362*I362/H362,"0")</f>
        <v>323.64599999999996</v>
      </c>
      <c r="BO362" s="64">
        <f>IFERROR(1/J362*(X362/H362),"0")</f>
        <v>0.52083333333333337</v>
      </c>
      <c r="BP362" s="64">
        <f>IFERROR(1/J362*(Y362/H362),"0")</f>
        <v>0.53125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33.333333333333336</v>
      </c>
      <c r="Y363" s="547">
        <f>IFERROR(Y362/H362,"0")</f>
        <v>34</v>
      </c>
      <c r="Z363" s="547">
        <f>IFERROR(IF(Z362="",0,Z362),"0")</f>
        <v>0.64532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300</v>
      </c>
      <c r="Y364" s="547">
        <f>IFERROR(SUM(Y362:Y362),"0")</f>
        <v>306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110</v>
      </c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20</v>
      </c>
      <c r="Y389" s="546">
        <f t="shared" ref="Y389:Y398" si="37">IFERROR(IF(X389="",0,CEILING((X389/$H389),1)*$H389),"")</f>
        <v>21.6</v>
      </c>
      <c r="Z389" s="36">
        <f>IFERROR(IF(Y389=0,"",ROUNDUP(Y389/H389,0)*0.00902),"")</f>
        <v>3.6080000000000001E-2</v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20.777777777777779</v>
      </c>
      <c r="BN389" s="64">
        <f t="shared" ref="BN389:BN398" si="39">IFERROR(Y389*I389/H389,"0")</f>
        <v>22.44</v>
      </c>
      <c r="BO389" s="64">
        <f t="shared" ref="BO389:BO398" si="40">IFERROR(1/J389*(X389/H389),"0")</f>
        <v>2.8058361391694722E-2</v>
      </c>
      <c r="BP389" s="64">
        <f t="shared" ref="BP389:BP398" si="41">IFERROR(1/J389*(Y389/H389),"0")</f>
        <v>3.0303030303030304E-2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40</v>
      </c>
      <c r="Y391" s="546">
        <f t="shared" si="37"/>
        <v>43.2</v>
      </c>
      <c r="Z391" s="36">
        <f>IFERROR(IF(Y391=0,"",ROUNDUP(Y391/H391,0)*0.00902),"")</f>
        <v>7.2160000000000002E-2</v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41.555555555555557</v>
      </c>
      <c r="BN391" s="64">
        <f t="shared" si="39"/>
        <v>44.88</v>
      </c>
      <c r="BO391" s="64">
        <f t="shared" si="40"/>
        <v>5.6116722783389444E-2</v>
      </c>
      <c r="BP391" s="64">
        <f t="shared" si="41"/>
        <v>6.0606060606060608E-2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100</v>
      </c>
      <c r="Y392" s="546">
        <f t="shared" si="37"/>
        <v>102.60000000000001</v>
      </c>
      <c r="Z392" s="36">
        <f>IFERROR(IF(Y392=0,"",ROUNDUP(Y392/H392,0)*0.00902),"")</f>
        <v>0.17138</v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103.88888888888889</v>
      </c>
      <c r="BN392" s="64">
        <f t="shared" si="39"/>
        <v>106.59000000000002</v>
      </c>
      <c r="BO392" s="64">
        <f t="shared" si="40"/>
        <v>0.14029180695847362</v>
      </c>
      <c r="BP392" s="64">
        <f t="shared" si="41"/>
        <v>0.14393939393939395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266</v>
      </c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29.62962962962963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31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0.27961999999999998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160</v>
      </c>
      <c r="Y400" s="547">
        <f>IFERROR(SUM(Y389:Y398),"0")</f>
        <v>167.40000000000003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110</v>
      </c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150</v>
      </c>
      <c r="Y412" s="546">
        <f>IFERROR(IF(X412="",0,CEILING((X412/$H412),1)*$H412),"")</f>
        <v>151.20000000000002</v>
      </c>
      <c r="Z412" s="36">
        <f>IFERROR(IF(Y412=0,"",ROUNDUP(Y412/H412,0)*0.00902),"")</f>
        <v>0.25256000000000001</v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155.83333333333331</v>
      </c>
      <c r="BN412" s="64">
        <f>IFERROR(Y412*I412/H412,"0")</f>
        <v>157.08000000000001</v>
      </c>
      <c r="BO412" s="64">
        <f>IFERROR(1/J412*(X412/H412),"0")</f>
        <v>0.21043771043771042</v>
      </c>
      <c r="BP412" s="64">
        <f>IFERROR(1/J412*(Y412/H412),"0")</f>
        <v>0.21212121212121213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27.777777777777775</v>
      </c>
      <c r="Y416" s="547">
        <f>IFERROR(Y412/H412,"0")+IFERROR(Y413/H413,"0")+IFERROR(Y414/H414,"0")+IFERROR(Y415/H415,"0")</f>
        <v>28</v>
      </c>
      <c r="Z416" s="547">
        <f>IFERROR(IF(Z412="",0,Z412),"0")+IFERROR(IF(Z413="",0,Z413),"0")+IFERROR(IF(Z414="",0,Z414),"0")+IFERROR(IF(Z415="",0,Z415),"0")</f>
        <v>0.25256000000000001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150</v>
      </c>
      <c r="Y417" s="547">
        <f>IFERROR(SUM(Y412:Y415),"0")</f>
        <v>151.20000000000002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20</v>
      </c>
      <c r="Y427" s="546">
        <f t="shared" si="43"/>
        <v>21.12</v>
      </c>
      <c r="Z427" s="36">
        <f t="shared" si="44"/>
        <v>4.7840000000000001E-2</v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21.363636363636363</v>
      </c>
      <c r="BN427" s="64">
        <f t="shared" si="46"/>
        <v>22.56</v>
      </c>
      <c r="BO427" s="64">
        <f t="shared" si="47"/>
        <v>3.6421911421911424E-2</v>
      </c>
      <c r="BP427" s="64">
        <f t="shared" si="48"/>
        <v>3.8461538461538464E-2</v>
      </c>
    </row>
    <row r="428" spans="1:68" ht="27" customHeight="1" x14ac:dyDescent="0.25">
      <c r="A428" s="54" t="s">
        <v>650</v>
      </c>
      <c r="B428" s="54" t="s">
        <v>651</v>
      </c>
      <c r="C428" s="31">
        <v>4301012145</v>
      </c>
      <c r="D428" s="549">
        <v>4607091383522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/>
      <c r="M428" s="33" t="s">
        <v>104</v>
      </c>
      <c r="N428" s="33"/>
      <c r="O428" s="32">
        <v>60</v>
      </c>
      <c r="P428" s="647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/>
      <c r="AK428" s="68">
        <v>0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49">
        <v>4680115885226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 t="s">
        <v>103</v>
      </c>
      <c r="M429" s="33" t="s">
        <v>77</v>
      </c>
      <c r="N429" s="33"/>
      <c r="O429" s="32">
        <v>60</v>
      </c>
      <c r="P429" s="6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100</v>
      </c>
      <c r="Y429" s="546">
        <f t="shared" si="43"/>
        <v>100.32000000000001</v>
      </c>
      <c r="Z429" s="36">
        <f t="shared" si="44"/>
        <v>0.22724</v>
      </c>
      <c r="AA429" s="56"/>
      <c r="AB429" s="57"/>
      <c r="AC429" s="469" t="s">
        <v>655</v>
      </c>
      <c r="AG429" s="64"/>
      <c r="AJ429" s="68" t="s">
        <v>106</v>
      </c>
      <c r="AK429" s="68">
        <v>42.24</v>
      </c>
      <c r="BB429" s="470" t="s">
        <v>1</v>
      </c>
      <c r="BM429" s="64">
        <f t="shared" si="45"/>
        <v>106.81818181818181</v>
      </c>
      <c r="BN429" s="64">
        <f t="shared" si="46"/>
        <v>107.16</v>
      </c>
      <c r="BO429" s="64">
        <f t="shared" si="47"/>
        <v>0.18210955710955709</v>
      </c>
      <c r="BP429" s="64">
        <f t="shared" si="48"/>
        <v>0.18269230769230771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200</v>
      </c>
      <c r="Y431" s="546">
        <f t="shared" si="43"/>
        <v>200.64000000000001</v>
      </c>
      <c r="Z431" s="36">
        <f t="shared" si="44"/>
        <v>0.45448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213.63636363636363</v>
      </c>
      <c r="BN431" s="64">
        <f t="shared" si="46"/>
        <v>214.32</v>
      </c>
      <c r="BO431" s="64">
        <f t="shared" si="47"/>
        <v>0.36421911421911418</v>
      </c>
      <c r="BP431" s="64">
        <f t="shared" si="48"/>
        <v>0.36538461538461542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 t="s">
        <v>110</v>
      </c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 t="s">
        <v>106</v>
      </c>
      <c r="AK437" s="68">
        <v>57.6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60.606060606060602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61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0.72955999999999999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320</v>
      </c>
      <c r="Y439" s="547">
        <f>IFERROR(SUM(Y426:Y437),"0")</f>
        <v>322.08000000000004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100</v>
      </c>
      <c r="Y441" s="546">
        <f>IFERROR(IF(X441="",0,CEILING((X441/$H441),1)*$H441),"")</f>
        <v>100.32000000000001</v>
      </c>
      <c r="Z441" s="36">
        <f>IFERROR(IF(Y441=0,"",ROUNDUP(Y441/H441,0)*0.01196),"")</f>
        <v>0.22724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106.81818181818181</v>
      </c>
      <c r="BN441" s="64">
        <f>IFERROR(Y441*I441/H441,"0")</f>
        <v>107.16</v>
      </c>
      <c r="BO441" s="64">
        <f>IFERROR(1/J441*(X441/H441),"0")</f>
        <v>0.18210955710955709</v>
      </c>
      <c r="BP441" s="64">
        <f>IFERROR(1/J441*(Y441/H441),"0")</f>
        <v>0.18269230769230771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18.939393939393938</v>
      </c>
      <c r="Y444" s="547">
        <f>IFERROR(Y441/H441,"0")+IFERROR(Y442/H442,"0")+IFERROR(Y443/H443,"0")</f>
        <v>19</v>
      </c>
      <c r="Z444" s="547">
        <f>IFERROR(IF(Z441="",0,Z441),"0")+IFERROR(IF(Z442="",0,Z442),"0")+IFERROR(IF(Z443="",0,Z443),"0")</f>
        <v>0.22724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100</v>
      </c>
      <c r="Y445" s="547">
        <f>IFERROR(SUM(Y441:Y443),"0")</f>
        <v>100.32000000000001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100</v>
      </c>
      <c r="Y447" s="546">
        <f t="shared" ref="Y447:Y452" si="49">IFERROR(IF(X447="",0,CEILING((X447/$H447),1)*$H447),"")</f>
        <v>100.32000000000001</v>
      </c>
      <c r="Z447" s="36">
        <f>IFERROR(IF(Y447=0,"",ROUNDUP(Y447/H447,0)*0.01196),"")</f>
        <v>0.22724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106.81818181818181</v>
      </c>
      <c r="BN447" s="64">
        <f t="shared" ref="BN447:BN452" si="51">IFERROR(Y447*I447/H447,"0")</f>
        <v>107.16</v>
      </c>
      <c r="BO447" s="64">
        <f t="shared" ref="BO447:BO452" si="52">IFERROR(1/J447*(X447/H447),"0")</f>
        <v>0.18210955710955709</v>
      </c>
      <c r="BP447" s="64">
        <f t="shared" ref="BP447:BP452" si="53">IFERROR(1/J447*(Y447/H447),"0")</f>
        <v>0.18269230769230771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50</v>
      </c>
      <c r="Y448" s="546">
        <f t="shared" si="49"/>
        <v>52.800000000000004</v>
      </c>
      <c r="Z448" s="36">
        <f>IFERROR(IF(Y448=0,"",ROUNDUP(Y448/H448,0)*0.01196),"")</f>
        <v>0.1196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53.409090909090907</v>
      </c>
      <c r="BN448" s="64">
        <f t="shared" si="51"/>
        <v>56.400000000000006</v>
      </c>
      <c r="BO448" s="64">
        <f t="shared" si="52"/>
        <v>9.1054778554778545E-2</v>
      </c>
      <c r="BP448" s="64">
        <f t="shared" si="53"/>
        <v>9.6153846153846159E-2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50</v>
      </c>
      <c r="Y449" s="546">
        <f t="shared" si="49"/>
        <v>52.800000000000004</v>
      </c>
      <c r="Z449" s="36">
        <f>IFERROR(IF(Y449=0,"",ROUNDUP(Y449/H449,0)*0.01196),"")</f>
        <v>0.1196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53.409090909090907</v>
      </c>
      <c r="BN449" s="64">
        <f t="shared" si="51"/>
        <v>56.400000000000006</v>
      </c>
      <c r="BO449" s="64">
        <f t="shared" si="52"/>
        <v>9.1054778554778545E-2</v>
      </c>
      <c r="BP449" s="64">
        <f t="shared" si="53"/>
        <v>9.6153846153846159E-2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37.878787878787875</v>
      </c>
      <c r="Y453" s="547">
        <f>IFERROR(Y447/H447,"0")+IFERROR(Y448/H448,"0")+IFERROR(Y449/H449,"0")+IFERROR(Y450/H450,"0")+IFERROR(Y451/H451,"0")+IFERROR(Y452/H452,"0")</f>
        <v>39</v>
      </c>
      <c r="Z453" s="547">
        <f>IFERROR(IF(Z447="",0,Z447),"0")+IFERROR(IF(Z448="",0,Z448),"0")+IFERROR(IF(Z449="",0,Z449),"0")+IFERROR(IF(Z450="",0,Z450),"0")+IFERROR(IF(Z451="",0,Z451),"0")+IFERROR(IF(Z452="",0,Z452),"0")</f>
        <v>0.46643999999999997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200</v>
      </c>
      <c r="Y454" s="547">
        <f>IFERROR(SUM(Y447:Y452),"0")</f>
        <v>205.92000000000002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110</v>
      </c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30</v>
      </c>
      <c r="Y477" s="546">
        <f>IFERROR(IF(X477="",0,CEILING((X477/$H477),1)*$H477),"")</f>
        <v>33.6</v>
      </c>
      <c r="Z477" s="36">
        <f>IFERROR(IF(Y477=0,"",ROUNDUP(Y477/H477,0)*0.00902),"")</f>
        <v>7.2160000000000002E-2</v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31.928571428571427</v>
      </c>
      <c r="BN477" s="64">
        <f>IFERROR(Y477*I477/H477,"0")</f>
        <v>35.76</v>
      </c>
      <c r="BO477" s="64">
        <f>IFERROR(1/J477*(X477/H477),"0")</f>
        <v>5.4112554112554112E-2</v>
      </c>
      <c r="BP477" s="64">
        <f>IFERROR(1/J477*(Y477/H477),"0")</f>
        <v>6.0606060606060608E-2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110</v>
      </c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50</v>
      </c>
      <c r="Y478" s="546">
        <f>IFERROR(IF(X478="",0,CEILING((X478/$H478),1)*$H478),"")</f>
        <v>50.400000000000006</v>
      </c>
      <c r="Z478" s="36">
        <f>IFERROR(IF(Y478=0,"",ROUNDUP(Y478/H478,0)*0.00902),"")</f>
        <v>0.10824</v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53.214285714285715</v>
      </c>
      <c r="BN478" s="64">
        <f>IFERROR(Y478*I478/H478,"0")</f>
        <v>53.64</v>
      </c>
      <c r="BO478" s="64">
        <f>IFERROR(1/J478*(X478/H478),"0")</f>
        <v>9.0187590187590191E-2</v>
      </c>
      <c r="BP478" s="64">
        <f>IFERROR(1/J478*(Y478/H478),"0")</f>
        <v>9.0909090909090912E-2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19.047619047619047</v>
      </c>
      <c r="Y479" s="547">
        <f>IFERROR(Y477/H477,"0")+IFERROR(Y478/H478,"0")</f>
        <v>20</v>
      </c>
      <c r="Z479" s="547">
        <f>IFERROR(IF(Z477="",0,Z477),"0")+IFERROR(IF(Z478="",0,Z478),"0")</f>
        <v>0.1804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80</v>
      </c>
      <c r="Y480" s="547">
        <f>IFERROR(SUM(Y477:Y478),"0")</f>
        <v>84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700</v>
      </c>
      <c r="Y482" s="546">
        <f>IFERROR(IF(X482="",0,CEILING((X482/$H482),1)*$H482),"")</f>
        <v>702</v>
      </c>
      <c r="Z482" s="36">
        <f>IFERROR(IF(Y482=0,"",ROUNDUP(Y482/H482,0)*0.01898),"")</f>
        <v>1.48044</v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740.36666666666667</v>
      </c>
      <c r="BN482" s="64">
        <f>IFERROR(Y482*I482/H482,"0")</f>
        <v>742.48199999999997</v>
      </c>
      <c r="BO482" s="64">
        <f>IFERROR(1/J482*(X482/H482),"0")</f>
        <v>1.2152777777777777</v>
      </c>
      <c r="BP482" s="64">
        <f>IFERROR(1/J482*(Y482/H482),"0")</f>
        <v>1.21875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77.777777777777771</v>
      </c>
      <c r="Y483" s="547">
        <f>IFERROR(Y482/H482,"0")</f>
        <v>78</v>
      </c>
      <c r="Z483" s="547">
        <f>IFERROR(IF(Z482="",0,Z482),"0")</f>
        <v>1.48044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700</v>
      </c>
      <c r="Y484" s="547">
        <f>IFERROR(SUM(Y482:Y482),"0")</f>
        <v>702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9187.6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9283.619999999999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9600.3628457800169</v>
      </c>
      <c r="Y496" s="547">
        <f>IFERROR(SUM(BN22:BN492),"0")</f>
        <v>9701.3009999999977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15</v>
      </c>
      <c r="Y497" s="38">
        <f>ROUNDUP(SUM(BP22:BP492),0)</f>
        <v>15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9975.3628457800169</v>
      </c>
      <c r="Y498" s="547">
        <f>GrossWeightTotalR+PalletQtyTotalR*25</f>
        <v>10076.300999999998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1111.3658823084115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1126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16.240750000000002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192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21.6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135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81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75.599999999999994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1486.5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354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5397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167.40000000000003</v>
      </c>
      <c r="W505" s="46">
        <f>IFERROR(Y408*1,"0")+IFERROR(Y412*1,"0")+IFERROR(Y413*1,"0")+IFERROR(Y414*1,"0")+IFERROR(Y415*1,"0")</f>
        <v>151.20000000000002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628.31999999999994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786</v>
      </c>
      <c r="AA505" s="46">
        <f>IFERROR(Y492*1,"0")</f>
        <v>0</v>
      </c>
      <c r="AB505" s="52"/>
      <c r="AC505" s="52"/>
      <c r="AF505" s="543"/>
    </row>
  </sheetData>
  <sheetProtection algorithmName="SHA-512" hashValue="8GwBd1xfXdr1XWtjIAnwWKBEpE9ZxFiNvy9Q7vyJFicGgUh1pgsohotitDCt8VaX499l2NpmczUK68Q40JGx1A==" saltValue="foRg99y3YLNjlnLbISiMu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7 X300 X306 X310 X314:X316 X322:X323 X327 X329 X334:X336 X342:X345 X352 X358 X368 X373 X378:X379 X389 X392 X397 X412 X426:X427 X429 X431 X437 X441 X443 X447:X449 X466 X477:X478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Sc6h+AwqirU+vMwqU8mXN3oGNdAg0MUfc+q52AcHQjwmEkjo5dKqw3zRuQL/jgvhl97E9c1z7zb7Cft1FaJ++w==" saltValue="B+Bo+Ev2s7InS/7vDMOf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2025-10-22T06:34:05Z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