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3CCD02CF-D193-4A0E-8391-D57B7C03E2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X422" i="1"/>
  <c r="X421" i="1"/>
  <c r="BO420" i="1"/>
  <c r="BM420" i="1"/>
  <c r="Y420" i="1"/>
  <c r="Y421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V505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U505" i="1" s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Y349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5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05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N214" i="1"/>
  <c r="BM214" i="1"/>
  <c r="Z214" i="1"/>
  <c r="Z216" i="1" s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1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5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5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P66" i="1"/>
  <c r="X64" i="1"/>
  <c r="Y63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5" i="1" s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BP53" i="1"/>
  <c r="BN53" i="1"/>
  <c r="Z53" i="1"/>
  <c r="BP61" i="1"/>
  <c r="BN61" i="1"/>
  <c r="Z61" i="1"/>
  <c r="Z63" i="1" s="1"/>
  <c r="Y70" i="1"/>
  <c r="Y77" i="1"/>
  <c r="BP73" i="1"/>
  <c r="BN73" i="1"/>
  <c r="Z73" i="1"/>
  <c r="Z77" i="1" s="1"/>
  <c r="H9" i="1"/>
  <c r="Y24" i="1"/>
  <c r="Y44" i="1"/>
  <c r="D505" i="1"/>
  <c r="Y58" i="1"/>
  <c r="BP51" i="1"/>
  <c r="BN51" i="1"/>
  <c r="Z51" i="1"/>
  <c r="Z57" i="1" s="1"/>
  <c r="BP55" i="1"/>
  <c r="BN55" i="1"/>
  <c r="Z55" i="1"/>
  <c r="Z69" i="1"/>
  <c r="BP67" i="1"/>
  <c r="BN67" i="1"/>
  <c r="Z67" i="1"/>
  <c r="BP75" i="1"/>
  <c r="BN75" i="1"/>
  <c r="Z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5" i="1"/>
  <c r="Z101" i="1"/>
  <c r="Z104" i="1" s="1"/>
  <c r="BN101" i="1"/>
  <c r="BP101" i="1"/>
  <c r="Z103" i="1"/>
  <c r="BN103" i="1"/>
  <c r="Y104" i="1"/>
  <c r="Z107" i="1"/>
  <c r="Z110" i="1" s="1"/>
  <c r="BN107" i="1"/>
  <c r="BP107" i="1"/>
  <c r="Z109" i="1"/>
  <c r="BN109" i="1"/>
  <c r="Y110" i="1"/>
  <c r="Z113" i="1"/>
  <c r="Z117" i="1" s="1"/>
  <c r="BN113" i="1"/>
  <c r="BP113" i="1"/>
  <c r="Z115" i="1"/>
  <c r="BN115" i="1"/>
  <c r="Y118" i="1"/>
  <c r="G505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Z142" i="1"/>
  <c r="BN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Z203" i="1"/>
  <c r="Z211" i="1" s="1"/>
  <c r="BN203" i="1"/>
  <c r="Z205" i="1"/>
  <c r="BN205" i="1"/>
  <c r="Z207" i="1"/>
  <c r="BN207" i="1"/>
  <c r="Z209" i="1"/>
  <c r="BN209" i="1"/>
  <c r="Y212" i="1"/>
  <c r="Y217" i="1"/>
  <c r="BP214" i="1"/>
  <c r="BP222" i="1"/>
  <c r="BN222" i="1"/>
  <c r="Z222" i="1"/>
  <c r="BP226" i="1"/>
  <c r="BN226" i="1"/>
  <c r="Z226" i="1"/>
  <c r="Y90" i="1"/>
  <c r="Y144" i="1"/>
  <c r="Y156" i="1"/>
  <c r="Y183" i="1"/>
  <c r="K505" i="1"/>
  <c r="Y231" i="1"/>
  <c r="Y230" i="1"/>
  <c r="BP220" i="1"/>
  <c r="BN220" i="1"/>
  <c r="Z220" i="1"/>
  <c r="BP224" i="1"/>
  <c r="BN224" i="1"/>
  <c r="Z224" i="1"/>
  <c r="Z228" i="1"/>
  <c r="BN228" i="1"/>
  <c r="Z229" i="1"/>
  <c r="BN229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Y264" i="1"/>
  <c r="O505" i="1"/>
  <c r="Z268" i="1"/>
  <c r="Z270" i="1" s="1"/>
  <c r="BN268" i="1"/>
  <c r="BP268" i="1"/>
  <c r="Y271" i="1"/>
  <c r="Y276" i="1"/>
  <c r="Y285" i="1"/>
  <c r="R505" i="1"/>
  <c r="Y293" i="1"/>
  <c r="Z289" i="1"/>
  <c r="Z293" i="1" s="1"/>
  <c r="BN289" i="1"/>
  <c r="Z291" i="1"/>
  <c r="BN291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Y256" i="1"/>
  <c r="Y263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1" i="1"/>
  <c r="BN321" i="1"/>
  <c r="Z321" i="1"/>
  <c r="BP329" i="1"/>
  <c r="BN329" i="1"/>
  <c r="Z329" i="1"/>
  <c r="Y331" i="1"/>
  <c r="S505" i="1"/>
  <c r="Y337" i="1"/>
  <c r="BP334" i="1"/>
  <c r="BN334" i="1"/>
  <c r="Z334" i="1"/>
  <c r="Y338" i="1"/>
  <c r="Y350" i="1"/>
  <c r="Y354" i="1"/>
  <c r="Y360" i="1"/>
  <c r="Y364" i="1"/>
  <c r="Y371" i="1"/>
  <c r="Y376" i="1"/>
  <c r="Y380" i="1"/>
  <c r="Y400" i="1"/>
  <c r="Y404" i="1"/>
  <c r="Y417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45" i="1"/>
  <c r="Y454" i="1"/>
  <c r="BP447" i="1"/>
  <c r="BN447" i="1"/>
  <c r="Z447" i="1"/>
  <c r="BP451" i="1"/>
  <c r="BN451" i="1"/>
  <c r="Z451" i="1"/>
  <c r="BP465" i="1"/>
  <c r="BN465" i="1"/>
  <c r="Z465" i="1"/>
  <c r="Z468" i="1" s="1"/>
  <c r="BP472" i="1"/>
  <c r="BN472" i="1"/>
  <c r="Z472" i="1"/>
  <c r="T505" i="1"/>
  <c r="X505" i="1"/>
  <c r="Z336" i="1"/>
  <c r="BN336" i="1"/>
  <c r="Z342" i="1"/>
  <c r="Z349" i="1" s="1"/>
  <c r="BN342" i="1"/>
  <c r="BP342" i="1"/>
  <c r="Z344" i="1"/>
  <c r="BN344" i="1"/>
  <c r="Z346" i="1"/>
  <c r="BN346" i="1"/>
  <c r="Z348" i="1"/>
  <c r="BN348" i="1"/>
  <c r="Z352" i="1"/>
  <c r="Z354" i="1" s="1"/>
  <c r="BN352" i="1"/>
  <c r="BP352" i="1"/>
  <c r="Z358" i="1"/>
  <c r="Z359" i="1" s="1"/>
  <c r="BN358" i="1"/>
  <c r="Z362" i="1"/>
  <c r="Z363" i="1" s="1"/>
  <c r="BN362" i="1"/>
  <c r="BP362" i="1"/>
  <c r="Z367" i="1"/>
  <c r="BN367" i="1"/>
  <c r="BP367" i="1"/>
  <c r="Z369" i="1"/>
  <c r="BN369" i="1"/>
  <c r="Y370" i="1"/>
  <c r="Z373" i="1"/>
  <c r="BN373" i="1"/>
  <c r="BP373" i="1"/>
  <c r="Z374" i="1"/>
  <c r="BN374" i="1"/>
  <c r="Z378" i="1"/>
  <c r="Z380" i="1" s="1"/>
  <c r="BN378" i="1"/>
  <c r="BP378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05" i="1"/>
  <c r="Y410" i="1"/>
  <c r="Z413" i="1"/>
  <c r="Z416" i="1" s="1"/>
  <c r="BN413" i="1"/>
  <c r="Z415" i="1"/>
  <c r="BN415" i="1"/>
  <c r="Z420" i="1"/>
  <c r="Z421" i="1" s="1"/>
  <c r="BN420" i="1"/>
  <c r="BP420" i="1"/>
  <c r="Z426" i="1"/>
  <c r="BN426" i="1"/>
  <c r="BP426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Z459" i="1"/>
  <c r="BP457" i="1"/>
  <c r="BN457" i="1"/>
  <c r="Z457" i="1"/>
  <c r="Y468" i="1"/>
  <c r="BP467" i="1"/>
  <c r="BN467" i="1"/>
  <c r="Z467" i="1"/>
  <c r="Y469" i="1"/>
  <c r="Y475" i="1"/>
  <c r="BP471" i="1"/>
  <c r="BN471" i="1"/>
  <c r="Z471" i="1"/>
  <c r="Z474" i="1" s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438" i="1" l="1"/>
  <c r="Z375" i="1"/>
  <c r="Z370" i="1"/>
  <c r="Z337" i="1"/>
  <c r="Z317" i="1"/>
  <c r="Z311" i="1"/>
  <c r="Z303" i="1"/>
  <c r="Z263" i="1"/>
  <c r="Z255" i="1"/>
  <c r="Z246" i="1"/>
  <c r="Z230" i="1"/>
  <c r="Z199" i="1"/>
  <c r="Z96" i="1"/>
  <c r="Z89" i="1"/>
  <c r="Z43" i="1"/>
  <c r="Z500" i="1" s="1"/>
  <c r="Z31" i="1"/>
  <c r="Y497" i="1"/>
  <c r="Z453" i="1"/>
  <c r="Z324" i="1"/>
  <c r="Y495" i="1"/>
  <c r="Y499" i="1"/>
  <c r="Y496" i="1"/>
  <c r="Y498" i="1" s="1"/>
</calcChain>
</file>

<file path=xl/sharedStrings.xml><?xml version="1.0" encoding="utf-8"?>
<sst xmlns="http://schemas.openxmlformats.org/spreadsheetml/2006/main" count="2312" uniqueCount="774">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</sst>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6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0.375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80</v>
      </c>
      <c r="Y41" s="546">
        <f>IFERROR(IF(X41="",0,CEILING((X41/$H41),1)*$H41),"")</f>
        <v>80</v>
      </c>
      <c r="Z41" s="36">
        <f>IFERROR(IF(Y41=0,"",ROUNDUP(Y41/H41,0)*0.00902),"")</f>
        <v>0.1804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84.2</v>
      </c>
      <c r="BN41" s="64">
        <f>IFERROR(Y41*I41/H41,"0")</f>
        <v>84.2</v>
      </c>
      <c r="BO41" s="64">
        <f>IFERROR(1/J41*(X41/H41),"0")</f>
        <v>0.15151515151515152</v>
      </c>
      <c r="BP41" s="64">
        <f>IFERROR(1/J41*(Y41/H41),"0")</f>
        <v>0.15151515151515152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20</v>
      </c>
      <c r="Y43" s="547">
        <f>IFERROR(Y40/H40,"0")+IFERROR(Y41/H41,"0")+IFERROR(Y42/H42,"0")</f>
        <v>20</v>
      </c>
      <c r="Z43" s="547">
        <f>IFERROR(IF(Z40="",0,Z40),"0")+IFERROR(IF(Z41="",0,Z41),"0")+IFERROR(IF(Z42="",0,Z42),"0")</f>
        <v>0.1804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80</v>
      </c>
      <c r="Y44" s="547">
        <f>IFERROR(SUM(Y40:Y42),"0")</f>
        <v>80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80</v>
      </c>
      <c r="Y52" s="546">
        <f t="shared" si="0"/>
        <v>86.4</v>
      </c>
      <c r="Z52" s="36">
        <f>IFERROR(IF(Y52=0,"",ROUNDUP(Y52/H52,0)*0.01898),"")</f>
        <v>0.15184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83.222222222222214</v>
      </c>
      <c r="BN52" s="64">
        <f t="shared" si="2"/>
        <v>89.88</v>
      </c>
      <c r="BO52" s="64">
        <f t="shared" si="3"/>
        <v>0.11574074074074073</v>
      </c>
      <c r="BP52" s="64">
        <f t="shared" si="4"/>
        <v>0.125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90</v>
      </c>
      <c r="Y56" s="546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27.407407407407405</v>
      </c>
      <c r="Y57" s="547">
        <f>IFERROR(Y51/H51,"0")+IFERROR(Y52/H52,"0")+IFERROR(Y53/H53,"0")+IFERROR(Y54/H54,"0")+IFERROR(Y55/H55,"0")+IFERROR(Y56/H56,"0")</f>
        <v>28</v>
      </c>
      <c r="Z57" s="547">
        <f>IFERROR(IF(Z51="",0,Z51),"0")+IFERROR(IF(Z52="",0,Z52),"0")+IFERROR(IF(Z53="",0,Z53),"0")+IFERROR(IF(Z54="",0,Z54),"0")+IFERROR(IF(Z55="",0,Z55),"0")+IFERROR(IF(Z56="",0,Z56),"0")</f>
        <v>0.33223999999999998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170</v>
      </c>
      <c r="Y58" s="547">
        <f>IFERROR(SUM(Y51:Y56),"0")</f>
        <v>176.4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70</v>
      </c>
      <c r="Y60" s="546">
        <f>IFERROR(IF(X60="",0,CEILING((X60/$H60),1)*$H60),"")</f>
        <v>75.600000000000009</v>
      </c>
      <c r="Z60" s="36">
        <f>IFERROR(IF(Y60=0,"",ROUNDUP(Y60/H60,0)*0.01898),"")</f>
        <v>0.13286000000000001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72.819444444444429</v>
      </c>
      <c r="BN60" s="64">
        <f>IFERROR(Y60*I60/H60,"0")</f>
        <v>78.64500000000001</v>
      </c>
      <c r="BO60" s="64">
        <f>IFERROR(1/J60*(X60/H60),"0")</f>
        <v>0.10127314814814814</v>
      </c>
      <c r="BP60" s="64">
        <f>IFERROR(1/J60*(Y60/H60),"0")</f>
        <v>0.109375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45</v>
      </c>
      <c r="Y62" s="546">
        <f>IFERROR(IF(X62="",0,CEILING((X62/$H62),1)*$H62),"")</f>
        <v>45.900000000000006</v>
      </c>
      <c r="Z62" s="36">
        <f>IFERROR(IF(Y62=0,"",ROUNDUP(Y62/H62,0)*0.00651),"")</f>
        <v>0.11067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47.999999999999993</v>
      </c>
      <c r="BN62" s="64">
        <f>IFERROR(Y62*I62/H62,"0")</f>
        <v>48.96</v>
      </c>
      <c r="BO62" s="64">
        <f>IFERROR(1/J62*(X62/H62),"0")</f>
        <v>9.1575091575091569E-2</v>
      </c>
      <c r="BP62" s="64">
        <f>IFERROR(1/J62*(Y62/H62),"0")</f>
        <v>9.3406593406593408E-2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23.148148148148145</v>
      </c>
      <c r="Y63" s="547">
        <f>IFERROR(Y60/H60,"0")+IFERROR(Y61/H61,"0")+IFERROR(Y62/H62,"0")</f>
        <v>24</v>
      </c>
      <c r="Z63" s="547">
        <f>IFERROR(IF(Z60="",0,Z60),"0")+IFERROR(IF(Z61="",0,Z61),"0")+IFERROR(IF(Z62="",0,Z62),"0")</f>
        <v>0.24353000000000002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115</v>
      </c>
      <c r="Y64" s="547">
        <f>IFERROR(SUM(Y60:Y62),"0")</f>
        <v>121.50000000000001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135</v>
      </c>
      <c r="Y88" s="546">
        <f>IFERROR(IF(X88="",0,CEILING((X88/$H88),1)*$H88),"")</f>
        <v>135</v>
      </c>
      <c r="Z88" s="36">
        <f>IFERROR(IF(Y88=0,"",ROUNDUP(Y88/H88,0)*0.00902),"")</f>
        <v>0.27060000000000001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141.30000000000001</v>
      </c>
      <c r="BN88" s="64">
        <f>IFERROR(Y88*I88/H88,"0")</f>
        <v>141.30000000000001</v>
      </c>
      <c r="BO88" s="64">
        <f>IFERROR(1/J88*(X88/H88),"0")</f>
        <v>0.22727272727272729</v>
      </c>
      <c r="BP88" s="64">
        <f>IFERROR(1/J88*(Y88/H88),"0")</f>
        <v>0.22727272727272729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30</v>
      </c>
      <c r="Y89" s="547">
        <f>IFERROR(Y86/H86,"0")+IFERROR(Y87/H87,"0")+IFERROR(Y88/H88,"0")</f>
        <v>30</v>
      </c>
      <c r="Z89" s="547">
        <f>IFERROR(IF(Z86="",0,Z86),"0")+IFERROR(IF(Z87="",0,Z87),"0")+IFERROR(IF(Z88="",0,Z88),"0")</f>
        <v>0.27060000000000001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135</v>
      </c>
      <c r="Y90" s="547">
        <f>IFERROR(SUM(Y86:Y88),"0")</f>
        <v>135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70</v>
      </c>
      <c r="Y92" s="546">
        <f>IFERROR(IF(X92="",0,CEILING((X92/$H92),1)*$H92),"")</f>
        <v>72.899999999999991</v>
      </c>
      <c r="Z92" s="36">
        <f>IFERROR(IF(Y92=0,"",ROUNDUP(Y92/H92,0)*0.01898),"")</f>
        <v>0.17082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74.485185185185173</v>
      </c>
      <c r="BN92" s="64">
        <f>IFERROR(Y92*I92/H92,"0")</f>
        <v>77.570999999999998</v>
      </c>
      <c r="BO92" s="64">
        <f>IFERROR(1/J92*(X92/H92),"0")</f>
        <v>0.13503086419753088</v>
      </c>
      <c r="BP92" s="64">
        <f>IFERROR(1/J92*(Y92/H92),"0")</f>
        <v>0.140625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225</v>
      </c>
      <c r="Y94" s="546">
        <f>IFERROR(IF(X94="",0,CEILING((X94/$H94),1)*$H94),"")</f>
        <v>226.8</v>
      </c>
      <c r="Z94" s="36">
        <f>IFERROR(IF(Y94=0,"",ROUNDUP(Y94/H94,0)*0.00651),"")</f>
        <v>0.54683999999999999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246</v>
      </c>
      <c r="BN94" s="64">
        <f>IFERROR(Y94*I94/H94,"0")</f>
        <v>247.96799999999999</v>
      </c>
      <c r="BO94" s="64">
        <f>IFERROR(1/J94*(X94/H94),"0")</f>
        <v>0.45787545787545786</v>
      </c>
      <c r="BP94" s="64">
        <f>IFERROR(1/J94*(Y94/H94),"0")</f>
        <v>0.46153846153846156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91.975308641975303</v>
      </c>
      <c r="Y96" s="547">
        <f>IFERROR(Y92/H92,"0")+IFERROR(Y93/H93,"0")+IFERROR(Y94/H94,"0")+IFERROR(Y95/H95,"0")</f>
        <v>93</v>
      </c>
      <c r="Z96" s="547">
        <f>IFERROR(IF(Z92="",0,Z92),"0")+IFERROR(IF(Z93="",0,Z93),"0")+IFERROR(IF(Z94="",0,Z94),"0")+IFERROR(IF(Z95="",0,Z95),"0")</f>
        <v>0.71765999999999996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295</v>
      </c>
      <c r="Y97" s="547">
        <f>IFERROR(SUM(Y92:Y95),"0")</f>
        <v>299.7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120</v>
      </c>
      <c r="Y100" s="546">
        <f>IFERROR(IF(X100="",0,CEILING((X100/$H100),1)*$H100),"")</f>
        <v>129.60000000000002</v>
      </c>
      <c r="Z100" s="36">
        <f>IFERROR(IF(Y100=0,"",ROUNDUP(Y100/H100,0)*0.01898),"")</f>
        <v>0.22776000000000002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124.83333333333331</v>
      </c>
      <c r="BN100" s="64">
        <f>IFERROR(Y100*I100/H100,"0")</f>
        <v>134.82000000000002</v>
      </c>
      <c r="BO100" s="64">
        <f>IFERROR(1/J100*(X100/H100),"0")</f>
        <v>0.1736111111111111</v>
      </c>
      <c r="BP100" s="64">
        <f>IFERROR(1/J100*(Y100/H100),"0")</f>
        <v>0.18750000000000003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315</v>
      </c>
      <c r="Y102" s="546">
        <f>IFERROR(IF(X102="",0,CEILING((X102/$H102),1)*$H102),"")</f>
        <v>315</v>
      </c>
      <c r="Z102" s="36">
        <f>IFERROR(IF(Y102=0,"",ROUNDUP(Y102/H102,0)*0.00902),"")</f>
        <v>0.63139999999999996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329.70000000000005</v>
      </c>
      <c r="BN102" s="64">
        <f>IFERROR(Y102*I102/H102,"0")</f>
        <v>329.70000000000005</v>
      </c>
      <c r="BO102" s="64">
        <f>IFERROR(1/J102*(X102/H102),"0")</f>
        <v>0.53030303030303028</v>
      </c>
      <c r="BP102" s="64">
        <f>IFERROR(1/J102*(Y102/H102),"0")</f>
        <v>0.53030303030303028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81.111111111111114</v>
      </c>
      <c r="Y104" s="547">
        <f>IFERROR(Y100/H100,"0")+IFERROR(Y101/H101,"0")+IFERROR(Y102/H102,"0")+IFERROR(Y103/H103,"0")</f>
        <v>82</v>
      </c>
      <c r="Z104" s="547">
        <f>IFERROR(IF(Z100="",0,Z100),"0")+IFERROR(IF(Z101="",0,Z101),"0")+IFERROR(IF(Z102="",0,Z102),"0")+IFERROR(IF(Z103="",0,Z103),"0")</f>
        <v>0.85915999999999992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435</v>
      </c>
      <c r="Y105" s="547">
        <f>IFERROR(SUM(Y100:Y103),"0")</f>
        <v>444.6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400</v>
      </c>
      <c r="Y113" s="546">
        <f>IFERROR(IF(X113="",0,CEILING((X113/$H113),1)*$H113),"")</f>
        <v>405</v>
      </c>
      <c r="Z113" s="36">
        <f>IFERROR(IF(Y113=0,"",ROUNDUP(Y113/H113,0)*0.01898),"")</f>
        <v>0.94900000000000007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425.33333333333331</v>
      </c>
      <c r="BN113" s="64">
        <f>IFERROR(Y113*I113/H113,"0")</f>
        <v>430.65</v>
      </c>
      <c r="BO113" s="64">
        <f>IFERROR(1/J113*(X113/H113),"0")</f>
        <v>0.77160493827160492</v>
      </c>
      <c r="BP113" s="64">
        <f>IFERROR(1/J113*(Y113/H113),"0")</f>
        <v>0.78125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180</v>
      </c>
      <c r="Y115" s="546">
        <f>IFERROR(IF(X115="",0,CEILING((X115/$H115),1)*$H115),"")</f>
        <v>180.9</v>
      </c>
      <c r="Z115" s="36">
        <f>IFERROR(IF(Y115=0,"",ROUNDUP(Y115/H115,0)*0.00651),"")</f>
        <v>0.43617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196.79999999999998</v>
      </c>
      <c r="BN115" s="64">
        <f>IFERROR(Y115*I115/H115,"0")</f>
        <v>197.78399999999999</v>
      </c>
      <c r="BO115" s="64">
        <f>IFERROR(1/J115*(X115/H115),"0")</f>
        <v>0.36630036630036628</v>
      </c>
      <c r="BP115" s="64">
        <f>IFERROR(1/J115*(Y115/H115),"0")</f>
        <v>0.36813186813186816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116.04938271604937</v>
      </c>
      <c r="Y117" s="547">
        <f>IFERROR(Y113/H113,"0")+IFERROR(Y114/H114,"0")+IFERROR(Y115/H115,"0")+IFERROR(Y116/H116,"0")</f>
        <v>117</v>
      </c>
      <c r="Z117" s="547">
        <f>IFERROR(IF(Z113="",0,Z113),"0")+IFERROR(IF(Z114="",0,Z114),"0")+IFERROR(IF(Z115="",0,Z115),"0")+IFERROR(IF(Z116="",0,Z116),"0")</f>
        <v>1.38517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580</v>
      </c>
      <c r="Y118" s="547">
        <f>IFERROR(SUM(Y113:Y116),"0")</f>
        <v>585.9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40</v>
      </c>
      <c r="Y125" s="546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12.5</v>
      </c>
      <c r="Y127" s="547">
        <f>IFERROR(Y125/H125,"0")+IFERROR(Y126/H126,"0")</f>
        <v>13</v>
      </c>
      <c r="Z127" s="547">
        <f>IFERROR(IF(Z125="",0,Z125),"0")+IFERROR(IF(Z126="",0,Z126),"0")</f>
        <v>8.4629999999999997E-2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40</v>
      </c>
      <c r="Y128" s="547">
        <f>IFERROR(SUM(Y125:Y126),"0")</f>
        <v>41.6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35</v>
      </c>
      <c r="Y131" s="546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12.5</v>
      </c>
      <c r="Y132" s="547">
        <f>IFERROR(Y130/H130,"0")+IFERROR(Y131/H131,"0")</f>
        <v>13</v>
      </c>
      <c r="Z132" s="547">
        <f>IFERROR(IF(Z130="",0,Z130),"0")+IFERROR(IF(Z131="",0,Z131),"0")</f>
        <v>8.4629999999999997E-2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35</v>
      </c>
      <c r="Y133" s="547">
        <f>IFERROR(SUM(Y130:Y131),"0")</f>
        <v>36.4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49.5</v>
      </c>
      <c r="Y136" s="546">
        <f>IFERROR(IF(X136="",0,CEILING((X136/$H136),1)*$H136),"")</f>
        <v>50.160000000000004</v>
      </c>
      <c r="Z136" s="36">
        <f>IFERROR(IF(Y136=0,"",ROUNDUP(Y136/H136,0)*0.00651),"")</f>
        <v>0.12369000000000001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54.524999999999999</v>
      </c>
      <c r="BN136" s="64">
        <f>IFERROR(Y136*I136/H136,"0")</f>
        <v>55.252000000000002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18.75</v>
      </c>
      <c r="Y137" s="547">
        <f>IFERROR(Y135/H135,"0")+IFERROR(Y136/H136,"0")</f>
        <v>19</v>
      </c>
      <c r="Z137" s="547">
        <f>IFERROR(IF(Z135="",0,Z135),"0")+IFERROR(IF(Z136="",0,Z136),"0")</f>
        <v>0.12369000000000001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49.5</v>
      </c>
      <c r="Y138" s="547">
        <f>IFERROR(SUM(Y135:Y136),"0")</f>
        <v>50.160000000000004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251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252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100</v>
      </c>
      <c r="Y160" s="546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52.5</v>
      </c>
      <c r="Y161" s="546">
        <f t="shared" si="5"/>
        <v>52.5</v>
      </c>
      <c r="Z161" s="36">
        <f>IFERROR(IF(Y161=0,"",ROUNDUP(Y161/H161,0)*0.00502),"")</f>
        <v>0.1255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55.75</v>
      </c>
      <c r="BN161" s="64">
        <f t="shared" si="7"/>
        <v>55.75</v>
      </c>
      <c r="BO161" s="64">
        <f t="shared" si="8"/>
        <v>0.10683760683760685</v>
      </c>
      <c r="BP161" s="64">
        <f t="shared" si="9"/>
        <v>0.10683760683760685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70</v>
      </c>
      <c r="Y162" s="546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52.5</v>
      </c>
      <c r="Y164" s="546">
        <f t="shared" si="5"/>
        <v>52.5</v>
      </c>
      <c r="Z164" s="36">
        <f>IFERROR(IF(Y164=0,"",ROUNDUP(Y164/H164,0)*0.00502),"")</f>
        <v>0.1255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55.000000000000007</v>
      </c>
      <c r="BN164" s="64">
        <f t="shared" si="7"/>
        <v>55.000000000000007</v>
      </c>
      <c r="BO164" s="64">
        <f t="shared" si="8"/>
        <v>0.10683760683760685</v>
      </c>
      <c r="BP164" s="64">
        <f t="shared" si="9"/>
        <v>0.10683760683760685</v>
      </c>
    </row>
    <row r="165" spans="1:68" ht="27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107.14285714285714</v>
      </c>
      <c r="Y167" s="547">
        <f>IFERROR(Y158/H158,"0")+IFERROR(Y159/H159,"0")+IFERROR(Y160/H160,"0")+IFERROR(Y161/H161,"0")+IFERROR(Y162/H162,"0")+IFERROR(Y163/H163,"0")+IFERROR(Y164/H164,"0")+IFERROR(Y165/H165,"0")+IFERROR(Y166/H166,"0")</f>
        <v>108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0.63816000000000006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275</v>
      </c>
      <c r="Y168" s="547">
        <f>IFERROR(SUM(Y158:Y166),"0")</f>
        <v>277.20000000000005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7.0000000000000009</v>
      </c>
      <c r="Y170" s="546">
        <f>IFERROR(IF(X170="",0,CEILING((X170/$H170),1)*$H170),"")</f>
        <v>7.5600000000000005</v>
      </c>
      <c r="Z170" s="36">
        <f>IFERROR(IF(Y170=0,"",ROUNDUP(Y170/H170,0)*0.0059),"")</f>
        <v>3.5400000000000001E-2</v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8.0555555555555554</v>
      </c>
      <c r="BN170" s="64">
        <f>IFERROR(Y170*I170/H170,"0")</f>
        <v>8.6999999999999993</v>
      </c>
      <c r="BO170" s="64">
        <f>IFERROR(1/J170*(X170/H170),"0")</f>
        <v>2.5720164609053499E-2</v>
      </c>
      <c r="BP170" s="64">
        <f>IFERROR(1/J170*(Y170/H170),"0")</f>
        <v>2.7777777777777776E-2</v>
      </c>
    </row>
    <row r="171" spans="1:68" ht="27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5.5555555555555562</v>
      </c>
      <c r="Y173" s="547">
        <f>IFERROR(Y170/H170,"0")+IFERROR(Y171/H171,"0")+IFERROR(Y172/H172,"0")</f>
        <v>6</v>
      </c>
      <c r="Z173" s="547">
        <f>IFERROR(IF(Z170="",0,Z170),"0")+IFERROR(IF(Z171="",0,Z171),"0")+IFERROR(IF(Z172="",0,Z172),"0")</f>
        <v>3.5400000000000001E-2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7.0000000000000009</v>
      </c>
      <c r="Y174" s="547">
        <f>IFERROR(SUM(Y170:Y172),"0")</f>
        <v>7.5600000000000005</v>
      </c>
      <c r="Z174" s="37"/>
      <c r="AA174" s="548"/>
      <c r="AB174" s="548"/>
      <c r="AC174" s="548"/>
    </row>
    <row r="175" spans="1:68" ht="14.25" customHeight="1" x14ac:dyDescent="0.25">
      <c r="A175" s="568" t="s">
        <v>290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40</v>
      </c>
      <c r="Y192" s="546">
        <f t="shared" si="10"/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41.555555555555557</v>
      </c>
      <c r="BN192" s="64">
        <f t="shared" si="12"/>
        <v>44.88</v>
      </c>
      <c r="BO192" s="64">
        <f t="shared" si="13"/>
        <v>5.6116722783389444E-2</v>
      </c>
      <c r="BP192" s="64">
        <f t="shared" si="14"/>
        <v>6.0606060606060608E-2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400</v>
      </c>
      <c r="Y193" s="546">
        <f t="shared" si="10"/>
        <v>405</v>
      </c>
      <c r="Z193" s="36">
        <f>IFERROR(IF(Y193=0,"",ROUNDUP(Y193/H193,0)*0.00902),"")</f>
        <v>0.67649999999999999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415.55555555555554</v>
      </c>
      <c r="BN193" s="64">
        <f t="shared" si="12"/>
        <v>420.75</v>
      </c>
      <c r="BO193" s="64">
        <f t="shared" si="13"/>
        <v>0.5611672278338945</v>
      </c>
      <c r="BP193" s="64">
        <f t="shared" si="14"/>
        <v>0.56818181818181823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50</v>
      </c>
      <c r="Y194" s="546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51.944444444444443</v>
      </c>
      <c r="BN194" s="64">
        <f t="shared" si="12"/>
        <v>56.099999999999994</v>
      </c>
      <c r="BO194" s="64">
        <f t="shared" si="13"/>
        <v>7.0145903479236812E-2</v>
      </c>
      <c r="BP194" s="64">
        <f t="shared" si="14"/>
        <v>7.575757575757576E-2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60</v>
      </c>
      <c r="Y195" s="546">
        <f t="shared" si="10"/>
        <v>61.2</v>
      </c>
      <c r="Z195" s="36">
        <f>IFERROR(IF(Y195=0,"",ROUNDUP(Y195/H195,0)*0.00502),"")</f>
        <v>0.17068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64.333333333333329</v>
      </c>
      <c r="BN195" s="64">
        <f t="shared" si="12"/>
        <v>65.62</v>
      </c>
      <c r="BO195" s="64">
        <f t="shared" si="13"/>
        <v>0.14245014245014248</v>
      </c>
      <c r="BP195" s="64">
        <f t="shared" si="14"/>
        <v>0.14529914529914531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36</v>
      </c>
      <c r="Y196" s="546">
        <f t="shared" si="10"/>
        <v>36</v>
      </c>
      <c r="Z196" s="36">
        <f>IFERROR(IF(Y196=0,"",ROUNDUP(Y196/H196,0)*0.00502),"")</f>
        <v>0.1004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37.999999999999993</v>
      </c>
      <c r="BN196" s="64">
        <f t="shared" si="12"/>
        <v>37.999999999999993</v>
      </c>
      <c r="BO196" s="64">
        <f t="shared" si="13"/>
        <v>8.5470085470085472E-2</v>
      </c>
      <c r="BP196" s="64">
        <f t="shared" si="14"/>
        <v>8.5470085470085472E-2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48</v>
      </c>
      <c r="Y197" s="546">
        <f t="shared" si="10"/>
        <v>48.6</v>
      </c>
      <c r="Z197" s="36">
        <f>IFERROR(IF(Y197=0,"",ROUNDUP(Y197/H197,0)*0.00502),"")</f>
        <v>0.13553999999999999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50.666666666666657</v>
      </c>
      <c r="BN197" s="64">
        <f t="shared" si="12"/>
        <v>51.3</v>
      </c>
      <c r="BO197" s="64">
        <f t="shared" si="13"/>
        <v>0.11396011396011396</v>
      </c>
      <c r="BP197" s="64">
        <f t="shared" si="14"/>
        <v>0.11538461538461539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45</v>
      </c>
      <c r="Y198" s="546">
        <f t="shared" si="10"/>
        <v>45</v>
      </c>
      <c r="Z198" s="36">
        <f>IFERROR(IF(Y198=0,"",ROUNDUP(Y198/H198,0)*0.00502),"")</f>
        <v>0.1255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47.5</v>
      </c>
      <c r="BN198" s="64">
        <f t="shared" si="12"/>
        <v>47.5</v>
      </c>
      <c r="BO198" s="64">
        <f t="shared" si="13"/>
        <v>0.10683760683760685</v>
      </c>
      <c r="BP198" s="64">
        <f t="shared" si="14"/>
        <v>0.10683760683760685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195.74074074074073</v>
      </c>
      <c r="Y199" s="547">
        <f>IFERROR(Y191/H191,"0")+IFERROR(Y192/H192,"0")+IFERROR(Y193/H193,"0")+IFERROR(Y194/H194,"0")+IFERROR(Y195/H195,"0")+IFERROR(Y196/H196,"0")+IFERROR(Y197/H197,"0")+IFERROR(Y198/H198,"0")</f>
        <v>199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1.3709799999999999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679</v>
      </c>
      <c r="Y200" s="547">
        <f>IFERROR(SUM(Y191:Y198),"0")</f>
        <v>693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160</v>
      </c>
      <c r="Y204" s="546">
        <f t="shared" si="15"/>
        <v>165.29999999999998</v>
      </c>
      <c r="Z204" s="36">
        <f>IFERROR(IF(Y204=0,"",ROUNDUP(Y204/H204,0)*0.01898),"")</f>
        <v>0.36062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169.54482758620691</v>
      </c>
      <c r="BN204" s="64">
        <f t="shared" si="17"/>
        <v>175.16099999999997</v>
      </c>
      <c r="BO204" s="64">
        <f t="shared" si="18"/>
        <v>0.2873563218390805</v>
      </c>
      <c r="BP204" s="64">
        <f t="shared" si="19"/>
        <v>0.296875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200</v>
      </c>
      <c r="Y205" s="546">
        <f t="shared" si="15"/>
        <v>201.6</v>
      </c>
      <c r="Z205" s="36">
        <f t="shared" ref="Z205:Z210" si="20">IFERROR(IF(Y205=0,"",ROUNDUP(Y205/H205,0)*0.00651),"")</f>
        <v>0.54683999999999999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222.5</v>
      </c>
      <c r="BN205" s="64">
        <f t="shared" si="17"/>
        <v>224.27999999999997</v>
      </c>
      <c r="BO205" s="64">
        <f t="shared" si="18"/>
        <v>0.45787545787545797</v>
      </c>
      <c r="BP205" s="64">
        <f t="shared" si="19"/>
        <v>0.46153846153846156</v>
      </c>
    </row>
    <row r="206" spans="1:68" ht="27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240</v>
      </c>
      <c r="Y207" s="546">
        <f t="shared" si="15"/>
        <v>240</v>
      </c>
      <c r="Z207" s="36">
        <f t="shared" si="20"/>
        <v>0.65100000000000002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80</v>
      </c>
      <c r="Y209" s="546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160</v>
      </c>
      <c r="Y210" s="546">
        <f t="shared" si="15"/>
        <v>160.79999999999998</v>
      </c>
      <c r="Z210" s="36">
        <f t="shared" si="20"/>
        <v>0.43617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177.2</v>
      </c>
      <c r="BN210" s="64">
        <f t="shared" si="17"/>
        <v>178.08599999999998</v>
      </c>
      <c r="BO210" s="64">
        <f t="shared" si="18"/>
        <v>0.36630036630036633</v>
      </c>
      <c r="BP210" s="64">
        <f t="shared" si="19"/>
        <v>0.36813186813186816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301.72413793103448</v>
      </c>
      <c r="Y211" s="547">
        <f>IFERROR(Y202/H202,"0")+IFERROR(Y203/H203,"0")+IFERROR(Y204/H204,"0")+IFERROR(Y205/H205,"0")+IFERROR(Y206/H206,"0")+IFERROR(Y207/H207,"0")+IFERROR(Y208/H208,"0")+IFERROR(Y209/H209,"0")+IFERROR(Y210/H210,"0")</f>
        <v>304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2.21597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840</v>
      </c>
      <c r="Y212" s="547">
        <f>IFERROR(SUM(Y202:Y210),"0")</f>
        <v>849.3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353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30</v>
      </c>
      <c r="Y221" s="546">
        <f t="shared" si="21"/>
        <v>34.799999999999997</v>
      </c>
      <c r="Z221" s="36">
        <f>IFERROR(IF(Y221=0,"",ROUNDUP(Y221/H221,0)*0.01898),"")</f>
        <v>5.6940000000000004E-2</v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31.125000000000004</v>
      </c>
      <c r="BN221" s="64">
        <f t="shared" si="23"/>
        <v>36.104999999999997</v>
      </c>
      <c r="BO221" s="64">
        <f t="shared" si="24"/>
        <v>4.0409482758620691E-2</v>
      </c>
      <c r="BP221" s="64">
        <f t="shared" si="25"/>
        <v>4.6875E-2</v>
      </c>
    </row>
    <row r="222" spans="1:68" ht="27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32</v>
      </c>
      <c r="Y224" s="546">
        <f t="shared" si="21"/>
        <v>32</v>
      </c>
      <c r="Z224" s="36">
        <f t="shared" ref="Z224:Z229" si="26">IFERROR(IF(Y224=0,"",ROUNDUP(Y224/H224,0)*0.00902),"")</f>
        <v>7.2160000000000002E-2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33.68</v>
      </c>
      <c r="BN224" s="64">
        <f t="shared" si="23"/>
        <v>33.68</v>
      </c>
      <c r="BO224" s="64">
        <f t="shared" si="24"/>
        <v>6.0606060606060608E-2</v>
      </c>
      <c r="BP224" s="64">
        <f t="shared" si="25"/>
        <v>6.0606060606060608E-2</v>
      </c>
    </row>
    <row r="225" spans="1:68" ht="27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28</v>
      </c>
      <c r="Y228" s="546">
        <f t="shared" si="21"/>
        <v>28</v>
      </c>
      <c r="Z228" s="36">
        <f t="shared" si="26"/>
        <v>6.3140000000000002E-2</v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29.47</v>
      </c>
      <c r="BN228" s="64">
        <f t="shared" si="23"/>
        <v>29.47</v>
      </c>
      <c r="BO228" s="64">
        <f t="shared" si="24"/>
        <v>5.3030303030303032E-2</v>
      </c>
      <c r="BP228" s="64">
        <f t="shared" si="25"/>
        <v>5.3030303030303032E-2</v>
      </c>
    </row>
    <row r="229" spans="1:68" ht="27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17.586206896551722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18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0.19223999999999999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90</v>
      </c>
      <c r="Y231" s="547">
        <f>IFERROR(SUM(Y220:Y229),"0")</f>
        <v>94.8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382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386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7.0000000000000009</v>
      </c>
      <c r="Y242" s="546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3.8888888888888893</v>
      </c>
      <c r="Y246" s="547">
        <f>IFERROR(Y241/H241,"0")+IFERROR(Y242/H242,"0")+IFERROR(Y243/H243,"0")+IFERROR(Y244/H244,"0")+IFERROR(Y245/H245,"0")</f>
        <v>4</v>
      </c>
      <c r="Z246" s="547">
        <f>IFERROR(IF(Z241="",0,Z241),"0")+IFERROR(IF(Z242="",0,Z242),"0")+IFERROR(IF(Z243="",0,Z243),"0")+IFERROR(IF(Z244="",0,Z244),"0")+IFERROR(IF(Z245="",0,Z245),"0")</f>
        <v>2.3599999999999999E-2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7.0000000000000009</v>
      </c>
      <c r="Y247" s="547">
        <f>IFERROR(SUM(Y241:Y245),"0")</f>
        <v>7.2</v>
      </c>
      <c r="Z247" s="37"/>
      <c r="AA247" s="548"/>
      <c r="AB247" s="548"/>
      <c r="AC247" s="548"/>
    </row>
    <row r="248" spans="1:68" ht="16.5" customHeight="1" x14ac:dyDescent="0.25">
      <c r="A248" s="563" t="s">
        <v>398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414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426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20</v>
      </c>
      <c r="Y268" s="546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22.100000000000005</v>
      </c>
      <c r="BN268" s="64">
        <f>IFERROR(Y268*I268/H268,"0")</f>
        <v>23.868000000000002</v>
      </c>
      <c r="BO268" s="64">
        <f>IFERROR(1/J268*(X268/H268),"0")</f>
        <v>4.5787545787545791E-2</v>
      </c>
      <c r="BP268" s="64">
        <f>IFERROR(1/J268*(Y268/H268),"0")</f>
        <v>4.9450549450549455E-2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100</v>
      </c>
      <c r="Y269" s="546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50.000000000000007</v>
      </c>
      <c r="Y270" s="547">
        <f>IFERROR(Y267/H267,"0")+IFERROR(Y268/H268,"0")+IFERROR(Y269/H269,"0")</f>
        <v>51</v>
      </c>
      <c r="Z270" s="547">
        <f>IFERROR(IF(Z267="",0,Z267),"0")+IFERROR(IF(Z268="",0,Z268),"0")+IFERROR(IF(Z269="",0,Z269),"0")</f>
        <v>0.33201000000000003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120</v>
      </c>
      <c r="Y271" s="547">
        <f>IFERROR(SUM(Y267:Y269),"0")</f>
        <v>122.39999999999999</v>
      </c>
      <c r="Z271" s="37"/>
      <c r="AA271" s="548"/>
      <c r="AB271" s="548"/>
      <c r="AC271" s="548"/>
    </row>
    <row r="272" spans="1:68" ht="16.5" customHeight="1" x14ac:dyDescent="0.25">
      <c r="A272" s="563" t="s">
        <v>436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443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448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70</v>
      </c>
      <c r="Y300" s="546">
        <f t="shared" si="27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73.333333333333329</v>
      </c>
      <c r="BN300" s="64">
        <f t="shared" si="29"/>
        <v>74.8</v>
      </c>
      <c r="BO300" s="64">
        <f t="shared" si="30"/>
        <v>0.14245014245014245</v>
      </c>
      <c r="BP300" s="64">
        <f t="shared" si="31"/>
        <v>0.14529914529914531</v>
      </c>
    </row>
    <row r="301" spans="1:68" ht="27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15</v>
      </c>
      <c r="Y302" s="546">
        <f t="shared" si="27"/>
        <v>16.2</v>
      </c>
      <c r="Z302" s="36">
        <f>IFERROR(IF(Y302=0,"",ROUNDUP(Y302/H302,0)*0.00651),"")</f>
        <v>5.8590000000000003E-2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16.900000000000002</v>
      </c>
      <c r="BN302" s="64">
        <f t="shared" si="29"/>
        <v>18.251999999999999</v>
      </c>
      <c r="BO302" s="64">
        <f t="shared" si="30"/>
        <v>4.5787545787545791E-2</v>
      </c>
      <c r="BP302" s="64">
        <f t="shared" si="31"/>
        <v>4.9450549450549455E-2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41.666666666666664</v>
      </c>
      <c r="Y303" s="547">
        <f>IFERROR(Y296/H296,"0")+IFERROR(Y297/H297,"0")+IFERROR(Y298/H298,"0")+IFERROR(Y299/H299,"0")+IFERROR(Y300/H300,"0")+IFERROR(Y301/H301,"0")+IFERROR(Y302/H302,"0")</f>
        <v>43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0.22927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85</v>
      </c>
      <c r="Y304" s="547">
        <f>IFERROR(SUM(Y296:Y302),"0")</f>
        <v>87.600000000000009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40</v>
      </c>
      <c r="Y314" s="546">
        <f>IFERROR(IF(X314="",0,CEILING((X314/$H314),1)*$H314),"")</f>
        <v>42</v>
      </c>
      <c r="Z314" s="36">
        <f>IFERROR(IF(Y314=0,"",ROUNDUP(Y314/H314,0)*0.01898),"")</f>
        <v>9.4899999999999998E-2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42.471428571428568</v>
      </c>
      <c r="BN314" s="64">
        <f>IFERROR(Y314*I314/H314,"0")</f>
        <v>44.594999999999999</v>
      </c>
      <c r="BO314" s="64">
        <f>IFERROR(1/J314*(X314/H314),"0")</f>
        <v>7.4404761904761904E-2</v>
      </c>
      <c r="BP314" s="64">
        <f>IFERROR(1/J314*(Y314/H314),"0")</f>
        <v>7.8125E-2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300</v>
      </c>
      <c r="Y315" s="546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80</v>
      </c>
      <c r="Y316" s="546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84.942857142857136</v>
      </c>
      <c r="BN316" s="64">
        <f>IFERROR(Y316*I316/H316,"0")</f>
        <v>89.19</v>
      </c>
      <c r="BO316" s="64">
        <f>IFERROR(1/J316*(X316/H316),"0")</f>
        <v>0.14880952380952381</v>
      </c>
      <c r="BP316" s="64">
        <f>IFERROR(1/J316*(Y316/H316),"0")</f>
        <v>0.15625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52.747252747252745</v>
      </c>
      <c r="Y317" s="547">
        <f>IFERROR(Y314/H314,"0")+IFERROR(Y315/H315,"0")+IFERROR(Y316/H316,"0")</f>
        <v>54</v>
      </c>
      <c r="Z317" s="547">
        <f>IFERROR(IF(Z314="",0,Z314),"0")+IFERROR(IF(Z315="",0,Z315),"0")+IFERROR(IF(Z316="",0,Z316),"0")</f>
        <v>1.0249200000000001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420</v>
      </c>
      <c r="Y318" s="547">
        <f>IFERROR(SUM(Y314:Y316),"0")</f>
        <v>430.2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517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526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595</v>
      </c>
      <c r="Y335" s="546">
        <f>IFERROR(IF(X335="",0,CEILING((X335/$H335),1)*$H335),"")</f>
        <v>596.4</v>
      </c>
      <c r="Z335" s="36">
        <f>IFERROR(IF(Y335=0,"",ROUNDUP(Y335/H335,0)*0.00651),"")</f>
        <v>1.84884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666.39999999999986</v>
      </c>
      <c r="BN335" s="64">
        <f>IFERROR(Y335*I335/H335,"0")</f>
        <v>667.96799999999985</v>
      </c>
      <c r="BO335" s="64">
        <f>IFERROR(1/J335*(X335/H335),"0")</f>
        <v>1.5567765567765568</v>
      </c>
      <c r="BP335" s="64">
        <f>IFERROR(1/J335*(Y335/H335),"0")</f>
        <v>1.5604395604395607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350</v>
      </c>
      <c r="Y336" s="546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450</v>
      </c>
      <c r="Y337" s="547">
        <f>IFERROR(Y334/H334,"0")+IFERROR(Y335/H335,"0")+IFERROR(Y336/H336,"0")</f>
        <v>451</v>
      </c>
      <c r="Z337" s="547">
        <f>IFERROR(IF(Z334="",0,Z334),"0")+IFERROR(IF(Z335="",0,Z335),"0")+IFERROR(IF(Z336="",0,Z336),"0")</f>
        <v>2.93601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945</v>
      </c>
      <c r="Y338" s="547">
        <f>IFERROR(SUM(Y334:Y336),"0")</f>
        <v>947.09999999999991</v>
      </c>
      <c r="Z338" s="37"/>
      <c r="AA338" s="548"/>
      <c r="AB338" s="548"/>
      <c r="AC338" s="548"/>
    </row>
    <row r="339" spans="1:68" ht="27.75" customHeight="1" x14ac:dyDescent="0.2">
      <c r="A339" s="602" t="s">
        <v>536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537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1800</v>
      </c>
      <c r="Y342" s="546">
        <f t="shared" ref="Y342:Y348" si="32">IFERROR(IF(X342="",0,CEILING((X342/$H342),1)*$H342),"")</f>
        <v>1800</v>
      </c>
      <c r="Z342" s="36">
        <f>IFERROR(IF(Y342=0,"",ROUNDUP(Y342/H342,0)*0.02175),"")</f>
        <v>2.61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1857.6</v>
      </c>
      <c r="BN342" s="64">
        <f t="shared" ref="BN342:BN348" si="34">IFERROR(Y342*I342/H342,"0")</f>
        <v>1857.6</v>
      </c>
      <c r="BO342" s="64">
        <f t="shared" ref="BO342:BO348" si="35">IFERROR(1/J342*(X342/H342),"0")</f>
        <v>2.5</v>
      </c>
      <c r="BP342" s="64">
        <f t="shared" ref="BP342:BP348" si="36">IFERROR(1/J342*(Y342/H342),"0")</f>
        <v>2.5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1200</v>
      </c>
      <c r="Y343" s="546">
        <f t="shared" si="32"/>
        <v>1200</v>
      </c>
      <c r="Z343" s="36">
        <f>IFERROR(IF(Y343=0,"",ROUNDUP(Y343/H343,0)*0.02175),"")</f>
        <v>1.7399999999999998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1238.4000000000001</v>
      </c>
      <c r="BN343" s="64">
        <f t="shared" si="34"/>
        <v>1238.4000000000001</v>
      </c>
      <c r="BO343" s="64">
        <f t="shared" si="35"/>
        <v>1.6666666666666665</v>
      </c>
      <c r="BP343" s="64">
        <f t="shared" si="36"/>
        <v>1.6666666666666665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400</v>
      </c>
      <c r="Y344" s="546">
        <f t="shared" si="32"/>
        <v>405</v>
      </c>
      <c r="Z344" s="36">
        <f>IFERROR(IF(Y344=0,"",ROUNDUP(Y344/H344,0)*0.02175),"")</f>
        <v>0.58724999999999994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412.8</v>
      </c>
      <c r="BN344" s="64">
        <f t="shared" si="34"/>
        <v>417.96000000000004</v>
      </c>
      <c r="BO344" s="64">
        <f t="shared" si="35"/>
        <v>0.55555555555555558</v>
      </c>
      <c r="BP344" s="64">
        <f t="shared" si="36"/>
        <v>0.5625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1400</v>
      </c>
      <c r="Y345" s="546">
        <f t="shared" si="32"/>
        <v>1410</v>
      </c>
      <c r="Z345" s="36">
        <f>IFERROR(IF(Y345=0,"",ROUNDUP(Y345/H345,0)*0.02175),"")</f>
        <v>2.0444999999999998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1444.8</v>
      </c>
      <c r="BN345" s="64">
        <f t="shared" si="34"/>
        <v>1455.12</v>
      </c>
      <c r="BO345" s="64">
        <f t="shared" si="35"/>
        <v>1.9444444444444442</v>
      </c>
      <c r="BP345" s="64">
        <f t="shared" si="36"/>
        <v>1.9583333333333333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15</v>
      </c>
      <c r="Y348" s="546">
        <f t="shared" si="32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15.63</v>
      </c>
      <c r="BN348" s="64">
        <f t="shared" si="34"/>
        <v>15.63</v>
      </c>
      <c r="BO348" s="64">
        <f t="shared" si="35"/>
        <v>2.2727272727272728E-2</v>
      </c>
      <c r="BP348" s="64">
        <f t="shared" si="36"/>
        <v>2.2727272727272728E-2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323</v>
      </c>
      <c r="Y349" s="547">
        <f>IFERROR(Y342/H342,"0")+IFERROR(Y343/H343,"0")+IFERROR(Y344/H344,"0")+IFERROR(Y345/H345,"0")+IFERROR(Y346/H346,"0")+IFERROR(Y347/H347,"0")+IFERROR(Y348/H348,"0")</f>
        <v>324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7.0088099999999995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4815</v>
      </c>
      <c r="Y350" s="547">
        <f>IFERROR(SUM(Y342:Y348),"0")</f>
        <v>4830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800</v>
      </c>
      <c r="Y352" s="546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825.6</v>
      </c>
      <c r="BN352" s="64">
        <f>IFERROR(Y352*I352/H352,"0")</f>
        <v>835.92000000000007</v>
      </c>
      <c r="BO352" s="64">
        <f>IFERROR(1/J352*(X352/H352),"0")</f>
        <v>1.1111111111111112</v>
      </c>
      <c r="BP352" s="64">
        <f>IFERROR(1/J352*(Y352/H352),"0")</f>
        <v>1.125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53.333333333333336</v>
      </c>
      <c r="Y354" s="547">
        <f>IFERROR(Y352/H352,"0")+IFERROR(Y353/H353,"0")</f>
        <v>54</v>
      </c>
      <c r="Z354" s="547">
        <f>IFERROR(IF(Z352="",0,Z352),"0")+IFERROR(IF(Z353="",0,Z353),"0")</f>
        <v>1.1744999999999999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800</v>
      </c>
      <c r="Y355" s="547">
        <f>IFERROR(SUM(Y352:Y353),"0")</f>
        <v>810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30</v>
      </c>
      <c r="Y362" s="546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3.3333333333333335</v>
      </c>
      <c r="Y363" s="547">
        <f>IFERROR(Y362/H362,"0")</f>
        <v>4</v>
      </c>
      <c r="Z363" s="547">
        <f>IFERROR(IF(Z362="",0,Z362),"0")</f>
        <v>7.5920000000000001E-2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30</v>
      </c>
      <c r="Y364" s="547">
        <f>IFERROR(SUM(Y362:Y362),"0")</f>
        <v>36</v>
      </c>
      <c r="Z364" s="37"/>
      <c r="AA364" s="548"/>
      <c r="AB364" s="548"/>
      <c r="AC364" s="548"/>
    </row>
    <row r="365" spans="1:68" ht="16.5" customHeight="1" x14ac:dyDescent="0.25">
      <c r="A365" s="563" t="s">
        <v>571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593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594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35</v>
      </c>
      <c r="Y397" s="546">
        <f t="shared" si="37"/>
        <v>35.700000000000003</v>
      </c>
      <c r="Z397" s="36">
        <f t="shared" si="42"/>
        <v>8.5339999999999999E-2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37.166666666666664</v>
      </c>
      <c r="BN397" s="64">
        <f t="shared" si="39"/>
        <v>37.910000000000004</v>
      </c>
      <c r="BO397" s="64">
        <f t="shared" si="40"/>
        <v>7.1225071225071226E-2</v>
      </c>
      <c r="BP397" s="64">
        <f t="shared" si="41"/>
        <v>7.2649572649572655E-2</v>
      </c>
    </row>
    <row r="398" spans="1:68" ht="37.5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16.666666666666664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17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8.5339999999999999E-2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35</v>
      </c>
      <c r="Y400" s="547">
        <f>IFERROR(SUM(Y389:Y398),"0")</f>
        <v>35.700000000000003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626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641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20</v>
      </c>
      <c r="Y420" s="546">
        <f>IFERROR(IF(X420="",0,CEILING((X420/$H420),1)*$H420),"")</f>
        <v>20.399999999999999</v>
      </c>
      <c r="Z420" s="36">
        <f>IFERROR(IF(Y420=0,"",ROUNDUP(Y420/H420,0)*0.00651),"")</f>
        <v>0.11067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35</v>
      </c>
      <c r="BN420" s="64">
        <f>IFERROR(Y420*I420/H420,"0")</f>
        <v>35.699999999999996</v>
      </c>
      <c r="BO420" s="64">
        <f>IFERROR(1/J420*(X420/H420),"0")</f>
        <v>9.1575091575091583E-2</v>
      </c>
      <c r="BP420" s="64">
        <f>IFERROR(1/J420*(Y420/H420),"0")</f>
        <v>9.3406593406593408E-2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16.666666666666668</v>
      </c>
      <c r="Y421" s="547">
        <f>IFERROR(Y420/H420,"0")</f>
        <v>17</v>
      </c>
      <c r="Z421" s="547">
        <f>IFERROR(IF(Z420="",0,Z420),"0")</f>
        <v>0.11067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20</v>
      </c>
      <c r="Y422" s="547">
        <f>IFERROR(SUM(Y420:Y420),"0")</f>
        <v>20.399999999999999</v>
      </c>
      <c r="Z422" s="37"/>
      <c r="AA422" s="548"/>
      <c r="AB422" s="548"/>
      <c r="AC422" s="548"/>
    </row>
    <row r="423" spans="1:68" ht="27.75" customHeight="1" x14ac:dyDescent="0.2">
      <c r="A423" s="602" t="s">
        <v>645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645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100</v>
      </c>
      <c r="Y426" s="546">
        <f t="shared" ref="Y426:Y437" si="43">IFERROR(IF(X426="",0,CEILING((X426/$H426),1)*$H426),"")</f>
        <v>100.32000000000001</v>
      </c>
      <c r="Z426" s="36">
        <f t="shared" ref="Z426:Z432" si="44">IFERROR(IF(Y426=0,"",ROUNDUP(Y426/H426,0)*0.01196),"")</f>
        <v>0.22724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106.81818181818181</v>
      </c>
      <c r="BN426" s="64">
        <f t="shared" ref="BN426:BN437" si="46">IFERROR(Y426*I426/H426,"0")</f>
        <v>107.16</v>
      </c>
      <c r="BO426" s="64">
        <f t="shared" ref="BO426:BO437" si="47">IFERROR(1/J426*(X426/H426),"0")</f>
        <v>0.18210955710955709</v>
      </c>
      <c r="BP426" s="64">
        <f t="shared" ref="BP426:BP437" si="48">IFERROR(1/J426*(Y426/H426),"0")</f>
        <v>0.18269230769230771</v>
      </c>
    </row>
    <row r="427" spans="1:68" ht="27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120</v>
      </c>
      <c r="Y428" s="546">
        <f t="shared" si="43"/>
        <v>121.44000000000001</v>
      </c>
      <c r="Z428" s="36">
        <f t="shared" si="44"/>
        <v>0.27507999999999999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128.18181818181816</v>
      </c>
      <c r="BN428" s="64">
        <f t="shared" si="46"/>
        <v>129.72</v>
      </c>
      <c r="BO428" s="64">
        <f t="shared" si="47"/>
        <v>0.21853146853146854</v>
      </c>
      <c r="BP428" s="64">
        <f t="shared" si="48"/>
        <v>0.22115384615384617</v>
      </c>
    </row>
    <row r="429" spans="1:68" ht="27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80</v>
      </c>
      <c r="Y431" s="546">
        <f t="shared" si="43"/>
        <v>84.48</v>
      </c>
      <c r="Z431" s="36">
        <f t="shared" si="44"/>
        <v>0.19136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85.454545454545453</v>
      </c>
      <c r="BN431" s="64">
        <f t="shared" si="46"/>
        <v>90.24</v>
      </c>
      <c r="BO431" s="64">
        <f t="shared" si="47"/>
        <v>0.14568764568764569</v>
      </c>
      <c r="BP431" s="64">
        <f t="shared" si="48"/>
        <v>0.15384615384615385</v>
      </c>
    </row>
    <row r="432" spans="1:68" ht="16.5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120</v>
      </c>
      <c r="Y437" s="546">
        <f t="shared" si="43"/>
        <v>120</v>
      </c>
      <c r="Z437" s="36">
        <f>IFERROR(IF(Y437=0,"",ROUNDUP(Y437/H437,0)*0.00937),"")</f>
        <v>0.23424999999999999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174.00000000000003</v>
      </c>
      <c r="BN437" s="64">
        <f t="shared" si="46"/>
        <v>174.00000000000003</v>
      </c>
      <c r="BO437" s="64">
        <f t="shared" si="47"/>
        <v>0.20833333333333334</v>
      </c>
      <c r="BP437" s="64">
        <f t="shared" si="48"/>
        <v>0.20833333333333334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81.818181818181813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83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0.92792999999999992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420</v>
      </c>
      <c r="Y439" s="547">
        <f>IFERROR(SUM(Y426:Y437),"0")</f>
        <v>426.24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120</v>
      </c>
      <c r="Y441" s="546">
        <f>IFERROR(IF(X441="",0,CEILING((X441/$H441),1)*$H441),"")</f>
        <v>121.44000000000001</v>
      </c>
      <c r="Z441" s="36">
        <f>IFERROR(IF(Y441=0,"",ROUNDUP(Y441/H441,0)*0.01196),"")</f>
        <v>0.27507999999999999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128.18181818181816</v>
      </c>
      <c r="BN441" s="64">
        <f>IFERROR(Y441*I441/H441,"0")</f>
        <v>129.72</v>
      </c>
      <c r="BO441" s="64">
        <f>IFERROR(1/J441*(X441/H441),"0")</f>
        <v>0.21853146853146854</v>
      </c>
      <c r="BP441" s="64">
        <f>IFERROR(1/J441*(Y441/H441),"0")</f>
        <v>0.22115384615384617</v>
      </c>
    </row>
    <row r="442" spans="1:68" ht="16.5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22.727272727272727</v>
      </c>
      <c r="Y444" s="547">
        <f>IFERROR(Y441/H441,"0")+IFERROR(Y442/H442,"0")+IFERROR(Y443/H443,"0")</f>
        <v>23</v>
      </c>
      <c r="Z444" s="547">
        <f>IFERROR(IF(Z441="",0,Z441),"0")+IFERROR(IF(Z442="",0,Z442),"0")+IFERROR(IF(Z443="",0,Z443),"0")</f>
        <v>0.27507999999999999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120</v>
      </c>
      <c r="Y445" s="547">
        <f>IFERROR(SUM(Y441:Y443),"0")</f>
        <v>121.44000000000001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40</v>
      </c>
      <c r="Y447" s="546">
        <f t="shared" ref="Y447:Y452" si="49">IFERROR(IF(X447="",0,CEILING((X447/$H447),1)*$H447),"")</f>
        <v>42.24</v>
      </c>
      <c r="Z447" s="36">
        <f>IFERROR(IF(Y447=0,"",ROUNDUP(Y447/H447,0)*0.01196),"")</f>
        <v>9.5680000000000001E-2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42.727272727272727</v>
      </c>
      <c r="BN447" s="64">
        <f t="shared" ref="BN447:BN452" si="51">IFERROR(Y447*I447/H447,"0")</f>
        <v>45.12</v>
      </c>
      <c r="BO447" s="64">
        <f t="shared" ref="BO447:BO452" si="52">IFERROR(1/J447*(X447/H447),"0")</f>
        <v>7.2843822843822847E-2</v>
      </c>
      <c r="BP447" s="64">
        <f t="shared" ref="BP447:BP452" si="53">IFERROR(1/J447*(Y447/H447),"0")</f>
        <v>7.6923076923076927E-2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80</v>
      </c>
      <c r="Y448" s="546">
        <f t="shared" si="49"/>
        <v>84.48</v>
      </c>
      <c r="Z448" s="36">
        <f>IFERROR(IF(Y448=0,"",ROUNDUP(Y448/H448,0)*0.01196),"")</f>
        <v>0.19136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85.454545454545453</v>
      </c>
      <c r="BN448" s="64">
        <f t="shared" si="51"/>
        <v>90.24</v>
      </c>
      <c r="BO448" s="64">
        <f t="shared" si="52"/>
        <v>0.14568764568764569</v>
      </c>
      <c r="BP448" s="64">
        <f t="shared" si="53"/>
        <v>0.15384615384615385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80</v>
      </c>
      <c r="Y449" s="546">
        <f t="shared" si="49"/>
        <v>84.48</v>
      </c>
      <c r="Z449" s="36">
        <f>IFERROR(IF(Y449=0,"",ROUNDUP(Y449/H449,0)*0.01196),"")</f>
        <v>0.19136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85.454545454545453</v>
      </c>
      <c r="BN449" s="64">
        <f t="shared" si="51"/>
        <v>90.24</v>
      </c>
      <c r="BO449" s="64">
        <f t="shared" si="52"/>
        <v>0.14568764568764569</v>
      </c>
      <c r="BP449" s="64">
        <f t="shared" si="53"/>
        <v>0.15384615384615385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48</v>
      </c>
      <c r="Y450" s="546">
        <f t="shared" si="49"/>
        <v>48</v>
      </c>
      <c r="Z450" s="36">
        <f>IFERROR(IF(Y450=0,"",ROUNDUP(Y450/H450,0)*0.00902),"")</f>
        <v>9.0200000000000002E-2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69.3</v>
      </c>
      <c r="BN450" s="64">
        <f t="shared" si="51"/>
        <v>69.3</v>
      </c>
      <c r="BO450" s="64">
        <f t="shared" si="52"/>
        <v>7.575757575757576E-2</v>
      </c>
      <c r="BP450" s="64">
        <f t="shared" si="53"/>
        <v>7.575757575757576E-2</v>
      </c>
    </row>
    <row r="451" spans="1:68" ht="27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42</v>
      </c>
      <c r="Y452" s="546">
        <f t="shared" si="49"/>
        <v>43.199999999999996</v>
      </c>
      <c r="Z452" s="36">
        <f>IFERROR(IF(Y452=0,"",ROUNDUP(Y452/H452,0)*0.00902),"")</f>
        <v>8.1180000000000002E-2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58.537500000000009</v>
      </c>
      <c r="BN452" s="64">
        <f t="shared" si="51"/>
        <v>60.21</v>
      </c>
      <c r="BO452" s="64">
        <f t="shared" si="52"/>
        <v>6.6287878787878785E-2</v>
      </c>
      <c r="BP452" s="64">
        <f t="shared" si="53"/>
        <v>6.8181818181818177E-2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56.628787878787875</v>
      </c>
      <c r="Y453" s="547">
        <f>IFERROR(Y447/H447,"0")+IFERROR(Y448/H448,"0")+IFERROR(Y449/H449,"0")+IFERROR(Y450/H450,"0")+IFERROR(Y451/H451,"0")+IFERROR(Y452/H452,"0")</f>
        <v>59</v>
      </c>
      <c r="Z453" s="547">
        <f>IFERROR(IF(Z447="",0,Z447),"0")+IFERROR(IF(Z448="",0,Z448),"0")+IFERROR(IF(Z449="",0,Z449),"0")+IFERROR(IF(Z450="",0,Z450),"0")+IFERROR(IF(Z451="",0,Z451),"0")+IFERROR(IF(Z452="",0,Z452),"0")</f>
        <v>0.64978000000000002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290</v>
      </c>
      <c r="Y454" s="547">
        <f>IFERROR(SUM(Y447:Y452),"0")</f>
        <v>302.39999999999998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707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707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1400</v>
      </c>
      <c r="Y482" s="546">
        <f>IFERROR(IF(X482="",0,CEILING((X482/$H482),1)*$H482),"")</f>
        <v>1404</v>
      </c>
      <c r="Z482" s="36">
        <f>IFERROR(IF(Y482=0,"",ROUNDUP(Y482/H482,0)*0.01898),"")</f>
        <v>2.96088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1480.7333333333333</v>
      </c>
      <c r="BN482" s="64">
        <f>IFERROR(Y482*I482/H482,"0")</f>
        <v>1484.9639999999999</v>
      </c>
      <c r="BO482" s="64">
        <f>IFERROR(1/J482*(X482/H482),"0")</f>
        <v>2.4305555555555554</v>
      </c>
      <c r="BP482" s="64">
        <f>IFERROR(1/J482*(Y482/H482),"0")</f>
        <v>2.4375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155.55555555555554</v>
      </c>
      <c r="Y483" s="547">
        <f>IFERROR(Y482/H482,"0")</f>
        <v>156</v>
      </c>
      <c r="Z483" s="547">
        <f>IFERROR(IF(Z482="",0,Z482),"0")</f>
        <v>2.96088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1400</v>
      </c>
      <c r="Y484" s="547">
        <f>IFERROR(SUM(Y482:Y482),"0")</f>
        <v>1404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744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748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13332.5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13473.8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749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14155.692730886605</v>
      </c>
      <c r="Y496" s="547">
        <f>IFERROR(SUM(BN22:BN492),"0")</f>
        <v>14305.547999999993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750</v>
      </c>
      <c r="Q497" s="671"/>
      <c r="R497" s="671"/>
      <c r="S497" s="671"/>
      <c r="T497" s="671"/>
      <c r="U497" s="671"/>
      <c r="V497" s="672"/>
      <c r="W497" s="37" t="s">
        <v>751</v>
      </c>
      <c r="X497" s="38">
        <f>ROUNDUP(SUM(BO22:BO492),0)</f>
        <v>23</v>
      </c>
      <c r="Y497" s="38">
        <f>ROUNDUP(SUM(BP22:BP492),0)</f>
        <v>24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752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14730.692730886605</v>
      </c>
      <c r="Y498" s="547">
        <f>GrossWeightTotalR+PalletQtyTotalR*25</f>
        <v>14905.547999999993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753</v>
      </c>
      <c r="Q499" s="671"/>
      <c r="R499" s="671"/>
      <c r="S499" s="671"/>
      <c r="T499" s="671"/>
      <c r="U499" s="671"/>
      <c r="V499" s="672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2389.2234625740371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2414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754</v>
      </c>
      <c r="Q500" s="671"/>
      <c r="R500" s="671"/>
      <c r="S500" s="671"/>
      <c r="T500" s="671"/>
      <c r="U500" s="671"/>
      <c r="V500" s="672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26.549179999999993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251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536</v>
      </c>
      <c r="U502" s="622"/>
      <c r="V502" s="588" t="s">
        <v>593</v>
      </c>
      <c r="W502" s="621"/>
      <c r="X502" s="622"/>
      <c r="Y502" s="542" t="s">
        <v>645</v>
      </c>
      <c r="Z502" s="588" t="s">
        <v>707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757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223</v>
      </c>
      <c r="H503" s="588" t="s">
        <v>97</v>
      </c>
      <c r="I503" s="588" t="s">
        <v>252</v>
      </c>
      <c r="J503" s="588" t="s">
        <v>293</v>
      </c>
      <c r="K503" s="588" t="s">
        <v>353</v>
      </c>
      <c r="L503" s="588" t="s">
        <v>398</v>
      </c>
      <c r="M503" s="588" t="s">
        <v>414</v>
      </c>
      <c r="N503" s="543"/>
      <c r="O503" s="588" t="s">
        <v>426</v>
      </c>
      <c r="P503" s="588" t="s">
        <v>436</v>
      </c>
      <c r="Q503" s="588" t="s">
        <v>443</v>
      </c>
      <c r="R503" s="588" t="s">
        <v>448</v>
      </c>
      <c r="S503" s="588" t="s">
        <v>526</v>
      </c>
      <c r="T503" s="588" t="s">
        <v>537</v>
      </c>
      <c r="U503" s="588" t="s">
        <v>571</v>
      </c>
      <c r="V503" s="588" t="s">
        <v>594</v>
      </c>
      <c r="W503" s="588" t="s">
        <v>626</v>
      </c>
      <c r="X503" s="588" t="s">
        <v>641</v>
      </c>
      <c r="Y503" s="588" t="s">
        <v>645</v>
      </c>
      <c r="Z503" s="588" t="s">
        <v>707</v>
      </c>
      <c r="AA503" s="588" t="s">
        <v>744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80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297.89999999999998</v>
      </c>
      <c r="E505" s="46">
        <f>IFERROR(Y86*1,"0")+IFERROR(Y87*1,"0")+IFERROR(Y88*1,"0")+IFERROR(Y92*1,"0")+IFERROR(Y93*1,"0")+IFERROR(Y94*1,"0")+IFERROR(Y95*1,"0")</f>
        <v>434.7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1030.5</v>
      </c>
      <c r="G505" s="46">
        <f>IFERROR(Y125*1,"0")+IFERROR(Y126*1,"0")+IFERROR(Y130*1,"0")+IFERROR(Y131*1,"0")+IFERROR(Y135*1,"0")+IFERROR(Y136*1,"0")</f>
        <v>128.16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284.76000000000005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1542.2999999999997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102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122.39999999999999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517.79999999999995</v>
      </c>
      <c r="S505" s="46">
        <f>IFERROR(Y334*1,"0")+IFERROR(Y335*1,"0")+IFERROR(Y336*1,"0")</f>
        <v>947.09999999999991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5676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35.700000000000003</v>
      </c>
      <c r="W505" s="46">
        <f>IFERROR(Y408*1,"0")+IFERROR(Y412*1,"0")+IFERROR(Y413*1,"0")+IFERROR(Y414*1,"0")+IFERROR(Y415*1,"0")</f>
        <v>0</v>
      </c>
      <c r="X505" s="46">
        <f>IFERROR(Y420*1,"0")</f>
        <v>20.399999999999999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850.08000000000015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1404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2025-10-22T08:16:00Z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