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7D2B79-1D99-4ECB-B092-71A7292497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Z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0" i="1" s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Z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X497" i="1" s="1"/>
  <c r="BM22" i="1"/>
  <c r="Y22" i="1"/>
  <c r="B505" i="1" s="1"/>
  <c r="P22" i="1"/>
  <c r="H10" i="1"/>
  <c r="A9" i="1"/>
  <c r="F10" i="1" s="1"/>
  <c r="D7" i="1"/>
  <c r="Q6" i="1"/>
  <c r="P2" i="1"/>
  <c r="BP171" i="1" l="1"/>
  <c r="BN171" i="1"/>
  <c r="BP196" i="1"/>
  <c r="BN196" i="1"/>
  <c r="Z196" i="1"/>
  <c r="BP225" i="1"/>
  <c r="BN225" i="1"/>
  <c r="Z225" i="1"/>
  <c r="BP262" i="1"/>
  <c r="BN262" i="1"/>
  <c r="Z262" i="1"/>
  <c r="BP316" i="1"/>
  <c r="BN316" i="1"/>
  <c r="Z316" i="1"/>
  <c r="BP320" i="1"/>
  <c r="BN320" i="1"/>
  <c r="Z320" i="1"/>
  <c r="BP336" i="1"/>
  <c r="BN336" i="1"/>
  <c r="Z336" i="1"/>
  <c r="BP369" i="1"/>
  <c r="BN369" i="1"/>
  <c r="Z369" i="1"/>
  <c r="Y376" i="1"/>
  <c r="Y375" i="1"/>
  <c r="BP373" i="1"/>
  <c r="BN373" i="1"/>
  <c r="Z373" i="1"/>
  <c r="BP396" i="1"/>
  <c r="BN396" i="1"/>
  <c r="Z396" i="1"/>
  <c r="BP432" i="1"/>
  <c r="BN432" i="1"/>
  <c r="Z432" i="1"/>
  <c r="BP458" i="1"/>
  <c r="BN458" i="1"/>
  <c r="Z458" i="1"/>
  <c r="Z29" i="1"/>
  <c r="BN29" i="1"/>
  <c r="Z60" i="1"/>
  <c r="BN60" i="1"/>
  <c r="Z72" i="1"/>
  <c r="BN72" i="1"/>
  <c r="Z87" i="1"/>
  <c r="BN87" i="1"/>
  <c r="Z102" i="1"/>
  <c r="BN102" i="1"/>
  <c r="Z120" i="1"/>
  <c r="Z121" i="1" s="1"/>
  <c r="BN120" i="1"/>
  <c r="BP120" i="1"/>
  <c r="Y121" i="1"/>
  <c r="Z125" i="1"/>
  <c r="BN125" i="1"/>
  <c r="Z159" i="1"/>
  <c r="BN159" i="1"/>
  <c r="Z171" i="1"/>
  <c r="BP205" i="1"/>
  <c r="BN205" i="1"/>
  <c r="Z205" i="1"/>
  <c r="BP244" i="1"/>
  <c r="BN244" i="1"/>
  <c r="Z244" i="1"/>
  <c r="P505" i="1"/>
  <c r="Y275" i="1"/>
  <c r="BP274" i="1"/>
  <c r="BN274" i="1"/>
  <c r="Z274" i="1"/>
  <c r="Z275" i="1" s="1"/>
  <c r="Y280" i="1"/>
  <c r="Y279" i="1"/>
  <c r="BP278" i="1"/>
  <c r="BN278" i="1"/>
  <c r="Z278" i="1"/>
  <c r="Z279" i="1" s="1"/>
  <c r="Q505" i="1"/>
  <c r="Y284" i="1"/>
  <c r="BP283" i="1"/>
  <c r="BN283" i="1"/>
  <c r="Z283" i="1"/>
  <c r="Z284" i="1" s="1"/>
  <c r="BP288" i="1"/>
  <c r="BN288" i="1"/>
  <c r="Z288" i="1"/>
  <c r="BP306" i="1"/>
  <c r="BN306" i="1"/>
  <c r="Z306" i="1"/>
  <c r="BP321" i="1"/>
  <c r="BN321" i="1"/>
  <c r="Z321" i="1"/>
  <c r="BP348" i="1"/>
  <c r="BN348" i="1"/>
  <c r="Z34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V505" i="1"/>
  <c r="Z56" i="1"/>
  <c r="BN56" i="1"/>
  <c r="Y64" i="1"/>
  <c r="Z62" i="1"/>
  <c r="BN62" i="1"/>
  <c r="Y70" i="1"/>
  <c r="Z68" i="1"/>
  <c r="BN68" i="1"/>
  <c r="Y78" i="1"/>
  <c r="Y82" i="1"/>
  <c r="BP80" i="1"/>
  <c r="BN80" i="1"/>
  <c r="Z80" i="1"/>
  <c r="BP100" i="1"/>
  <c r="BN100" i="1"/>
  <c r="Z100" i="1"/>
  <c r="BP116" i="1"/>
  <c r="BN116" i="1"/>
  <c r="Z116" i="1"/>
  <c r="BP147" i="1"/>
  <c r="BN147" i="1"/>
  <c r="Z147" i="1"/>
  <c r="BP165" i="1"/>
  <c r="BN165" i="1"/>
  <c r="Z165" i="1"/>
  <c r="BP194" i="1"/>
  <c r="BN194" i="1"/>
  <c r="Z194" i="1"/>
  <c r="BP215" i="1"/>
  <c r="BN215" i="1"/>
  <c r="Z215" i="1"/>
  <c r="BP223" i="1"/>
  <c r="BN223" i="1"/>
  <c r="Z223" i="1"/>
  <c r="BP242" i="1"/>
  <c r="BN242" i="1"/>
  <c r="Z242" i="1"/>
  <c r="X496" i="1"/>
  <c r="X498" i="1" s="1"/>
  <c r="X499" i="1"/>
  <c r="Z27" i="1"/>
  <c r="BN27" i="1"/>
  <c r="Z41" i="1"/>
  <c r="BN41" i="1"/>
  <c r="D505" i="1"/>
  <c r="Z54" i="1"/>
  <c r="BN54" i="1"/>
  <c r="BP74" i="1"/>
  <c r="BN74" i="1"/>
  <c r="Z74" i="1"/>
  <c r="BP93" i="1"/>
  <c r="BN93" i="1"/>
  <c r="Z93" i="1"/>
  <c r="BP108" i="1"/>
  <c r="BN108" i="1"/>
  <c r="Z108" i="1"/>
  <c r="BP131" i="1"/>
  <c r="BN131" i="1"/>
  <c r="Z131" i="1"/>
  <c r="BP135" i="1"/>
  <c r="BN135" i="1"/>
  <c r="Z135" i="1"/>
  <c r="BP161" i="1"/>
  <c r="BN161" i="1"/>
  <c r="Z161" i="1"/>
  <c r="BP182" i="1"/>
  <c r="BN182" i="1"/>
  <c r="Z182" i="1"/>
  <c r="BP186" i="1"/>
  <c r="BN186" i="1"/>
  <c r="Z186" i="1"/>
  <c r="BP198" i="1"/>
  <c r="BN198" i="1"/>
  <c r="Z198" i="1"/>
  <c r="BP207" i="1"/>
  <c r="BN207" i="1"/>
  <c r="Z207" i="1"/>
  <c r="BP227" i="1"/>
  <c r="BN227" i="1"/>
  <c r="Z227" i="1"/>
  <c r="BP251" i="1"/>
  <c r="BN251" i="1"/>
  <c r="Z251" i="1"/>
  <c r="Y89" i="1"/>
  <c r="Z260" i="1"/>
  <c r="BN260" i="1"/>
  <c r="Z267" i="1"/>
  <c r="BN267" i="1"/>
  <c r="BP267" i="1"/>
  <c r="Z290" i="1"/>
  <c r="BN290" i="1"/>
  <c r="Z296" i="1"/>
  <c r="BN296" i="1"/>
  <c r="BP298" i="1"/>
  <c r="BN298" i="1"/>
  <c r="BP302" i="1"/>
  <c r="BN302" i="1"/>
  <c r="Z302" i="1"/>
  <c r="Y318" i="1"/>
  <c r="BP314" i="1"/>
  <c r="BN314" i="1"/>
  <c r="Z314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BP308" i="1"/>
  <c r="BN308" i="1"/>
  <c r="Z308" i="1"/>
  <c r="BP323" i="1"/>
  <c r="BN323" i="1"/>
  <c r="Z323" i="1"/>
  <c r="BP342" i="1"/>
  <c r="BN342" i="1"/>
  <c r="Z342" i="1"/>
  <c r="BP352" i="1"/>
  <c r="BN352" i="1"/>
  <c r="Z352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312" i="1"/>
  <c r="Y331" i="1"/>
  <c r="Y330" i="1"/>
  <c r="Y404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Y303" i="1"/>
  <c r="BP301" i="1"/>
  <c r="BN301" i="1"/>
  <c r="Z301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Y325" i="1"/>
  <c r="BP328" i="1"/>
  <c r="BN328" i="1"/>
  <c r="Z328" i="1"/>
  <c r="Z330" i="1" s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Z370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375" i="1" l="1"/>
  <c r="Z488" i="1"/>
  <c r="Z416" i="1"/>
  <c r="Z459" i="1"/>
  <c r="Z349" i="1"/>
  <c r="Z317" i="1"/>
  <c r="Z303" i="1"/>
  <c r="Z337" i="1"/>
  <c r="Z324" i="1"/>
  <c r="Z137" i="1"/>
  <c r="Z77" i="1"/>
  <c r="Z211" i="1"/>
  <c r="Z453" i="1"/>
  <c r="Z293" i="1"/>
  <c r="Z438" i="1"/>
  <c r="Y497" i="1"/>
  <c r="Z199" i="1"/>
  <c r="Z173" i="1"/>
  <c r="Z474" i="1"/>
  <c r="Z444" i="1"/>
  <c r="Z399" i="1"/>
  <c r="Z246" i="1"/>
  <c r="Z230" i="1"/>
  <c r="Z43" i="1"/>
  <c r="Z31" i="1"/>
  <c r="Y499" i="1"/>
  <c r="Y496" i="1"/>
  <c r="Y498" i="1" s="1"/>
  <c r="Z167" i="1"/>
  <c r="Z143" i="1"/>
  <c r="Z110" i="1"/>
  <c r="Y495" i="1"/>
  <c r="Z500" i="1" l="1"/>
</calcChain>
</file>

<file path=xl/sharedStrings.xml><?xml version="1.0" encoding="utf-8"?>
<sst xmlns="http://schemas.openxmlformats.org/spreadsheetml/2006/main" count="2230" uniqueCount="774">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</sst>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45955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0.5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112</v>
      </c>
      <c r="B46" s="54" t="s">
        <v>113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115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116</v>
      </c>
      <c r="B51" s="54" t="s">
        <v>117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125</v>
      </c>
      <c r="B54" s="54" t="s">
        <v>126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128</v>
      </c>
      <c r="B55" s="54" t="s">
        <v>129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7" t="s">
        <v>134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hidden="1" customHeight="1" x14ac:dyDescent="0.25">
      <c r="A60" s="54" t="s">
        <v>135</v>
      </c>
      <c r="B60" s="54" t="s">
        <v>136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138</v>
      </c>
      <c r="B61" s="54" t="s">
        <v>139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142</v>
      </c>
      <c r="B66" s="54" t="s">
        <v>143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151</v>
      </c>
      <c r="B72" s="54" t="s">
        <v>152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154</v>
      </c>
      <c r="B73" s="54" t="s">
        <v>155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157</v>
      </c>
      <c r="B74" s="54" t="s">
        <v>158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164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165</v>
      </c>
      <c r="B80" s="54" t="s">
        <v>166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168</v>
      </c>
      <c r="B81" s="54" t="s">
        <v>169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171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172</v>
      </c>
      <c r="B86" s="54" t="s">
        <v>173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175</v>
      </c>
      <c r="B87" s="54" t="s">
        <v>176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177</v>
      </c>
      <c r="B88" s="54" t="s">
        <v>178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hidden="1" customHeight="1" x14ac:dyDescent="0.25">
      <c r="A92" s="54" t="s">
        <v>179</v>
      </c>
      <c r="B92" s="54" t="s">
        <v>180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185</v>
      </c>
      <c r="B94" s="54" t="s">
        <v>186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187</v>
      </c>
      <c r="B95" s="54" t="s">
        <v>188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2" t="s">
        <v>190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hidden="1" customHeight="1" x14ac:dyDescent="0.25">
      <c r="A100" s="54" t="s">
        <v>191</v>
      </c>
      <c r="B100" s="54" t="s">
        <v>192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194</v>
      </c>
      <c r="B101" s="54" t="s">
        <v>195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196</v>
      </c>
      <c r="B102" s="54" t="s">
        <v>197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134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208</v>
      </c>
      <c r="B113" s="54" t="s">
        <v>209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213</v>
      </c>
      <c r="B115" s="54" t="s">
        <v>214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164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134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134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164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134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idden="1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164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300</v>
      </c>
      <c r="Y342" s="546">
        <f t="shared" ref="Y342:Y348" si="32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309.60000000000002</v>
      </c>
      <c r="BN342" s="64">
        <f t="shared" ref="BN342:BN348" si="34">IFERROR(Y342*I342/H342,"0")</f>
        <v>309.60000000000002</v>
      </c>
      <c r="BO342" s="64">
        <f t="shared" ref="BO342:BO348" si="35">IFERROR(1/J342*(X342/H342),"0")</f>
        <v>0.41666666666666663</v>
      </c>
      <c r="BP342" s="64">
        <f t="shared" ref="BP342:BP348" si="36">IFERROR(1/J342*(Y342/H342),"0")</f>
        <v>0.41666666666666663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200</v>
      </c>
      <c r="Y343" s="546">
        <f t="shared" si="32"/>
        <v>210</v>
      </c>
      <c r="Z343" s="36">
        <f>IFERROR(IF(Y343=0,"",ROUNDUP(Y343/H343,0)*0.02175),"")</f>
        <v>0.30449999999999999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206.4</v>
      </c>
      <c r="BN343" s="64">
        <f t="shared" si="34"/>
        <v>216.72</v>
      </c>
      <c r="BO343" s="64">
        <f t="shared" si="35"/>
        <v>0.27777777777777779</v>
      </c>
      <c r="BP343" s="64">
        <f t="shared" si="36"/>
        <v>0.29166666666666663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300</v>
      </c>
      <c r="Y344" s="546">
        <f t="shared" si="32"/>
        <v>300</v>
      </c>
      <c r="Z344" s="36">
        <f>IFERROR(IF(Y344=0,"",ROUNDUP(Y344/H344,0)*0.02175),"")</f>
        <v>0.43499999999999994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309.60000000000002</v>
      </c>
      <c r="BN344" s="64">
        <f t="shared" si="34"/>
        <v>309.60000000000002</v>
      </c>
      <c r="BO344" s="64">
        <f t="shared" si="35"/>
        <v>0.41666666666666663</v>
      </c>
      <c r="BP344" s="64">
        <f t="shared" si="36"/>
        <v>0.41666666666666663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53.333333333333336</v>
      </c>
      <c r="Y349" s="547">
        <f>IFERROR(Y342/H342,"0")+IFERROR(Y343/H343,"0")+IFERROR(Y344/H344,"0")+IFERROR(Y345/H345,"0")+IFERROR(Y346/H346,"0")+IFERROR(Y347/H347,"0")+IFERROR(Y348/H348,"0")</f>
        <v>54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1.1744999999999999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800</v>
      </c>
      <c r="Y350" s="547">
        <f>IFERROR(SUM(Y342:Y348),"0")</f>
        <v>810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134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hidden="1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hidden="1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164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200</v>
      </c>
      <c r="Y378" s="546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211.53333333333333</v>
      </c>
      <c r="BN378" s="64">
        <f>IFERROR(Y378*I378/H378,"0")</f>
        <v>218.93700000000001</v>
      </c>
      <c r="BO378" s="64">
        <f>IFERROR(1/J378*(X378/H378),"0")</f>
        <v>0.34722222222222221</v>
      </c>
      <c r="BP378" s="64">
        <f>IFERROR(1/J378*(Y378/H378),"0")</f>
        <v>0.359375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22.222222222222221</v>
      </c>
      <c r="Y380" s="547">
        <f>IFERROR(Y378/H378,"0")+IFERROR(Y379/H379,"0")</f>
        <v>23</v>
      </c>
      <c r="Z380" s="547">
        <f>IFERROR(IF(Z378="",0,Z378),"0")+IFERROR(IF(Z379="",0,Z379),"0")</f>
        <v>0.43653999999999998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200</v>
      </c>
      <c r="Y381" s="547">
        <f>IFERROR(SUM(Y378:Y379),"0")</f>
        <v>207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198</v>
      </c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198</v>
      </c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/>
      <c r="AK426" s="68">
        <v>0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3"/>
        <v>0</v>
      </c>
      <c r="Z431" s="36" t="str">
        <f t="shared" si="44"/>
        <v/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idden="1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548"/>
      <c r="AB438" s="548"/>
      <c r="AC438" s="548"/>
    </row>
    <row r="439" spans="1:68" hidden="1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0</v>
      </c>
      <c r="Y439" s="547">
        <f>IFERROR(SUM(Y426:Y437),"0")</f>
        <v>0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134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hidden="1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0</v>
      </c>
      <c r="Y441" s="546">
        <f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0</v>
      </c>
      <c r="Y444" s="547">
        <f>IFERROR(Y441/H441,"0")+IFERROR(Y442/H442,"0")+IFERROR(Y443/H443,"0")</f>
        <v>0</v>
      </c>
      <c r="Z444" s="547">
        <f>IFERROR(IF(Z441="",0,Z441),"0")+IFERROR(IF(Z442="",0,Z442),"0")+IFERROR(IF(Z443="",0,Z443),"0")</f>
        <v>0</v>
      </c>
      <c r="AA444" s="548"/>
      <c r="AB444" s="548"/>
      <c r="AC444" s="548"/>
    </row>
    <row r="445" spans="1:68" hidden="1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0</v>
      </c>
      <c r="Y445" s="547">
        <f>IFERROR(SUM(Y441:Y443),"0")</f>
        <v>0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hidden="1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hidden="1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49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0</v>
      </c>
      <c r="BN449" s="64">
        <f t="shared" si="51"/>
        <v>0</v>
      </c>
      <c r="BO449" s="64">
        <f t="shared" si="52"/>
        <v>0</v>
      </c>
      <c r="BP449" s="64">
        <f t="shared" si="53"/>
        <v>0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idden="1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0</v>
      </c>
      <c r="Y453" s="547">
        <f>IFERROR(Y447/H447,"0")+IFERROR(Y448/H448,"0")+IFERROR(Y449/H449,"0")+IFERROR(Y450/H450,"0")+IFERROR(Y451/H451,"0")+IFERROR(Y452/H452,"0")</f>
        <v>0</v>
      </c>
      <c r="Z453" s="547">
        <f>IFERROR(IF(Z447="",0,Z447),"0")+IFERROR(IF(Z448="",0,Z448),"0")+IFERROR(IF(Z449="",0,Z449),"0")+IFERROR(IF(Z450="",0,Z450),"0")+IFERROR(IF(Z451="",0,Z451),"0")+IFERROR(IF(Z452="",0,Z452),"0")</f>
        <v>0</v>
      </c>
      <c r="AA453" s="548"/>
      <c r="AB453" s="548"/>
      <c r="AC453" s="548"/>
    </row>
    <row r="454" spans="1:68" hidden="1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0</v>
      </c>
      <c r="Y454" s="547">
        <f>IFERROR(SUM(Y447:Y452),"0")</f>
        <v>0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134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164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134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1000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1017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1037.1333333333334</v>
      </c>
      <c r="Y496" s="547">
        <f>IFERROR(SUM(BN22:BN492),"0")</f>
        <v>1054.857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2</v>
      </c>
      <c r="Y497" s="38">
        <f>ROUNDUP(SUM(BP22:BP492),0)</f>
        <v>2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1087.1333333333334</v>
      </c>
      <c r="Y498" s="547">
        <f>GrossWeightTotalR+PalletQtyTotalR*25</f>
        <v>1104.857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75.555555555555557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77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1.6110399999999998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115</v>
      </c>
      <c r="E503" s="594" t="s">
        <v>171</v>
      </c>
      <c r="F503" s="594" t="s">
        <v>190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810</v>
      </c>
      <c r="U505" s="46">
        <f>IFERROR(Y367*1,"0")+IFERROR(Y368*1,"0")+IFERROR(Y369*1,"0")+IFERROR(Y373*1,"0")+IFERROR(Y374*1,"0")+IFERROR(Y378*1,"0")+IFERROR(Y379*1,"0")+IFERROR(Y383*1,"0")</f>
        <v>207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v/jm0mjekOc2+rGpjXaBnzUbyfpTvh0izU1HYvlNI/4bIr6XXpPQeS/9riEJPmyXjLu10YdVnZuXgQYbSMS13Q==" saltValue="CvQE3IIaC0CQe/G/s3ZtfQ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37,13"/>
        <filter val="1 087,13"/>
        <filter val="2"/>
        <filter val="200,00"/>
        <filter val="22,22"/>
        <filter val="300,00"/>
        <filter val="53,33"/>
        <filter val="75,56"/>
        <filter val="800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5 X342:X345 X352 X378 X389 X412 X428 X431 X441 X447:X449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u7bnE+F5mFxI8eQteTOjGD2LTGuaROse0KS5isKcKAdcGIPeJW+YNtipDA+AYxvK4EqoG65blwDioDw0Xs6uRQ==" saltValue="3vlPepPFmA6zf3pOBuUc6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