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B39B5A-8B3B-4906-853E-0CC9CF5F02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52" i="1" l="1"/>
  <c r="BN52" i="1"/>
  <c r="Z52" i="1"/>
  <c r="BP72" i="1"/>
  <c r="BN72" i="1"/>
  <c r="Z72" i="1"/>
  <c r="BP102" i="1"/>
  <c r="BN102" i="1"/>
  <c r="Z102" i="1"/>
  <c r="BP161" i="1"/>
  <c r="BN161" i="1"/>
  <c r="Z161" i="1"/>
  <c r="BP196" i="1"/>
  <c r="BN196" i="1"/>
  <c r="Z196" i="1"/>
  <c r="BP226" i="1"/>
  <c r="BN226" i="1"/>
  <c r="Z226" i="1"/>
  <c r="BP252" i="1"/>
  <c r="BN252" i="1"/>
  <c r="Z252" i="1"/>
  <c r="BP299" i="1"/>
  <c r="BN299" i="1"/>
  <c r="Z299" i="1"/>
  <c r="BP322" i="1"/>
  <c r="BN322" i="1"/>
  <c r="Z322" i="1"/>
  <c r="BP393" i="1"/>
  <c r="BN393" i="1"/>
  <c r="Z393" i="1"/>
  <c r="BP434" i="1"/>
  <c r="BN434" i="1"/>
  <c r="Z434" i="1"/>
  <c r="BP466" i="1"/>
  <c r="BN466" i="1"/>
  <c r="Z466" i="1"/>
  <c r="X495" i="1"/>
  <c r="BP62" i="1"/>
  <c r="BN62" i="1"/>
  <c r="Z62" i="1"/>
  <c r="BP87" i="1"/>
  <c r="BN87" i="1"/>
  <c r="Z87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6" i="1"/>
  <c r="BN206" i="1"/>
  <c r="Z206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P315" i="1"/>
  <c r="BN315" i="1"/>
  <c r="Z315" i="1"/>
  <c r="BP345" i="1"/>
  <c r="BN345" i="1"/>
  <c r="Z345" i="1"/>
  <c r="BP414" i="1"/>
  <c r="BN414" i="1"/>
  <c r="Z414" i="1"/>
  <c r="BP450" i="1"/>
  <c r="BN450" i="1"/>
  <c r="Z450" i="1"/>
  <c r="BP473" i="1"/>
  <c r="BN473" i="1"/>
  <c r="Z473" i="1"/>
  <c r="Y231" i="1"/>
  <c r="Y63" i="1"/>
  <c r="BP250" i="1"/>
  <c r="BN250" i="1"/>
  <c r="Z250" i="1"/>
  <c r="BP261" i="1"/>
  <c r="BN261" i="1"/>
  <c r="Z261" i="1"/>
  <c r="BP297" i="1"/>
  <c r="BN297" i="1"/>
  <c r="Z297" i="1"/>
  <c r="BP309" i="1"/>
  <c r="BN309" i="1"/>
  <c r="Z309" i="1"/>
  <c r="BP343" i="1"/>
  <c r="BN343" i="1"/>
  <c r="Z343" i="1"/>
  <c r="BP368" i="1"/>
  <c r="BN368" i="1"/>
  <c r="Z368" i="1"/>
  <c r="BP391" i="1"/>
  <c r="BN391" i="1"/>
  <c r="Z391" i="1"/>
  <c r="BP403" i="1"/>
  <c r="BN403" i="1"/>
  <c r="Z403" i="1"/>
  <c r="Y409" i="1"/>
  <c r="BP408" i="1"/>
  <c r="BN408" i="1"/>
  <c r="Z408" i="1"/>
  <c r="Z409" i="1" s="1"/>
  <c r="BP412" i="1"/>
  <c r="BN412" i="1"/>
  <c r="Z412" i="1"/>
  <c r="BP432" i="1"/>
  <c r="BN432" i="1"/>
  <c r="Z432" i="1"/>
  <c r="BP448" i="1"/>
  <c r="BN448" i="1"/>
  <c r="Z448" i="1"/>
  <c r="BP458" i="1"/>
  <c r="BN458" i="1"/>
  <c r="Z458" i="1"/>
  <c r="BP464" i="1"/>
  <c r="BN464" i="1"/>
  <c r="Z464" i="1"/>
  <c r="X496" i="1"/>
  <c r="X499" i="1"/>
  <c r="Z27" i="1"/>
  <c r="BN27" i="1"/>
  <c r="Z41" i="1"/>
  <c r="BN41" i="1"/>
  <c r="Z54" i="1"/>
  <c r="BN54" i="1"/>
  <c r="Z60" i="1"/>
  <c r="BN60" i="1"/>
  <c r="BP60" i="1"/>
  <c r="Z68" i="1"/>
  <c r="BN68" i="1"/>
  <c r="Y78" i="1"/>
  <c r="Z74" i="1"/>
  <c r="BN74" i="1"/>
  <c r="Z80" i="1"/>
  <c r="BN80" i="1"/>
  <c r="BP80" i="1"/>
  <c r="Z93" i="1"/>
  <c r="BN93" i="1"/>
  <c r="Z100" i="1"/>
  <c r="BN100" i="1"/>
  <c r="Z108" i="1"/>
  <c r="BN108" i="1"/>
  <c r="Z116" i="1"/>
  <c r="BN116" i="1"/>
  <c r="Z131" i="1"/>
  <c r="BN131" i="1"/>
  <c r="Y137" i="1"/>
  <c r="Z159" i="1"/>
  <c r="BN159" i="1"/>
  <c r="Z163" i="1"/>
  <c r="BN163" i="1"/>
  <c r="Z171" i="1"/>
  <c r="BN171" i="1"/>
  <c r="Z186" i="1"/>
  <c r="BN186" i="1"/>
  <c r="BP186" i="1"/>
  <c r="Z194" i="1"/>
  <c r="BN194" i="1"/>
  <c r="Z198" i="1"/>
  <c r="BN198" i="1"/>
  <c r="Y212" i="1"/>
  <c r="Z204" i="1"/>
  <c r="BN204" i="1"/>
  <c r="Z208" i="1"/>
  <c r="BN208" i="1"/>
  <c r="Z214" i="1"/>
  <c r="BN214" i="1"/>
  <c r="BP214" i="1"/>
  <c r="Z220" i="1"/>
  <c r="BN220" i="1"/>
  <c r="BP220" i="1"/>
  <c r="Z224" i="1"/>
  <c r="BN224" i="1"/>
  <c r="Z228" i="1"/>
  <c r="BN228" i="1"/>
  <c r="Z229" i="1"/>
  <c r="BN229" i="1"/>
  <c r="BP243" i="1"/>
  <c r="BN243" i="1"/>
  <c r="Z243" i="1"/>
  <c r="BP254" i="1"/>
  <c r="BN254" i="1"/>
  <c r="Z254" i="1"/>
  <c r="BP289" i="1"/>
  <c r="BN289" i="1"/>
  <c r="Z289" i="1"/>
  <c r="BP301" i="1"/>
  <c r="BN301" i="1"/>
  <c r="Z301" i="1"/>
  <c r="BP328" i="1"/>
  <c r="BN328" i="1"/>
  <c r="Z328" i="1"/>
  <c r="BP347" i="1"/>
  <c r="BN347" i="1"/>
  <c r="Z347" i="1"/>
  <c r="BP379" i="1"/>
  <c r="BN379" i="1"/>
  <c r="Z379" i="1"/>
  <c r="BP395" i="1"/>
  <c r="BN395" i="1"/>
  <c r="Z395" i="1"/>
  <c r="BP427" i="1"/>
  <c r="BN427" i="1"/>
  <c r="Z427" i="1"/>
  <c r="BP436" i="1"/>
  <c r="BN436" i="1"/>
  <c r="Z436" i="1"/>
  <c r="BP452" i="1"/>
  <c r="BN452" i="1"/>
  <c r="Z452" i="1"/>
  <c r="Y479" i="1"/>
  <c r="BP477" i="1"/>
  <c r="BN477" i="1"/>
  <c r="Z477" i="1"/>
  <c r="Y247" i="1"/>
  <c r="V505" i="1"/>
  <c r="Y460" i="1"/>
  <c r="Y459" i="1"/>
  <c r="BP28" i="1"/>
  <c r="BN28" i="1"/>
  <c r="Z28" i="1"/>
  <c r="BP67" i="1"/>
  <c r="BN67" i="1"/>
  <c r="Z67" i="1"/>
  <c r="BP88" i="1"/>
  <c r="BN88" i="1"/>
  <c r="Z88" i="1"/>
  <c r="Y97" i="1"/>
  <c r="BP92" i="1"/>
  <c r="BN92" i="1"/>
  <c r="Z92" i="1"/>
  <c r="Y96" i="1"/>
  <c r="BP101" i="1"/>
  <c r="BN101" i="1"/>
  <c r="Z101" i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33" i="1"/>
  <c r="BP130" i="1"/>
  <c r="BN130" i="1"/>
  <c r="Z130" i="1"/>
  <c r="BP142" i="1"/>
  <c r="BN142" i="1"/>
  <c r="Z142" i="1"/>
  <c r="Y144" i="1"/>
  <c r="BP160" i="1"/>
  <c r="BN160" i="1"/>
  <c r="Z160" i="1"/>
  <c r="BP172" i="1"/>
  <c r="BN172" i="1"/>
  <c r="Z172" i="1"/>
  <c r="Y177" i="1"/>
  <c r="BP176" i="1"/>
  <c r="BN176" i="1"/>
  <c r="Z176" i="1"/>
  <c r="Z177" i="1" s="1"/>
  <c r="Y178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3" i="1"/>
  <c r="BN223" i="1"/>
  <c r="Z223" i="1"/>
  <c r="BP227" i="1"/>
  <c r="BN227" i="1"/>
  <c r="Z227" i="1"/>
  <c r="BP244" i="1"/>
  <c r="BN244" i="1"/>
  <c r="Z244" i="1"/>
  <c r="BP253" i="1"/>
  <c r="BN253" i="1"/>
  <c r="Z253" i="1"/>
  <c r="BP262" i="1"/>
  <c r="BN262" i="1"/>
  <c r="Z262" i="1"/>
  <c r="Y264" i="1"/>
  <c r="O505" i="1"/>
  <c r="Y270" i="1"/>
  <c r="BP267" i="1"/>
  <c r="BN267" i="1"/>
  <c r="Z267" i="1"/>
  <c r="Y271" i="1"/>
  <c r="F10" i="1"/>
  <c r="J9" i="1"/>
  <c r="F9" i="1"/>
  <c r="A10" i="1"/>
  <c r="BP42" i="1"/>
  <c r="BN42" i="1"/>
  <c r="Z42" i="1"/>
  <c r="Y44" i="1"/>
  <c r="Y47" i="1"/>
  <c r="BP46" i="1"/>
  <c r="BN46" i="1"/>
  <c r="Z46" i="1"/>
  <c r="Z47" i="1" s="1"/>
  <c r="D505" i="1"/>
  <c r="Y58" i="1"/>
  <c r="BP51" i="1"/>
  <c r="BN51" i="1"/>
  <c r="Z51" i="1"/>
  <c r="BP55" i="1"/>
  <c r="BN55" i="1"/>
  <c r="Z55" i="1"/>
  <c r="BP75" i="1"/>
  <c r="BN75" i="1"/>
  <c r="Z75" i="1"/>
  <c r="Y90" i="1"/>
  <c r="Y111" i="1"/>
  <c r="Y128" i="1"/>
  <c r="Y149" i="1"/>
  <c r="BP146" i="1"/>
  <c r="BN146" i="1"/>
  <c r="Z146" i="1"/>
  <c r="BP164" i="1"/>
  <c r="BN164" i="1"/>
  <c r="Z164" i="1"/>
  <c r="Y174" i="1"/>
  <c r="J505" i="1"/>
  <c r="Y184" i="1"/>
  <c r="BP181" i="1"/>
  <c r="BN181" i="1"/>
  <c r="Z181" i="1"/>
  <c r="Z183" i="1" s="1"/>
  <c r="H9" i="1"/>
  <c r="B505" i="1"/>
  <c r="Y23" i="1"/>
  <c r="BP22" i="1"/>
  <c r="BN22" i="1"/>
  <c r="Z22" i="1"/>
  <c r="Z23" i="1" s="1"/>
  <c r="X497" i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Y43" i="1"/>
  <c r="BP40" i="1"/>
  <c r="BN40" i="1"/>
  <c r="Z40" i="1"/>
  <c r="C505" i="1"/>
  <c r="BP53" i="1"/>
  <c r="BN53" i="1"/>
  <c r="Z53" i="1"/>
  <c r="Y57" i="1"/>
  <c r="BP61" i="1"/>
  <c r="BN61" i="1"/>
  <c r="Z61" i="1"/>
  <c r="Y70" i="1"/>
  <c r="Y69" i="1"/>
  <c r="BP73" i="1"/>
  <c r="BN73" i="1"/>
  <c r="Z73" i="1"/>
  <c r="Z77" i="1" s="1"/>
  <c r="Y77" i="1"/>
  <c r="BP81" i="1"/>
  <c r="BN81" i="1"/>
  <c r="Z81" i="1"/>
  <c r="Z82" i="1" s="1"/>
  <c r="Y83" i="1"/>
  <c r="E505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G505" i="1"/>
  <c r="Y132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BP221" i="1"/>
  <c r="BN221" i="1"/>
  <c r="Z221" i="1"/>
  <c r="K505" i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Y276" i="1"/>
  <c r="Y280" i="1"/>
  <c r="Y285" i="1"/>
  <c r="R505" i="1"/>
  <c r="Y293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Y363" i="1"/>
  <c r="BP362" i="1"/>
  <c r="BN362" i="1"/>
  <c r="Z362" i="1"/>
  <c r="Z363" i="1" s="1"/>
  <c r="Y364" i="1"/>
  <c r="U505" i="1"/>
  <c r="Y370" i="1"/>
  <c r="BP367" i="1"/>
  <c r="BN367" i="1"/>
  <c r="Z367" i="1"/>
  <c r="BP374" i="1"/>
  <c r="BN374" i="1"/>
  <c r="Z374" i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BP413" i="1"/>
  <c r="BN413" i="1"/>
  <c r="Z413" i="1"/>
  <c r="BP428" i="1"/>
  <c r="BN428" i="1"/>
  <c r="Z428" i="1"/>
  <c r="BP465" i="1"/>
  <c r="BN465" i="1"/>
  <c r="Z465" i="1"/>
  <c r="Z505" i="1"/>
  <c r="Y469" i="1"/>
  <c r="BP472" i="1"/>
  <c r="BN472" i="1"/>
  <c r="Z472" i="1"/>
  <c r="T505" i="1"/>
  <c r="F505" i="1"/>
  <c r="Y104" i="1"/>
  <c r="Y127" i="1"/>
  <c r="L505" i="1"/>
  <c r="Y256" i="1"/>
  <c r="M505" i="1"/>
  <c r="Y263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Y331" i="1"/>
  <c r="S505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9" i="1"/>
  <c r="BP369" i="1"/>
  <c r="BN369" i="1"/>
  <c r="Z369" i="1"/>
  <c r="Y371" i="1"/>
  <c r="Y375" i="1"/>
  <c r="BP373" i="1"/>
  <c r="BN373" i="1"/>
  <c r="Z373" i="1"/>
  <c r="Z375" i="1" s="1"/>
  <c r="Y380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Y416" i="1"/>
  <c r="BP415" i="1"/>
  <c r="BN415" i="1"/>
  <c r="Z415" i="1"/>
  <c r="Y417" i="1"/>
  <c r="Y421" i="1"/>
  <c r="BP420" i="1"/>
  <c r="BN420" i="1"/>
  <c r="Z420" i="1"/>
  <c r="Z421" i="1" s="1"/>
  <c r="Y422" i="1"/>
  <c r="Y505" i="1"/>
  <c r="Y438" i="1"/>
  <c r="Y439" i="1"/>
  <c r="BP426" i="1"/>
  <c r="BN426" i="1"/>
  <c r="Z426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Y453" i="1"/>
  <c r="BP451" i="1"/>
  <c r="BN451" i="1"/>
  <c r="Z451" i="1"/>
  <c r="X505" i="1"/>
  <c r="Y399" i="1"/>
  <c r="W505" i="1"/>
  <c r="Y410" i="1"/>
  <c r="BP433" i="1"/>
  <c r="BN433" i="1"/>
  <c r="Z433" i="1"/>
  <c r="BP437" i="1"/>
  <c r="BN437" i="1"/>
  <c r="Z437" i="1"/>
  <c r="Y444" i="1"/>
  <c r="BP441" i="1"/>
  <c r="BN441" i="1"/>
  <c r="Z441" i="1"/>
  <c r="BP449" i="1"/>
  <c r="BN449" i="1"/>
  <c r="Z449" i="1"/>
  <c r="BP457" i="1"/>
  <c r="BN457" i="1"/>
  <c r="Z457" i="1"/>
  <c r="Z459" i="1" s="1"/>
  <c r="Y468" i="1"/>
  <c r="BP467" i="1"/>
  <c r="BN467" i="1"/>
  <c r="Z467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94" i="1"/>
  <c r="Z337" i="1" l="1"/>
  <c r="Z317" i="1"/>
  <c r="Z416" i="1"/>
  <c r="Z263" i="1"/>
  <c r="Z246" i="1"/>
  <c r="Z216" i="1"/>
  <c r="Z63" i="1"/>
  <c r="Z43" i="1"/>
  <c r="X498" i="1"/>
  <c r="Z69" i="1"/>
  <c r="Z399" i="1"/>
  <c r="Z468" i="1"/>
  <c r="Z104" i="1"/>
  <c r="Z444" i="1"/>
  <c r="Z293" i="1"/>
  <c r="Z230" i="1"/>
  <c r="Z199" i="1"/>
  <c r="Z143" i="1"/>
  <c r="Z110" i="1"/>
  <c r="Z132" i="1"/>
  <c r="Z311" i="1"/>
  <c r="Z349" i="1"/>
  <c r="Z330" i="1"/>
  <c r="Z324" i="1"/>
  <c r="Z303" i="1"/>
  <c r="Z31" i="1"/>
  <c r="Y495" i="1"/>
  <c r="Y497" i="1"/>
  <c r="Z96" i="1"/>
  <c r="Z453" i="1"/>
  <c r="Z438" i="1"/>
  <c r="Z370" i="1"/>
  <c r="Z167" i="1"/>
  <c r="Y496" i="1"/>
  <c r="Y498" i="1" s="1"/>
  <c r="Y499" i="1"/>
  <c r="Z149" i="1"/>
  <c r="Z57" i="1"/>
  <c r="Z270" i="1"/>
  <c r="Z117" i="1"/>
  <c r="Z500" i="1" l="1"/>
</calcChain>
</file>

<file path=xl/sharedStrings.xml><?xml version="1.0" encoding="utf-8"?>
<sst xmlns="http://schemas.openxmlformats.org/spreadsheetml/2006/main" count="2306" uniqueCount="774">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</sst>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80" sqref="AA8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6</v>
      </c>
      <c r="Y80" s="546">
        <f>IFERROR(IF(X80="",0,CEILING((X80/$H80),1)*$H80),"")</f>
        <v>7.8</v>
      </c>
      <c r="Z80" s="36">
        <f>IFERROR(IF(Y80=0,"",ROUNDUP(Y80/H80,0)*0.01898),"")</f>
        <v>1.898E-2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6.3346153846153843</v>
      </c>
      <c r="BN80" s="64">
        <f>IFERROR(Y80*I80/H80,"0")</f>
        <v>8.2349999999999994</v>
      </c>
      <c r="BO80" s="64">
        <f>IFERROR(1/J80*(X80/H80),"0")</f>
        <v>1.201923076923077E-2</v>
      </c>
      <c r="BP80" s="64">
        <f>IFERROR(1/J80*(Y80/H80),"0")</f>
        <v>1.5625E-2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0.76923076923076927</v>
      </c>
      <c r="Y82" s="547">
        <f>IFERROR(Y80/H80,"0")+IFERROR(Y81/H81,"0")</f>
        <v>1</v>
      </c>
      <c r="Z82" s="547">
        <f>IFERROR(IF(Z80="",0,Z80),"0")+IFERROR(IF(Z81="",0,Z81),"0")</f>
        <v>1.898E-2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6</v>
      </c>
      <c r="Y83" s="547">
        <f>IFERROR(SUM(Y80:Y81),"0")</f>
        <v>7.8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63</v>
      </c>
      <c r="Y88" s="546">
        <f>IFERROR(IF(X88="",0,CEILING((X88/$H88),1)*$H88),"")</f>
        <v>63</v>
      </c>
      <c r="Z88" s="36">
        <f>IFERROR(IF(Y88=0,"",ROUNDUP(Y88/H88,0)*0.00902),"")</f>
        <v>0.12628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65.94</v>
      </c>
      <c r="BN88" s="64">
        <f>IFERROR(Y88*I88/H88,"0")</f>
        <v>65.94</v>
      </c>
      <c r="BO88" s="64">
        <f>IFERROR(1/J88*(X88/H88),"0")</f>
        <v>0.10606060606060606</v>
      </c>
      <c r="BP88" s="64">
        <f>IFERROR(1/J88*(Y88/H88),"0")</f>
        <v>0.10606060606060606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14</v>
      </c>
      <c r="Y89" s="547">
        <f>IFERROR(Y86/H86,"0")+IFERROR(Y87/H87,"0")+IFERROR(Y88/H88,"0")</f>
        <v>14</v>
      </c>
      <c r="Z89" s="547">
        <f>IFERROR(IF(Z86="",0,Z86),"0")+IFERROR(IF(Z87="",0,Z87),"0")+IFERROR(IF(Z88="",0,Z88),"0")</f>
        <v>0.12628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63</v>
      </c>
      <c r="Y90" s="547">
        <f>IFERROR(SUM(Y86:Y88),"0")</f>
        <v>63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124</v>
      </c>
      <c r="Y94" s="546">
        <f>IFERROR(IF(X94="",0,CEILING((X94/$H94),1)*$H94),"")</f>
        <v>124.2</v>
      </c>
      <c r="Z94" s="36">
        <f>IFERROR(IF(Y94=0,"",ROUNDUP(Y94/H94,0)*0.00651),"")</f>
        <v>0.29946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135.57333333333332</v>
      </c>
      <c r="BN94" s="64">
        <f>IFERROR(Y94*I94/H94,"0")</f>
        <v>135.792</v>
      </c>
      <c r="BO94" s="64">
        <f>IFERROR(1/J94*(X94/H94),"0")</f>
        <v>0.25234025234025237</v>
      </c>
      <c r="BP94" s="64">
        <f>IFERROR(1/J94*(Y94/H94),"0")</f>
        <v>0.25274725274725279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45.925925925925924</v>
      </c>
      <c r="Y96" s="547">
        <f>IFERROR(Y92/H92,"0")+IFERROR(Y93/H93,"0")+IFERROR(Y94/H94,"0")+IFERROR(Y95/H95,"0")</f>
        <v>46</v>
      </c>
      <c r="Z96" s="547">
        <f>IFERROR(IF(Z92="",0,Z92),"0")+IFERROR(IF(Z93="",0,Z93),"0")+IFERROR(IF(Z94="",0,Z94),"0")+IFERROR(IF(Z95="",0,Z95),"0")</f>
        <v>0.29946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124</v>
      </c>
      <c r="Y97" s="547">
        <f>IFERROR(SUM(Y92:Y95),"0")</f>
        <v>124.2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12</v>
      </c>
      <c r="Y102" s="546">
        <f>IFERROR(IF(X102="",0,CEILING((X102/$H102),1)*$H102),"")</f>
        <v>13.5</v>
      </c>
      <c r="Z102" s="36">
        <f>IFERROR(IF(Y102=0,"",ROUNDUP(Y102/H102,0)*0.00902),"")</f>
        <v>2.7060000000000001E-2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12.559999999999999</v>
      </c>
      <c r="BN102" s="64">
        <f>IFERROR(Y102*I102/H102,"0")</f>
        <v>14.13</v>
      </c>
      <c r="BO102" s="64">
        <f>IFERROR(1/J102*(X102/H102),"0")</f>
        <v>2.02020202020202E-2</v>
      </c>
      <c r="BP102" s="64">
        <f>IFERROR(1/J102*(Y102/H102),"0")</f>
        <v>2.2727272727272728E-2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2.6666666666666665</v>
      </c>
      <c r="Y104" s="547">
        <f>IFERROR(Y100/H100,"0")+IFERROR(Y101/H101,"0")+IFERROR(Y102/H102,"0")+IFERROR(Y103/H103,"0")</f>
        <v>3</v>
      </c>
      <c r="Z104" s="547">
        <f>IFERROR(IF(Z100="",0,Z100),"0")+IFERROR(IF(Z101="",0,Z101),"0")+IFERROR(IF(Z102="",0,Z102),"0")+IFERROR(IF(Z103="",0,Z103),"0")</f>
        <v>2.7060000000000001E-2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12</v>
      </c>
      <c r="Y105" s="547">
        <f>IFERROR(SUM(Y100:Y103),"0")</f>
        <v>13.5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15</v>
      </c>
      <c r="Y109" s="546">
        <f>IFERROR(IF(X109="",0,CEILING((X109/$H109),1)*$H109),"")</f>
        <v>16.8</v>
      </c>
      <c r="Z109" s="36">
        <f>IFERROR(IF(Y109=0,"",ROUNDUP(Y109/H109,0)*0.00651),"")</f>
        <v>4.5569999999999999E-2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16.125000000000004</v>
      </c>
      <c r="BN109" s="64">
        <f>IFERROR(Y109*I109/H109,"0")</f>
        <v>18.060000000000002</v>
      </c>
      <c r="BO109" s="64">
        <f>IFERROR(1/J109*(X109/H109),"0")</f>
        <v>3.4340659340659344E-2</v>
      </c>
      <c r="BP109" s="64">
        <f>IFERROR(1/J109*(Y109/H109),"0")</f>
        <v>3.8461538461538471E-2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6.25</v>
      </c>
      <c r="Y110" s="547">
        <f>IFERROR(Y107/H107,"0")+IFERROR(Y108/H108,"0")+IFERROR(Y109/H109,"0")</f>
        <v>7.0000000000000009</v>
      </c>
      <c r="Z110" s="547">
        <f>IFERROR(IF(Z107="",0,Z107),"0")+IFERROR(IF(Z108="",0,Z108),"0")+IFERROR(IF(Z109="",0,Z109),"0")</f>
        <v>4.5569999999999999E-2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15</v>
      </c>
      <c r="Y111" s="547">
        <f>IFERROR(SUM(Y107:Y109),"0")</f>
        <v>16.8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47</v>
      </c>
      <c r="Y113" s="546">
        <f>IFERROR(IF(X113="",0,CEILING((X113/$H113),1)*$H113),"")</f>
        <v>48.599999999999994</v>
      </c>
      <c r="Z113" s="36">
        <f>IFERROR(IF(Y113=0,"",ROUNDUP(Y113/H113,0)*0.01898),"")</f>
        <v>0.11388000000000001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49.976666666666667</v>
      </c>
      <c r="BN113" s="64">
        <f>IFERROR(Y113*I113/H113,"0")</f>
        <v>51.67799999999999</v>
      </c>
      <c r="BO113" s="64">
        <f>IFERROR(1/J113*(X113/H113),"0")</f>
        <v>9.066358024691358E-2</v>
      </c>
      <c r="BP113" s="64">
        <f>IFERROR(1/J113*(Y113/H113),"0")</f>
        <v>9.375E-2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271</v>
      </c>
      <c r="Y115" s="546">
        <f>IFERROR(IF(X115="",0,CEILING((X115/$H115),1)*$H115),"")</f>
        <v>272.70000000000005</v>
      </c>
      <c r="Z115" s="36">
        <f>IFERROR(IF(Y115=0,"",ROUNDUP(Y115/H115,0)*0.00651),"")</f>
        <v>0.65751000000000004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296.29333333333329</v>
      </c>
      <c r="BN115" s="64">
        <f>IFERROR(Y115*I115/H115,"0")</f>
        <v>298.15200000000004</v>
      </c>
      <c r="BO115" s="64">
        <f>IFERROR(1/J115*(X115/H115),"0")</f>
        <v>0.55148555148555156</v>
      </c>
      <c r="BP115" s="64">
        <f>IFERROR(1/J115*(Y115/H115),"0")</f>
        <v>0.55494505494505508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106.17283950617283</v>
      </c>
      <c r="Y117" s="547">
        <f>IFERROR(Y113/H113,"0")+IFERROR(Y114/H114,"0")+IFERROR(Y115/H115,"0")+IFERROR(Y116/H116,"0")</f>
        <v>107.00000000000001</v>
      </c>
      <c r="Z117" s="547">
        <f>IFERROR(IF(Z113="",0,Z113),"0")+IFERROR(IF(Z114="",0,Z114),"0")+IFERROR(IF(Z115="",0,Z115),"0")+IFERROR(IF(Z116="",0,Z116),"0")</f>
        <v>0.77139000000000002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318</v>
      </c>
      <c r="Y118" s="547">
        <f>IFERROR(SUM(Y113:Y116),"0")</f>
        <v>321.30000000000007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15</v>
      </c>
      <c r="Y158" s="546">
        <f t="shared" ref="Y158:Y166" si="5">IFERROR(IF(X158="",0,CEILING((X158/$H158),1)*$H158),"")</f>
        <v>16.8</v>
      </c>
      <c r="Z158" s="36">
        <f>IFERROR(IF(Y158=0,"",ROUNDUP(Y158/H158,0)*0.00902),"")</f>
        <v>3.6080000000000001E-2</v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15.964285714285714</v>
      </c>
      <c r="BN158" s="64">
        <f t="shared" ref="BN158:BN166" si="7">IFERROR(Y158*I158/H158,"0")</f>
        <v>17.88</v>
      </c>
      <c r="BO158" s="64">
        <f t="shared" ref="BO158:BO166" si="8">IFERROR(1/J158*(X158/H158),"0")</f>
        <v>2.7056277056277056E-2</v>
      </c>
      <c r="BP158" s="64">
        <f t="shared" ref="BP158:BP166" si="9">IFERROR(1/J158*(Y158/H158),"0")</f>
        <v>3.0303030303030304E-2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34</v>
      </c>
      <c r="Y160" s="546">
        <f t="shared" si="5"/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35.699999999999996</v>
      </c>
      <c r="BN160" s="64">
        <f t="shared" si="7"/>
        <v>39.690000000000005</v>
      </c>
      <c r="BO160" s="64">
        <f t="shared" si="8"/>
        <v>6.1327561327561328E-2</v>
      </c>
      <c r="BP160" s="64">
        <f t="shared" si="9"/>
        <v>6.8181818181818177E-2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25</v>
      </c>
      <c r="Y161" s="546">
        <f t="shared" si="5"/>
        <v>25.200000000000003</v>
      </c>
      <c r="Z161" s="36">
        <f>IFERROR(IF(Y161=0,"",ROUNDUP(Y161/H161,0)*0.00502),"")</f>
        <v>6.0240000000000002E-2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26.547619047619047</v>
      </c>
      <c r="BN161" s="64">
        <f t="shared" si="7"/>
        <v>26.76</v>
      </c>
      <c r="BO161" s="64">
        <f t="shared" si="8"/>
        <v>5.0875050875050884E-2</v>
      </c>
      <c r="BP161" s="64">
        <f t="shared" si="9"/>
        <v>5.1282051282051287E-2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5</v>
      </c>
      <c r="Y163" s="546">
        <f t="shared" si="5"/>
        <v>5.4</v>
      </c>
      <c r="Z163" s="36">
        <f>IFERROR(IF(Y163=0,"",ROUNDUP(Y163/H163,0)*0.00502),"")</f>
        <v>1.506E-2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5.3611111111111116</v>
      </c>
      <c r="BN163" s="64">
        <f t="shared" si="7"/>
        <v>5.79</v>
      </c>
      <c r="BO163" s="64">
        <f t="shared" si="8"/>
        <v>1.1870845204178538E-2</v>
      </c>
      <c r="BP163" s="64">
        <f t="shared" si="9"/>
        <v>1.2820512820512822E-2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44</v>
      </c>
      <c r="Y164" s="546">
        <f t="shared" si="5"/>
        <v>44.1</v>
      </c>
      <c r="Z164" s="36">
        <f>IFERROR(IF(Y164=0,"",ROUNDUP(Y164/H164,0)*0.00502),"")</f>
        <v>0.10542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46.095238095238102</v>
      </c>
      <c r="BN164" s="64">
        <f t="shared" si="7"/>
        <v>46.2</v>
      </c>
      <c r="BO164" s="64">
        <f t="shared" si="8"/>
        <v>8.9540089540089546E-2</v>
      </c>
      <c r="BP164" s="64">
        <f t="shared" si="9"/>
        <v>8.9743589743589758E-2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47.301587301587304</v>
      </c>
      <c r="Y167" s="547">
        <f>IFERROR(Y158/H158,"0")+IFERROR(Y159/H159,"0")+IFERROR(Y160/H160,"0")+IFERROR(Y161/H161,"0")+IFERROR(Y162/H162,"0")+IFERROR(Y163/H163,"0")+IFERROR(Y164/H164,"0")+IFERROR(Y165/H165,"0")+IFERROR(Y166/H166,"0")</f>
        <v>49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0.29797999999999997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123</v>
      </c>
      <c r="Y168" s="547">
        <f>IFERROR(SUM(Y158:Y166),"0")</f>
        <v>129.30000000000001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5</v>
      </c>
      <c r="Y171" s="546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6.3492063492063497</v>
      </c>
      <c r="Y173" s="547">
        <f>IFERROR(Y170/H170,"0")+IFERROR(Y171/H171,"0")+IFERROR(Y172/H172,"0")</f>
        <v>7</v>
      </c>
      <c r="Z173" s="547">
        <f>IFERROR(IF(Z170="",0,Z170),"0")+IFERROR(IF(Z171="",0,Z171),"0")+IFERROR(IF(Z172="",0,Z172),"0")</f>
        <v>4.1300000000000003E-2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8</v>
      </c>
      <c r="Y174" s="547">
        <f>IFERROR(SUM(Y170:Y172),"0")</f>
        <v>8.82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6</v>
      </c>
      <c r="Y176" s="546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4.7619047619047619</v>
      </c>
      <c r="Y177" s="547">
        <f>IFERROR(Y176/H176,"0")</f>
        <v>5</v>
      </c>
      <c r="Z177" s="547">
        <f>IFERROR(IF(Z176="",0,Z176),"0")</f>
        <v>2.9499999999999998E-2</v>
      </c>
      <c r="AA177" s="548"/>
      <c r="AB177" s="548"/>
      <c r="AC177" s="548"/>
    </row>
    <row r="178" spans="1:68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6</v>
      </c>
      <c r="Y178" s="547">
        <f>IFERROR(SUM(Y176:Y176),"0")</f>
        <v>6.3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485</v>
      </c>
      <c r="Y191" s="546">
        <f t="shared" ref="Y191:Y198" si="10">IFERROR(IF(X191="",0,CEILING((X191/$H191),1)*$H191),"")</f>
        <v>486.00000000000006</v>
      </c>
      <c r="Z191" s="36">
        <f>IFERROR(IF(Y191=0,"",ROUNDUP(Y191/H191,0)*0.00902),"")</f>
        <v>0.81180000000000008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503.86111111111114</v>
      </c>
      <c r="BN191" s="64">
        <f t="shared" ref="BN191:BN198" si="12">IFERROR(Y191*I191/H191,"0")</f>
        <v>504.90000000000003</v>
      </c>
      <c r="BO191" s="64">
        <f t="shared" ref="BO191:BO198" si="13">IFERROR(1/J191*(X191/H191),"0")</f>
        <v>0.68041526374859707</v>
      </c>
      <c r="BP191" s="64">
        <f t="shared" ref="BP191:BP198" si="14">IFERROR(1/J191*(Y191/H191),"0")</f>
        <v>0.68181818181818188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35</v>
      </c>
      <c r="Y192" s="546">
        <f t="shared" si="10"/>
        <v>37.800000000000004</v>
      </c>
      <c r="Z192" s="36">
        <f>IFERROR(IF(Y192=0,"",ROUNDUP(Y192/H192,0)*0.00902),"")</f>
        <v>6.3140000000000002E-2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36.361111111111114</v>
      </c>
      <c r="BN192" s="64">
        <f t="shared" si="12"/>
        <v>39.270000000000003</v>
      </c>
      <c r="BO192" s="64">
        <f t="shared" si="13"/>
        <v>4.9102132435465767E-2</v>
      </c>
      <c r="BP192" s="64">
        <f t="shared" si="14"/>
        <v>5.3030303030303032E-2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524</v>
      </c>
      <c r="Y194" s="546">
        <f t="shared" si="10"/>
        <v>529.20000000000005</v>
      </c>
      <c r="Z194" s="36">
        <f>IFERROR(IF(Y194=0,"",ROUNDUP(Y194/H194,0)*0.00902),"")</f>
        <v>0.88396000000000008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544.37777777777785</v>
      </c>
      <c r="BN194" s="64">
        <f t="shared" si="12"/>
        <v>549.78</v>
      </c>
      <c r="BO194" s="64">
        <f t="shared" si="13"/>
        <v>0.73512906846240167</v>
      </c>
      <c r="BP194" s="64">
        <f t="shared" si="14"/>
        <v>0.74242424242424243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40</v>
      </c>
      <c r="Y195" s="546">
        <f t="shared" si="10"/>
        <v>41.4</v>
      </c>
      <c r="Z195" s="36">
        <f>IFERROR(IF(Y195=0,"",ROUNDUP(Y195/H195,0)*0.00502),"")</f>
        <v>0.11546000000000001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42.888888888888893</v>
      </c>
      <c r="BN195" s="64">
        <f t="shared" si="12"/>
        <v>44.39</v>
      </c>
      <c r="BO195" s="64">
        <f t="shared" si="13"/>
        <v>9.4966761633428307E-2</v>
      </c>
      <c r="BP195" s="64">
        <f t="shared" si="14"/>
        <v>9.8290598290598302E-2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30</v>
      </c>
      <c r="Y196" s="546">
        <f t="shared" si="10"/>
        <v>30.6</v>
      </c>
      <c r="Z196" s="36">
        <f>IFERROR(IF(Y196=0,"",ROUNDUP(Y196/H196,0)*0.00502),"")</f>
        <v>8.5339999999999999E-2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31.666666666666664</v>
      </c>
      <c r="BN196" s="64">
        <f t="shared" si="12"/>
        <v>32.299999999999997</v>
      </c>
      <c r="BO196" s="64">
        <f t="shared" si="13"/>
        <v>7.122507122507124E-2</v>
      </c>
      <c r="BP196" s="64">
        <f t="shared" si="14"/>
        <v>7.2649572649572655E-2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11</v>
      </c>
      <c r="Y198" s="546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11.611111111111111</v>
      </c>
      <c r="BN198" s="64">
        <f t="shared" si="12"/>
        <v>13.299999999999999</v>
      </c>
      <c r="BO198" s="64">
        <f t="shared" si="13"/>
        <v>2.6115859449192782E-2</v>
      </c>
      <c r="BP198" s="64">
        <f t="shared" si="14"/>
        <v>2.9914529914529919E-2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238.33333333333331</v>
      </c>
      <c r="Y199" s="547">
        <f>IFERROR(Y191/H191,"0")+IFERROR(Y192/H192,"0")+IFERROR(Y193/H193,"0")+IFERROR(Y194/H194,"0")+IFERROR(Y195/H195,"0")+IFERROR(Y196/H196,"0")+IFERROR(Y197/H197,"0")+IFERROR(Y198/H198,"0")</f>
        <v>242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1.9948400000000002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1125</v>
      </c>
      <c r="Y200" s="547">
        <f>IFERROR(SUM(Y191:Y198),"0")</f>
        <v>1137.5999999999999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138</v>
      </c>
      <c r="Y205" s="546">
        <f t="shared" si="15"/>
        <v>139.19999999999999</v>
      </c>
      <c r="Z205" s="36">
        <f t="shared" ref="Z205:Z210" si="20">IFERROR(IF(Y205=0,"",ROUNDUP(Y205/H205,0)*0.00651),"")</f>
        <v>0.37758000000000003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153.52500000000001</v>
      </c>
      <c r="BN205" s="64">
        <f t="shared" si="17"/>
        <v>154.86000000000001</v>
      </c>
      <c r="BO205" s="64">
        <f t="shared" si="18"/>
        <v>0.31593406593406598</v>
      </c>
      <c r="BP205" s="64">
        <f t="shared" si="19"/>
        <v>0.31868131868131871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53</v>
      </c>
      <c r="Y207" s="546">
        <f t="shared" si="15"/>
        <v>55.199999999999996</v>
      </c>
      <c r="Z207" s="36">
        <f t="shared" si="20"/>
        <v>0.14973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58.565000000000005</v>
      </c>
      <c r="BN207" s="64">
        <f t="shared" si="17"/>
        <v>60.996000000000002</v>
      </c>
      <c r="BO207" s="64">
        <f t="shared" si="18"/>
        <v>0.12133699633699636</v>
      </c>
      <c r="BP207" s="64">
        <f t="shared" si="19"/>
        <v>0.1263736263736264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94</v>
      </c>
      <c r="Y209" s="546">
        <f t="shared" si="15"/>
        <v>96</v>
      </c>
      <c r="Z209" s="36">
        <f t="shared" si="20"/>
        <v>0.26040000000000002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103.87</v>
      </c>
      <c r="BN209" s="64">
        <f t="shared" si="17"/>
        <v>106.08000000000001</v>
      </c>
      <c r="BO209" s="64">
        <f t="shared" si="18"/>
        <v>0.21520146520146524</v>
      </c>
      <c r="BP209" s="64">
        <f t="shared" si="19"/>
        <v>0.2197802197802198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134</v>
      </c>
      <c r="Y210" s="546">
        <f t="shared" si="15"/>
        <v>134.4</v>
      </c>
      <c r="Z210" s="36">
        <f t="shared" si="20"/>
        <v>0.36456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148.405</v>
      </c>
      <c r="BN210" s="64">
        <f t="shared" si="17"/>
        <v>148.84800000000001</v>
      </c>
      <c r="BO210" s="64">
        <f t="shared" si="18"/>
        <v>0.3067765567765568</v>
      </c>
      <c r="BP210" s="64">
        <f t="shared" si="19"/>
        <v>0.30769230769230776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174.58333333333334</v>
      </c>
      <c r="Y211" s="547">
        <f>IFERROR(Y202/H202,"0")+IFERROR(Y203/H203,"0")+IFERROR(Y204/H204,"0")+IFERROR(Y205/H205,"0")+IFERROR(Y206/H206,"0")+IFERROR(Y207/H207,"0")+IFERROR(Y208/H208,"0")+IFERROR(Y209/H209,"0")+IFERROR(Y210/H210,"0")</f>
        <v>177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1.1522700000000001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419</v>
      </c>
      <c r="Y212" s="547">
        <f>IFERROR(SUM(Y202:Y210),"0")</f>
        <v>424.79999999999995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34</v>
      </c>
      <c r="Y214" s="546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37.570000000000007</v>
      </c>
      <c r="BN214" s="64">
        <f>IFERROR(Y214*I214/H214,"0")</f>
        <v>39.780000000000008</v>
      </c>
      <c r="BO214" s="64">
        <f>IFERROR(1/J214*(X214/H214),"0")</f>
        <v>7.7838827838827854E-2</v>
      </c>
      <c r="BP214" s="64">
        <f>IFERROR(1/J214*(Y214/H214),"0")</f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29</v>
      </c>
      <c r="Y215" s="546">
        <f>IFERROR(IF(X215="",0,CEILING((X215/$H215),1)*$H215),"")</f>
        <v>31.2</v>
      </c>
      <c r="Z215" s="36">
        <f>IFERROR(IF(Y215=0,"",ROUNDUP(Y215/H215,0)*0.00651),"")</f>
        <v>8.4629999999999997E-2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32.045000000000002</v>
      </c>
      <c r="BN215" s="64">
        <f>IFERROR(Y215*I215/H215,"0")</f>
        <v>34.476000000000006</v>
      </c>
      <c r="BO215" s="64">
        <f>IFERROR(1/J215*(X215/H215),"0")</f>
        <v>6.6391941391941406E-2</v>
      </c>
      <c r="BP215" s="64">
        <f>IFERROR(1/J215*(Y215/H215),"0")</f>
        <v>7.1428571428571438E-2</v>
      </c>
    </row>
    <row r="216" spans="1:68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26.25</v>
      </c>
      <c r="Y216" s="547">
        <f>IFERROR(Y214/H214,"0")+IFERROR(Y215/H215,"0")</f>
        <v>28</v>
      </c>
      <c r="Z216" s="547">
        <f>IFERROR(IF(Z214="",0,Z214),"0")+IFERROR(IF(Z215="",0,Z215),"0")</f>
        <v>0.18228</v>
      </c>
      <c r="AA216" s="548"/>
      <c r="AB216" s="548"/>
      <c r="AC216" s="548"/>
    </row>
    <row r="217" spans="1:68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63</v>
      </c>
      <c r="Y217" s="547">
        <f>IFERROR(SUM(Y214:Y215),"0")</f>
        <v>67.2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4</v>
      </c>
      <c r="Y243" s="546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1</v>
      </c>
      <c r="Y244" s="546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5.454545454545455</v>
      </c>
      <c r="Y246" s="547">
        <f>IFERROR(Y241/H241,"0")+IFERROR(Y242/H242,"0")+IFERROR(Y243/H243,"0")+IFERROR(Y244/H244,"0")+IFERROR(Y245/H245,"0")</f>
        <v>7</v>
      </c>
      <c r="Z246" s="547">
        <f>IFERROR(IF(Z241="",0,Z241),"0")+IFERROR(IF(Z242="",0,Z242),"0")+IFERROR(IF(Z243="",0,Z243),"0")+IFERROR(IF(Z244="",0,Z244),"0")+IFERROR(IF(Z245="",0,Z245),"0")</f>
        <v>4.1299999999999996E-2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5</v>
      </c>
      <c r="Y247" s="547">
        <f>IFERROR(SUM(Y241:Y245),"0")</f>
        <v>6.48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55</v>
      </c>
      <c r="Y268" s="546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60.775000000000006</v>
      </c>
      <c r="BN268" s="64">
        <f>IFERROR(Y268*I268/H268,"0")</f>
        <v>60.996000000000002</v>
      </c>
      <c r="BO268" s="64">
        <f>IFERROR(1/J268*(X268/H268),"0")</f>
        <v>0.12591575091575094</v>
      </c>
      <c r="BP268" s="64">
        <f>IFERROR(1/J268*(Y268/H268),"0")</f>
        <v>0.1263736263736264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85</v>
      </c>
      <c r="Y269" s="546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58.333333333333343</v>
      </c>
      <c r="Y270" s="547">
        <f>IFERROR(Y267/H267,"0")+IFERROR(Y268/H268,"0")+IFERROR(Y269/H269,"0")</f>
        <v>59</v>
      </c>
      <c r="Z270" s="547">
        <f>IFERROR(IF(Z267="",0,Z267),"0")+IFERROR(IF(Z268="",0,Z268),"0")+IFERROR(IF(Z269="",0,Z269),"0")</f>
        <v>0.38409000000000004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140</v>
      </c>
      <c r="Y271" s="547">
        <f>IFERROR(SUM(Y267:Y269),"0")</f>
        <v>141.6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975</v>
      </c>
      <c r="Y315" s="546">
        <f>IFERROR(IF(X315="",0,CEILING((X315/$H315),1)*$H315),"")</f>
        <v>975</v>
      </c>
      <c r="Z315" s="36">
        <f>IFERROR(IF(Y315=0,"",ROUNDUP(Y315/H315,0)*0.01898),"")</f>
        <v>2.3725000000000001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1039.875</v>
      </c>
      <c r="BN315" s="64">
        <f>IFERROR(Y315*I315/H315,"0")</f>
        <v>1039.875</v>
      </c>
      <c r="BO315" s="64">
        <f>IFERROR(1/J315*(X315/H315),"0")</f>
        <v>1.953125</v>
      </c>
      <c r="BP315" s="64">
        <f>IFERROR(1/J315*(Y315/H315),"0")</f>
        <v>1.953125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125</v>
      </c>
      <c r="Y317" s="547">
        <f>IFERROR(Y314/H314,"0")+IFERROR(Y315/H315,"0")+IFERROR(Y316/H316,"0")</f>
        <v>125</v>
      </c>
      <c r="Z317" s="547">
        <f>IFERROR(IF(Z314="",0,Z314),"0")+IFERROR(IF(Z315="",0,Z315),"0")+IFERROR(IF(Z316="",0,Z316),"0")</f>
        <v>2.3725000000000001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975</v>
      </c>
      <c r="Y318" s="547">
        <f>IFERROR(SUM(Y314:Y316),"0")</f>
        <v>975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6</v>
      </c>
      <c r="Y322" s="546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2.3529411764705883</v>
      </c>
      <c r="Y324" s="547">
        <f>IFERROR(Y320/H320,"0")+IFERROR(Y321/H321,"0")+IFERROR(Y322/H322,"0")+IFERROR(Y323/H323,"0")</f>
        <v>3</v>
      </c>
      <c r="Z324" s="547">
        <f>IFERROR(IF(Z320="",0,Z320),"0")+IFERROR(IF(Z321="",0,Z321),"0")+IFERROR(IF(Z322="",0,Z322),"0")+IFERROR(IF(Z323="",0,Z323),"0")</f>
        <v>1.9529999999999999E-2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6</v>
      </c>
      <c r="Y325" s="547">
        <f>IFERROR(SUM(Y320:Y323),"0")</f>
        <v>7.6499999999999995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hidden="1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1425</v>
      </c>
      <c r="Y344" s="546">
        <f t="shared" si="32"/>
        <v>1425</v>
      </c>
      <c r="Z344" s="36">
        <f>IFERROR(IF(Y344=0,"",ROUNDUP(Y344/H344,0)*0.02175),"")</f>
        <v>2.0662499999999997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1470.6</v>
      </c>
      <c r="BN344" s="64">
        <f t="shared" si="34"/>
        <v>1470.6</v>
      </c>
      <c r="BO344" s="64">
        <f t="shared" si="35"/>
        <v>1.9791666666666665</v>
      </c>
      <c r="BP344" s="64">
        <f t="shared" si="36"/>
        <v>1.9791666666666665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221</v>
      </c>
      <c r="Y345" s="546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228.072</v>
      </c>
      <c r="BN345" s="64">
        <f t="shared" si="34"/>
        <v>232.2</v>
      </c>
      <c r="BO345" s="64">
        <f t="shared" si="35"/>
        <v>0.30694444444444441</v>
      </c>
      <c r="BP345" s="64">
        <f t="shared" si="36"/>
        <v>0.3125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109.73333333333333</v>
      </c>
      <c r="Y349" s="547">
        <f>IFERROR(Y342/H342,"0")+IFERROR(Y343/H343,"0")+IFERROR(Y344/H344,"0")+IFERROR(Y345/H345,"0")+IFERROR(Y346/H346,"0")+IFERROR(Y347/H347,"0")+IFERROR(Y348/H348,"0")</f>
        <v>110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2.3924999999999996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1646</v>
      </c>
      <c r="Y350" s="547">
        <f>IFERROR(SUM(Y342:Y348),"0")</f>
        <v>1650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3861</v>
      </c>
      <c r="Y352" s="546">
        <f>IFERROR(IF(X352="",0,CEILING((X352/$H352),1)*$H352),"")</f>
        <v>3870</v>
      </c>
      <c r="Z352" s="36">
        <f>IFERROR(IF(Y352=0,"",ROUNDUP(Y352/H352,0)*0.02175),"")</f>
        <v>5.6114999999999995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3984.5520000000001</v>
      </c>
      <c r="BN352" s="64">
        <f>IFERROR(Y352*I352/H352,"0")</f>
        <v>3993.8399999999997</v>
      </c>
      <c r="BO352" s="64">
        <f>IFERROR(1/J352*(X352/H352),"0")</f>
        <v>5.3624999999999989</v>
      </c>
      <c r="BP352" s="64">
        <f>IFERROR(1/J352*(Y352/H352),"0")</f>
        <v>5.375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257.39999999999998</v>
      </c>
      <c r="Y354" s="547">
        <f>IFERROR(Y352/H352,"0")+IFERROR(Y353/H353,"0")</f>
        <v>258</v>
      </c>
      <c r="Z354" s="547">
        <f>IFERROR(IF(Z352="",0,Z352),"0")+IFERROR(IF(Z353="",0,Z353),"0")</f>
        <v>5.6114999999999995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3861</v>
      </c>
      <c r="Y355" s="547">
        <f>IFERROR(SUM(Y352:Y353),"0")</f>
        <v>3870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9</v>
      </c>
      <c r="Y367" s="546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9.3624999999999989</v>
      </c>
      <c r="BN367" s="64">
        <f>IFERROR(Y367*I367/H367,"0")</f>
        <v>11.234999999999999</v>
      </c>
      <c r="BO367" s="64">
        <f>IFERROR(1/J367*(X367/H367),"0")</f>
        <v>1.3020833333333332E-2</v>
      </c>
      <c r="BP367" s="64">
        <f>IFERROR(1/J367*(Y367/H367),"0")</f>
        <v>1.5625E-2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0.83333333333333326</v>
      </c>
      <c r="Y370" s="547">
        <f>IFERROR(Y367/H367,"0")+IFERROR(Y368/H368,"0")+IFERROR(Y369/H369,"0")</f>
        <v>1</v>
      </c>
      <c r="Z370" s="547">
        <f>IFERROR(IF(Z367="",0,Z367),"0")+IFERROR(IF(Z368="",0,Z368),"0")+IFERROR(IF(Z369="",0,Z369),"0")</f>
        <v>1.898E-2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9</v>
      </c>
      <c r="Y371" s="547">
        <f>IFERROR(SUM(Y367:Y369),"0")</f>
        <v>10.8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2061</v>
      </c>
      <c r="Y378" s="546">
        <f>IFERROR(IF(X378="",0,CEILING((X378/$H378),1)*$H378),"")</f>
        <v>2061</v>
      </c>
      <c r="Z378" s="36">
        <f>IFERROR(IF(Y378=0,"",ROUNDUP(Y378/H378,0)*0.01898),"")</f>
        <v>4.3464200000000002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2179.8510000000001</v>
      </c>
      <c r="BN378" s="64">
        <f>IFERROR(Y378*I378/H378,"0")</f>
        <v>2179.8510000000001</v>
      </c>
      <c r="BO378" s="64">
        <f>IFERROR(1/J378*(X378/H378),"0")</f>
        <v>3.578125</v>
      </c>
      <c r="BP378" s="64">
        <f>IFERROR(1/J378*(Y378/H378),"0")</f>
        <v>3.578125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229</v>
      </c>
      <c r="Y380" s="547">
        <f>IFERROR(Y378/H378,"0")+IFERROR(Y379/H379,"0")</f>
        <v>229</v>
      </c>
      <c r="Z380" s="547">
        <f>IFERROR(IF(Z378="",0,Z378),"0")+IFERROR(IF(Z379="",0,Z379),"0")</f>
        <v>4.3464200000000002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2061</v>
      </c>
      <c r="Y381" s="547">
        <f>IFERROR(SUM(Y378:Y379),"0")</f>
        <v>2061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43</v>
      </c>
      <c r="Y426" s="546">
        <f t="shared" ref="Y426:Y437" si="43">IFERROR(IF(X426="",0,CEILING((X426/$H426),1)*$H426),"")</f>
        <v>47.52</v>
      </c>
      <c r="Z426" s="36">
        <f t="shared" ref="Z426:Z432" si="44">IFERROR(IF(Y426=0,"",ROUNDUP(Y426/H426,0)*0.01196),"")</f>
        <v>0.10764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45.931818181818173</v>
      </c>
      <c r="BN426" s="64">
        <f t="shared" ref="BN426:BN437" si="46">IFERROR(Y426*I426/H426,"0")</f>
        <v>50.760000000000005</v>
      </c>
      <c r="BO426" s="64">
        <f t="shared" ref="BO426:BO437" si="47">IFERROR(1/J426*(X426/H426),"0")</f>
        <v>7.8307109557109553E-2</v>
      </c>
      <c r="BP426" s="64">
        <f t="shared" ref="BP426:BP437" si="48">IFERROR(1/J426*(Y426/H426),"0")</f>
        <v>8.6538461538461536E-2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1263</v>
      </c>
      <c r="Y428" s="546">
        <f t="shared" si="43"/>
        <v>1267.2</v>
      </c>
      <c r="Z428" s="36">
        <f t="shared" si="44"/>
        <v>2.8704000000000001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1349.1136363636363</v>
      </c>
      <c r="BN428" s="64">
        <f t="shared" si="46"/>
        <v>1353.6</v>
      </c>
      <c r="BO428" s="64">
        <f t="shared" si="47"/>
        <v>2.3000437062937062</v>
      </c>
      <c r="BP428" s="64">
        <f t="shared" si="48"/>
        <v>2.3076923076923079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951</v>
      </c>
      <c r="Y431" s="546">
        <f t="shared" si="43"/>
        <v>955.68000000000006</v>
      </c>
      <c r="Z431" s="36">
        <f t="shared" si="44"/>
        <v>2.1647600000000002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1015.8409090909089</v>
      </c>
      <c r="BN431" s="64">
        <f t="shared" si="46"/>
        <v>1020.84</v>
      </c>
      <c r="BO431" s="64">
        <f t="shared" si="47"/>
        <v>1.7318618881118881</v>
      </c>
      <c r="BP431" s="64">
        <f t="shared" si="48"/>
        <v>1.7403846153846154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60</v>
      </c>
      <c r="Y434" s="546">
        <f t="shared" si="43"/>
        <v>62.4</v>
      </c>
      <c r="Z434" s="36">
        <f>IFERROR(IF(Y434=0,"",ROUNDUP(Y434/H434,0)*0.00902),"")</f>
        <v>0.11726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86.625</v>
      </c>
      <c r="BN434" s="64">
        <f t="shared" si="46"/>
        <v>90.089999999999989</v>
      </c>
      <c r="BO434" s="64">
        <f t="shared" si="47"/>
        <v>9.4696969696969696E-2</v>
      </c>
      <c r="BP434" s="64">
        <f t="shared" si="48"/>
        <v>9.8484848484848481E-2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439.96212121212119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443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5.2600600000000002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2317</v>
      </c>
      <c r="Y439" s="547">
        <f>IFERROR(SUM(Y426:Y437),"0")</f>
        <v>2332.8000000000002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997</v>
      </c>
      <c r="Y441" s="546">
        <f>IFERROR(IF(X441="",0,CEILING((X441/$H441),1)*$H441),"")</f>
        <v>997.92000000000007</v>
      </c>
      <c r="Z441" s="36">
        <f>IFERROR(IF(Y441=0,"",ROUNDUP(Y441/H441,0)*0.01196),"")</f>
        <v>2.26044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1064.9772727272727</v>
      </c>
      <c r="BN441" s="64">
        <f>IFERROR(Y441*I441/H441,"0")</f>
        <v>1065.9599999999998</v>
      </c>
      <c r="BO441" s="64">
        <f>IFERROR(1/J441*(X441/H441),"0")</f>
        <v>1.8156322843822843</v>
      </c>
      <c r="BP441" s="64">
        <f>IFERROR(1/J441*(Y441/H441),"0")</f>
        <v>1.8173076923076925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25</v>
      </c>
      <c r="Y443" s="546">
        <f>IFERROR(IF(X443="",0,CEILING((X443/$H443),1)*$H443),"")</f>
        <v>28.799999999999997</v>
      </c>
      <c r="Z443" s="36">
        <f>IFERROR(IF(Y443=0,"",ROUNDUP(Y443/H443,0)*0.00902),"")</f>
        <v>5.4120000000000001E-2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36.09375</v>
      </c>
      <c r="BN443" s="64">
        <f>IFERROR(Y443*I443/H443,"0")</f>
        <v>41.58</v>
      </c>
      <c r="BO443" s="64">
        <f>IFERROR(1/J443*(X443/H443),"0")</f>
        <v>3.9457070707070711E-2</v>
      </c>
      <c r="BP443" s="64">
        <f>IFERROR(1/J443*(Y443/H443),"0")</f>
        <v>4.5454545454545456E-2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194.03409090909091</v>
      </c>
      <c r="Y444" s="547">
        <f>IFERROR(Y441/H441,"0")+IFERROR(Y442/H442,"0")+IFERROR(Y443/H443,"0")</f>
        <v>195</v>
      </c>
      <c r="Z444" s="547">
        <f>IFERROR(IF(Z441="",0,Z441),"0")+IFERROR(IF(Z442="",0,Z442),"0")+IFERROR(IF(Z443="",0,Z443),"0")</f>
        <v>2.3145600000000002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1022</v>
      </c>
      <c r="Y445" s="547">
        <f>IFERROR(SUM(Y441:Y443),"0")</f>
        <v>1026.72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135</v>
      </c>
      <c r="Y447" s="546">
        <f t="shared" ref="Y447:Y452" si="49">IFERROR(IF(X447="",0,CEILING((X447/$H447),1)*$H447),"")</f>
        <v>137.28</v>
      </c>
      <c r="Z447" s="36">
        <f>IFERROR(IF(Y447=0,"",ROUNDUP(Y447/H447,0)*0.01196),"")</f>
        <v>0.31096000000000001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144.20454545454544</v>
      </c>
      <c r="BN447" s="64">
        <f t="shared" ref="BN447:BN452" si="51">IFERROR(Y447*I447/H447,"0")</f>
        <v>146.63999999999999</v>
      </c>
      <c r="BO447" s="64">
        <f t="shared" ref="BO447:BO452" si="52">IFERROR(1/J447*(X447/H447),"0")</f>
        <v>0.24584790209790208</v>
      </c>
      <c r="BP447" s="64">
        <f t="shared" ref="BP447:BP452" si="53">IFERROR(1/J447*(Y447/H447),"0")</f>
        <v>0.25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234</v>
      </c>
      <c r="Y448" s="546">
        <f t="shared" si="49"/>
        <v>237.60000000000002</v>
      </c>
      <c r="Z448" s="36">
        <f>IFERROR(IF(Y448=0,"",ROUNDUP(Y448/H448,0)*0.01196),"")</f>
        <v>0.53820000000000001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249.95454545454544</v>
      </c>
      <c r="BN448" s="64">
        <f t="shared" si="51"/>
        <v>253.8</v>
      </c>
      <c r="BO448" s="64">
        <f t="shared" si="52"/>
        <v>0.42613636363636359</v>
      </c>
      <c r="BP448" s="64">
        <f t="shared" si="53"/>
        <v>0.43269230769230771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288</v>
      </c>
      <c r="Y449" s="546">
        <f t="shared" si="49"/>
        <v>290.40000000000003</v>
      </c>
      <c r="Z449" s="36">
        <f>IFERROR(IF(Y449=0,"",ROUNDUP(Y449/H449,0)*0.01196),"")</f>
        <v>0.65780000000000005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307.63636363636363</v>
      </c>
      <c r="BN449" s="64">
        <f t="shared" si="51"/>
        <v>310.2</v>
      </c>
      <c r="BO449" s="64">
        <f t="shared" si="52"/>
        <v>0.52447552447552448</v>
      </c>
      <c r="BP449" s="64">
        <f t="shared" si="53"/>
        <v>0.52884615384615397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124.43181818181816</v>
      </c>
      <c r="Y453" s="547">
        <f>IFERROR(Y447/H447,"0")+IFERROR(Y448/H448,"0")+IFERROR(Y449/H449,"0")+IFERROR(Y450/H450,"0")+IFERROR(Y451/H451,"0")+IFERROR(Y452/H452,"0")</f>
        <v>126</v>
      </c>
      <c r="Z453" s="547">
        <f>IFERROR(IF(Z447="",0,Z447),"0")+IFERROR(IF(Z448="",0,Z448),"0")+IFERROR(IF(Z449="",0,Z449),"0")+IFERROR(IF(Z450="",0,Z450),"0")+IFERROR(IF(Z451="",0,Z451),"0")+IFERROR(IF(Z452="",0,Z452),"0")</f>
        <v>1.5069600000000001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657</v>
      </c>
      <c r="Y454" s="547">
        <f>IFERROR(SUM(Y447:Y452),"0")</f>
        <v>665.28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14981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15067.95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15811.158626185905</v>
      </c>
      <c r="Y496" s="547">
        <f>IFERROR(SUM(BN22:BN492),"0")</f>
        <v>15906.308999999999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25</v>
      </c>
      <c r="Y497" s="38">
        <f>ROUNDUP(SUM(BP22:BP492),0)</f>
        <v>26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16436.158626185905</v>
      </c>
      <c r="Y498" s="547">
        <f>GrossWeightTotalR+PalletQtyTotalR*25</f>
        <v>16556.309000000001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2219.8995448814076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2242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29.255309999999998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7.8</v>
      </c>
      <c r="E505" s="46">
        <f>IFERROR(Y86*1,"0")+IFERROR(Y87*1,"0")+IFERROR(Y88*1,"0")+IFERROR(Y92*1,"0")+IFERROR(Y93*1,"0")+IFERROR(Y94*1,"0")+IFERROR(Y95*1,"0")</f>
        <v>187.2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351.6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144.42000000000002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1629.6000000000001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6.48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141.6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982.65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5520</v>
      </c>
      <c r="U505" s="46">
        <f>IFERROR(Y367*1,"0")+IFERROR(Y368*1,"0")+IFERROR(Y369*1,"0")+IFERROR(Y373*1,"0")+IFERROR(Y374*1,"0")+IFERROR(Y378*1,"0")+IFERROR(Y379*1,"0")+IFERROR(Y383*1,"0")</f>
        <v>2071.8000000000002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4024.8000000000006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7"/>
        <filter val="0,83"/>
        <filter val="1 022,00"/>
        <filter val="1 125,00"/>
        <filter val="1 263,00"/>
        <filter val="1 425,00"/>
        <filter val="1 646,00"/>
        <filter val="1,00"/>
        <filter val="106,17"/>
        <filter val="109,73"/>
        <filter val="11,00"/>
        <filter val="12,00"/>
        <filter val="123,00"/>
        <filter val="124,00"/>
        <filter val="124,43"/>
        <filter val="125,00"/>
        <filter val="134,00"/>
        <filter val="135,00"/>
        <filter val="138,00"/>
        <filter val="14 981,00"/>
        <filter val="14,00"/>
        <filter val="140,00"/>
        <filter val="15 811,16"/>
        <filter val="15,00"/>
        <filter val="16 436,16"/>
        <filter val="174,58"/>
        <filter val="194,03"/>
        <filter val="2 061,00"/>
        <filter val="2 219,90"/>
        <filter val="2 317,00"/>
        <filter val="2,35"/>
        <filter val="2,67"/>
        <filter val="221,00"/>
        <filter val="229,00"/>
        <filter val="234,00"/>
        <filter val="238,33"/>
        <filter val="25"/>
        <filter val="25,00"/>
        <filter val="257,40"/>
        <filter val="26,25"/>
        <filter val="271,00"/>
        <filter val="288,00"/>
        <filter val="29,00"/>
        <filter val="3 861,00"/>
        <filter val="3,00"/>
        <filter val="30,00"/>
        <filter val="318,00"/>
        <filter val="34,00"/>
        <filter val="35,00"/>
        <filter val="4,00"/>
        <filter val="4,76"/>
        <filter val="40,00"/>
        <filter val="419,00"/>
        <filter val="43,00"/>
        <filter val="439,96"/>
        <filter val="44,00"/>
        <filter val="45,93"/>
        <filter val="47,00"/>
        <filter val="47,30"/>
        <filter val="485,00"/>
        <filter val="5,00"/>
        <filter val="5,45"/>
        <filter val="524,00"/>
        <filter val="53,00"/>
        <filter val="55,00"/>
        <filter val="58,33"/>
        <filter val="6,00"/>
        <filter val="6,25"/>
        <filter val="6,35"/>
        <filter val="60,00"/>
        <filter val="63,00"/>
        <filter val="657,00"/>
        <filter val="8,00"/>
        <filter val="85,00"/>
        <filter val="9,00"/>
        <filter val="94,00"/>
        <filter val="951,00"/>
        <filter val="975,00"/>
        <filter val="997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