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21BA4D-9264-47C9-992F-592F889CBA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Y317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Z298" i="1" s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Z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9" i="1" s="1"/>
  <c r="BO22" i="1"/>
  <c r="BM22" i="1"/>
  <c r="X496" i="1" s="1"/>
  <c r="Y22" i="1"/>
  <c r="P22" i="1"/>
  <c r="H10" i="1"/>
  <c r="A9" i="1"/>
  <c r="F10" i="1" s="1"/>
  <c r="D7" i="1"/>
  <c r="Q6" i="1"/>
  <c r="P2" i="1"/>
  <c r="BP171" i="1" l="1"/>
  <c r="BN171" i="1"/>
  <c r="BP196" i="1"/>
  <c r="BN196" i="1"/>
  <c r="Z196" i="1"/>
  <c r="BP225" i="1"/>
  <c r="BN225" i="1"/>
  <c r="Z225" i="1"/>
  <c r="BP262" i="1"/>
  <c r="BN262" i="1"/>
  <c r="Z262" i="1"/>
  <c r="BP316" i="1"/>
  <c r="BN316" i="1"/>
  <c r="Z316" i="1"/>
  <c r="BP320" i="1"/>
  <c r="BN320" i="1"/>
  <c r="Z320" i="1"/>
  <c r="BP336" i="1"/>
  <c r="BN336" i="1"/>
  <c r="Z336" i="1"/>
  <c r="BP369" i="1"/>
  <c r="BN369" i="1"/>
  <c r="Z369" i="1"/>
  <c r="Y376" i="1"/>
  <c r="Y375" i="1"/>
  <c r="BP373" i="1"/>
  <c r="BN373" i="1"/>
  <c r="Z373" i="1"/>
  <c r="Z375" i="1" s="1"/>
  <c r="BP396" i="1"/>
  <c r="BN396" i="1"/>
  <c r="Z396" i="1"/>
  <c r="BP432" i="1"/>
  <c r="BN432" i="1"/>
  <c r="Z432" i="1"/>
  <c r="BP458" i="1"/>
  <c r="BN458" i="1"/>
  <c r="Z458" i="1"/>
  <c r="Z41" i="1"/>
  <c r="BN41" i="1"/>
  <c r="D505" i="1"/>
  <c r="Z60" i="1"/>
  <c r="BN60" i="1"/>
  <c r="Z72" i="1"/>
  <c r="BN72" i="1"/>
  <c r="Z87" i="1"/>
  <c r="BN87" i="1"/>
  <c r="Z102" i="1"/>
  <c r="BN102" i="1"/>
  <c r="Z120" i="1"/>
  <c r="Z121" i="1" s="1"/>
  <c r="BN120" i="1"/>
  <c r="BP120" i="1"/>
  <c r="Y121" i="1"/>
  <c r="Z125" i="1"/>
  <c r="BN125" i="1"/>
  <c r="Z159" i="1"/>
  <c r="BN159" i="1"/>
  <c r="Z171" i="1"/>
  <c r="BP205" i="1"/>
  <c r="BN205" i="1"/>
  <c r="Z205" i="1"/>
  <c r="BP244" i="1"/>
  <c r="BN244" i="1"/>
  <c r="Z244" i="1"/>
  <c r="P505" i="1"/>
  <c r="Y275" i="1"/>
  <c r="BP274" i="1"/>
  <c r="BN274" i="1"/>
  <c r="Z274" i="1"/>
  <c r="Z275" i="1" s="1"/>
  <c r="Y280" i="1"/>
  <c r="Y279" i="1"/>
  <c r="BP278" i="1"/>
  <c r="BN278" i="1"/>
  <c r="Z278" i="1"/>
  <c r="Z279" i="1" s="1"/>
  <c r="Q505" i="1"/>
  <c r="Y284" i="1"/>
  <c r="BP283" i="1"/>
  <c r="BN283" i="1"/>
  <c r="Z283" i="1"/>
  <c r="Z284" i="1" s="1"/>
  <c r="BP288" i="1"/>
  <c r="BN288" i="1"/>
  <c r="Z288" i="1"/>
  <c r="BP306" i="1"/>
  <c r="BN306" i="1"/>
  <c r="Z306" i="1"/>
  <c r="BP321" i="1"/>
  <c r="BN321" i="1"/>
  <c r="Z321" i="1"/>
  <c r="BP348" i="1"/>
  <c r="BN348" i="1"/>
  <c r="Z348" i="1"/>
  <c r="BP374" i="1"/>
  <c r="BN374" i="1"/>
  <c r="Z374" i="1"/>
  <c r="BP378" i="1"/>
  <c r="BN378" i="1"/>
  <c r="Z378" i="1"/>
  <c r="BP415" i="1"/>
  <c r="BN415" i="1"/>
  <c r="Z415" i="1"/>
  <c r="BP448" i="1"/>
  <c r="BN448" i="1"/>
  <c r="Z448" i="1"/>
  <c r="BP487" i="1"/>
  <c r="BN487" i="1"/>
  <c r="Z487" i="1"/>
  <c r="V505" i="1"/>
  <c r="BP74" i="1"/>
  <c r="BN74" i="1"/>
  <c r="Z74" i="1"/>
  <c r="BP93" i="1"/>
  <c r="BN93" i="1"/>
  <c r="Z93" i="1"/>
  <c r="BP108" i="1"/>
  <c r="BN108" i="1"/>
  <c r="Z108" i="1"/>
  <c r="BP131" i="1"/>
  <c r="BN131" i="1"/>
  <c r="Z131" i="1"/>
  <c r="BP135" i="1"/>
  <c r="BN135" i="1"/>
  <c r="Z135" i="1"/>
  <c r="BP161" i="1"/>
  <c r="BN161" i="1"/>
  <c r="Z161" i="1"/>
  <c r="BP182" i="1"/>
  <c r="BN182" i="1"/>
  <c r="Z182" i="1"/>
  <c r="BP186" i="1"/>
  <c r="BN186" i="1"/>
  <c r="Z186" i="1"/>
  <c r="BP198" i="1"/>
  <c r="BN198" i="1"/>
  <c r="Z198" i="1"/>
  <c r="BP207" i="1"/>
  <c r="BN207" i="1"/>
  <c r="Z207" i="1"/>
  <c r="BP227" i="1"/>
  <c r="BN227" i="1"/>
  <c r="Z227" i="1"/>
  <c r="BP251" i="1"/>
  <c r="BN251" i="1"/>
  <c r="Z251" i="1"/>
  <c r="BP267" i="1"/>
  <c r="BN267" i="1"/>
  <c r="Z267" i="1"/>
  <c r="BP296" i="1"/>
  <c r="BN296" i="1"/>
  <c r="Z296" i="1"/>
  <c r="B505" i="1"/>
  <c r="X497" i="1"/>
  <c r="X498" i="1" s="1"/>
  <c r="X495" i="1"/>
  <c r="Y31" i="1"/>
  <c r="Z29" i="1"/>
  <c r="BN29" i="1"/>
  <c r="C505" i="1"/>
  <c r="Z52" i="1"/>
  <c r="BN52" i="1"/>
  <c r="Z56" i="1"/>
  <c r="BN56" i="1"/>
  <c r="Y64" i="1"/>
  <c r="Z62" i="1"/>
  <c r="BN62" i="1"/>
  <c r="Y70" i="1"/>
  <c r="Z68" i="1"/>
  <c r="BN68" i="1"/>
  <c r="Y78" i="1"/>
  <c r="Y82" i="1"/>
  <c r="BP80" i="1"/>
  <c r="BN80" i="1"/>
  <c r="Z80" i="1"/>
  <c r="BP100" i="1"/>
  <c r="BN100" i="1"/>
  <c r="Z100" i="1"/>
  <c r="BP116" i="1"/>
  <c r="BN116" i="1"/>
  <c r="Z116" i="1"/>
  <c r="BP147" i="1"/>
  <c r="BN147" i="1"/>
  <c r="Z147" i="1"/>
  <c r="BP165" i="1"/>
  <c r="BN165" i="1"/>
  <c r="Z165" i="1"/>
  <c r="BP194" i="1"/>
  <c r="BN194" i="1"/>
  <c r="Z194" i="1"/>
  <c r="BP215" i="1"/>
  <c r="BN215" i="1"/>
  <c r="Z215" i="1"/>
  <c r="BP223" i="1"/>
  <c r="BN223" i="1"/>
  <c r="Z223" i="1"/>
  <c r="BP242" i="1"/>
  <c r="BN242" i="1"/>
  <c r="Z242" i="1"/>
  <c r="BP260" i="1"/>
  <c r="BN260" i="1"/>
  <c r="Z260" i="1"/>
  <c r="Y270" i="1"/>
  <c r="BP290" i="1"/>
  <c r="BN290" i="1"/>
  <c r="Z290" i="1"/>
  <c r="BP308" i="1"/>
  <c r="BN308" i="1"/>
  <c r="Z308" i="1"/>
  <c r="BP323" i="1"/>
  <c r="BN323" i="1"/>
  <c r="Z323" i="1"/>
  <c r="BP342" i="1"/>
  <c r="BN342" i="1"/>
  <c r="Z342" i="1"/>
  <c r="BP352" i="1"/>
  <c r="BN352" i="1"/>
  <c r="Z352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P426" i="1"/>
  <c r="BN426" i="1"/>
  <c r="Z426" i="1"/>
  <c r="BP434" i="1"/>
  <c r="BN434" i="1"/>
  <c r="Z434" i="1"/>
  <c r="BP450" i="1"/>
  <c r="BN450" i="1"/>
  <c r="Z450" i="1"/>
  <c r="Y468" i="1"/>
  <c r="BP464" i="1"/>
  <c r="BN464" i="1"/>
  <c r="Z464" i="1"/>
  <c r="AA505" i="1"/>
  <c r="Y493" i="1"/>
  <c r="BP492" i="1"/>
  <c r="BN492" i="1"/>
  <c r="Z492" i="1"/>
  <c r="Z493" i="1" s="1"/>
  <c r="Y89" i="1"/>
  <c r="BP298" i="1"/>
  <c r="BN298" i="1"/>
  <c r="BP302" i="1"/>
  <c r="BN302" i="1"/>
  <c r="Z302" i="1"/>
  <c r="Y318" i="1"/>
  <c r="BP314" i="1"/>
  <c r="BN314" i="1"/>
  <c r="Z314" i="1"/>
  <c r="BP329" i="1"/>
  <c r="BN329" i="1"/>
  <c r="Z329" i="1"/>
  <c r="BP334" i="1"/>
  <c r="BN334" i="1"/>
  <c r="Z334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4" i="1"/>
  <c r="BN394" i="1"/>
  <c r="Z394" i="1"/>
  <c r="BP413" i="1"/>
  <c r="BN413" i="1"/>
  <c r="Z413" i="1"/>
  <c r="BP430" i="1"/>
  <c r="BN430" i="1"/>
  <c r="Z430" i="1"/>
  <c r="BP442" i="1"/>
  <c r="BN442" i="1"/>
  <c r="Z442" i="1"/>
  <c r="BP456" i="1"/>
  <c r="BN456" i="1"/>
  <c r="Z456" i="1"/>
  <c r="BP477" i="1"/>
  <c r="BN477" i="1"/>
  <c r="Z477" i="1"/>
  <c r="Y312" i="1"/>
  <c r="Y331" i="1"/>
  <c r="Y330" i="1"/>
  <c r="Y404" i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89" i="1"/>
  <c r="BN289" i="1"/>
  <c r="Z289" i="1"/>
  <c r="Y293" i="1"/>
  <c r="BP297" i="1"/>
  <c r="BN297" i="1"/>
  <c r="Z297" i="1"/>
  <c r="Y303" i="1"/>
  <c r="BP301" i="1"/>
  <c r="BN301" i="1"/>
  <c r="Z301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Y263" i="1"/>
  <c r="BP268" i="1"/>
  <c r="BN268" i="1"/>
  <c r="Z268" i="1"/>
  <c r="R505" i="1"/>
  <c r="BP291" i="1"/>
  <c r="BN291" i="1"/>
  <c r="Z291" i="1"/>
  <c r="Y304" i="1"/>
  <c r="BP299" i="1"/>
  <c r="BN299" i="1"/>
  <c r="Z299" i="1"/>
  <c r="BP307" i="1"/>
  <c r="BN307" i="1"/>
  <c r="Z307" i="1"/>
  <c r="Y311" i="1"/>
  <c r="BP315" i="1"/>
  <c r="BN315" i="1"/>
  <c r="Z315" i="1"/>
  <c r="Y325" i="1"/>
  <c r="BP328" i="1"/>
  <c r="BN328" i="1"/>
  <c r="Z328" i="1"/>
  <c r="Z330" i="1" s="1"/>
  <c r="BP343" i="1"/>
  <c r="BN343" i="1"/>
  <c r="Z343" i="1"/>
  <c r="BP347" i="1"/>
  <c r="BN347" i="1"/>
  <c r="Z347" i="1"/>
  <c r="BP379" i="1"/>
  <c r="BN379" i="1"/>
  <c r="Z379" i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Z370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380" i="1" l="1"/>
  <c r="Z317" i="1"/>
  <c r="Z311" i="1"/>
  <c r="Z246" i="1"/>
  <c r="Z337" i="1"/>
  <c r="Z132" i="1"/>
  <c r="Z293" i="1"/>
  <c r="Z77" i="1"/>
  <c r="Z453" i="1"/>
  <c r="Z479" i="1"/>
  <c r="Z416" i="1"/>
  <c r="Z349" i="1"/>
  <c r="Z303" i="1"/>
  <c r="Z270" i="1"/>
  <c r="Z263" i="1"/>
  <c r="Z43" i="1"/>
  <c r="Z31" i="1"/>
  <c r="Z211" i="1"/>
  <c r="Z137" i="1"/>
  <c r="Z444" i="1"/>
  <c r="Z399" i="1"/>
  <c r="Z230" i="1"/>
  <c r="Y497" i="1"/>
  <c r="Z199" i="1"/>
  <c r="Z173" i="1"/>
  <c r="Z474" i="1"/>
  <c r="Z438" i="1"/>
  <c r="Z255" i="1"/>
  <c r="Z89" i="1"/>
  <c r="Z57" i="1"/>
  <c r="Y499" i="1"/>
  <c r="Y496" i="1"/>
  <c r="Z167" i="1"/>
  <c r="Z143" i="1"/>
  <c r="Z110" i="1"/>
  <c r="Y495" i="1"/>
  <c r="Y498" i="1" l="1"/>
  <c r="Z500" i="1"/>
</calcChain>
</file>

<file path=xl/sharedStrings.xml><?xml version="1.0" encoding="utf-8"?>
<sst xmlns="http://schemas.openxmlformats.org/spreadsheetml/2006/main" count="2346" uniqueCount="774">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</sst>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45955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0.45833333333333331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35</v>
      </c>
      <c r="Y40" s="546">
        <f>IFERROR(IF(X40="",0,CEILING((X40/$H40),1)*$H40),"")</f>
        <v>43.2</v>
      </c>
      <c r="Z40" s="36">
        <f>IFERROR(IF(Y40=0,"",ROUNDUP(Y40/H40,0)*0.01898),"")</f>
        <v>7.5920000000000001E-2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36.409722222222214</v>
      </c>
      <c r="BN40" s="64">
        <f>IFERROR(Y40*I40/H40,"0")</f>
        <v>44.94</v>
      </c>
      <c r="BO40" s="64">
        <f>IFERROR(1/J40*(X40/H40),"0")</f>
        <v>5.063657407407407E-2</v>
      </c>
      <c r="BP40" s="64">
        <f>IFERROR(1/J40*(Y40/H40),"0")</f>
        <v>6.25E-2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64</v>
      </c>
      <c r="Y42" s="546">
        <f>IFERROR(IF(X42="",0,CEILING((X42/$H42),1)*$H42),"")</f>
        <v>66.600000000000009</v>
      </c>
      <c r="Z42" s="36">
        <f>IFERROR(IF(Y42=0,"",ROUNDUP(Y42/H42,0)*0.00902),"")</f>
        <v>0.16236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67.632432432432438</v>
      </c>
      <c r="BN42" s="64">
        <f>IFERROR(Y42*I42/H42,"0")</f>
        <v>70.38000000000001</v>
      </c>
      <c r="BO42" s="64">
        <f>IFERROR(1/J42*(X42/H42),"0")</f>
        <v>0.13104013104013101</v>
      </c>
      <c r="BP42" s="64">
        <f>IFERROR(1/J42*(Y42/H42),"0")</f>
        <v>0.13636363636363635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20.538038038038035</v>
      </c>
      <c r="Y43" s="547">
        <f>IFERROR(Y40/H40,"0")+IFERROR(Y41/H41,"0")+IFERROR(Y42/H42,"0")</f>
        <v>22</v>
      </c>
      <c r="Z43" s="547">
        <f>IFERROR(IF(Z40="",0,Z40),"0")+IFERROR(IF(Z41="",0,Z41),"0")+IFERROR(IF(Z42="",0,Z42),"0")</f>
        <v>0.23827999999999999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99</v>
      </c>
      <c r="Y44" s="547">
        <f>IFERROR(SUM(Y40:Y42),"0")</f>
        <v>109.80000000000001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57</v>
      </c>
      <c r="Y54" s="546">
        <f t="shared" si="0"/>
        <v>60</v>
      </c>
      <c r="Z54" s="36">
        <f>IFERROR(IF(Y54=0,"",ROUNDUP(Y54/H54,0)*0.00902),"")</f>
        <v>0.1353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59.9925</v>
      </c>
      <c r="BN54" s="64">
        <f t="shared" si="2"/>
        <v>63.15</v>
      </c>
      <c r="BO54" s="64">
        <f t="shared" si="3"/>
        <v>0.10795454545454546</v>
      </c>
      <c r="BP54" s="64">
        <f t="shared" si="4"/>
        <v>0.11363636363636365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14.25</v>
      </c>
      <c r="Y57" s="547">
        <f>IFERROR(Y51/H51,"0")+IFERROR(Y52/H52,"0")+IFERROR(Y53/H53,"0")+IFERROR(Y54/H54,"0")+IFERROR(Y55/H55,"0")+IFERROR(Y56/H56,"0")</f>
        <v>15</v>
      </c>
      <c r="Z57" s="547">
        <f>IFERROR(IF(Z51="",0,Z51),"0")+IFERROR(IF(Z52="",0,Z52),"0")+IFERROR(IF(Z53="",0,Z53),"0")+IFERROR(IF(Z54="",0,Z54),"0")+IFERROR(IF(Z55="",0,Z55),"0")+IFERROR(IF(Z56="",0,Z56),"0")</f>
        <v>0.1353</v>
      </c>
      <c r="AA57" s="548"/>
      <c r="AB57" s="548"/>
      <c r="AC57" s="548"/>
    </row>
    <row r="58" spans="1:68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57</v>
      </c>
      <c r="Y58" s="547">
        <f>IFERROR(SUM(Y51:Y56),"0")</f>
        <v>60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25</v>
      </c>
      <c r="Y60" s="546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26.006944444444443</v>
      </c>
      <c r="BN60" s="64">
        <f>IFERROR(Y60*I60/H60,"0")</f>
        <v>33.705000000000005</v>
      </c>
      <c r="BO60" s="64">
        <f>IFERROR(1/J60*(X60/H60),"0")</f>
        <v>3.6168981481481483E-2</v>
      </c>
      <c r="BP60" s="64">
        <f>IFERROR(1/J60*(Y60/H60),"0")</f>
        <v>4.6875000000000007E-2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2.3148148148148149</v>
      </c>
      <c r="Y63" s="547">
        <f>IFERROR(Y60/H60,"0")+IFERROR(Y61/H61,"0")+IFERROR(Y62/H62,"0")</f>
        <v>3.0000000000000004</v>
      </c>
      <c r="Z63" s="547">
        <f>IFERROR(IF(Z60="",0,Z60),"0")+IFERROR(IF(Z61="",0,Z61),"0")+IFERROR(IF(Z62="",0,Z62),"0")</f>
        <v>5.6940000000000004E-2</v>
      </c>
      <c r="AA63" s="548"/>
      <c r="AB63" s="548"/>
      <c r="AC63" s="548"/>
    </row>
    <row r="64" spans="1:68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25</v>
      </c>
      <c r="Y64" s="547">
        <f>IFERROR(SUM(Y60:Y62),"0")</f>
        <v>32.400000000000006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62</v>
      </c>
      <c r="Y80" s="546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65.457692307692298</v>
      </c>
      <c r="BN80" s="64">
        <f>IFERROR(Y80*I80/H80,"0")</f>
        <v>65.88</v>
      </c>
      <c r="BO80" s="64">
        <f>IFERROR(1/J80*(X80/H80),"0")</f>
        <v>0.12419871794871795</v>
      </c>
      <c r="BP80" s="64">
        <f>IFERROR(1/J80*(Y80/H80),"0")</f>
        <v>0.125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7.9487179487179489</v>
      </c>
      <c r="Y82" s="547">
        <f>IFERROR(Y80/H80,"0")+IFERROR(Y81/H81,"0")</f>
        <v>8</v>
      </c>
      <c r="Z82" s="547">
        <f>IFERROR(IF(Z80="",0,Z80),"0")+IFERROR(IF(Z81="",0,Z81),"0")</f>
        <v>0.15184</v>
      </c>
      <c r="AA82" s="548"/>
      <c r="AB82" s="548"/>
      <c r="AC82" s="548"/>
    </row>
    <row r="83" spans="1:68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62</v>
      </c>
      <c r="Y83" s="547">
        <f>IFERROR(SUM(Y80:Y81),"0")</f>
        <v>62.4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58</v>
      </c>
      <c r="Y86" s="546">
        <f>IFERROR(IF(X86="",0,CEILING((X86/$H86),1)*$H86),"")</f>
        <v>64.800000000000011</v>
      </c>
      <c r="Z86" s="36">
        <f>IFERROR(IF(Y86=0,"",ROUNDUP(Y86/H86,0)*0.01898),"")</f>
        <v>0.11388000000000001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60.336111111111109</v>
      </c>
      <c r="BN86" s="64">
        <f>IFERROR(Y86*I86/H86,"0")</f>
        <v>67.410000000000011</v>
      </c>
      <c r="BO86" s="64">
        <f>IFERROR(1/J86*(X86/H86),"0")</f>
        <v>8.3912037037037035E-2</v>
      </c>
      <c r="BP86" s="64">
        <f>IFERROR(1/J86*(Y86/H86),"0")</f>
        <v>9.3750000000000014E-2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99</v>
      </c>
      <c r="Y88" s="546">
        <f>IFERROR(IF(X88="",0,CEILING((X88/$H88),1)*$H88),"")</f>
        <v>99</v>
      </c>
      <c r="Z88" s="36">
        <f>IFERROR(IF(Y88=0,"",ROUNDUP(Y88/H88,0)*0.00902),"")</f>
        <v>0.19844000000000001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103.62</v>
      </c>
      <c r="BN88" s="64">
        <f>IFERROR(Y88*I88/H88,"0")</f>
        <v>103.62</v>
      </c>
      <c r="BO88" s="64">
        <f>IFERROR(1/J88*(X88/H88),"0")</f>
        <v>0.16666666666666669</v>
      </c>
      <c r="BP88" s="64">
        <f>IFERROR(1/J88*(Y88/H88),"0")</f>
        <v>0.16666666666666669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27.37037037037037</v>
      </c>
      <c r="Y89" s="547">
        <f>IFERROR(Y86/H86,"0")+IFERROR(Y87/H87,"0")+IFERROR(Y88/H88,"0")</f>
        <v>28</v>
      </c>
      <c r="Z89" s="547">
        <f>IFERROR(IF(Z86="",0,Z86),"0")+IFERROR(IF(Z87="",0,Z87),"0")+IFERROR(IF(Z88="",0,Z88),"0")</f>
        <v>0.31232000000000004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157</v>
      </c>
      <c r="Y90" s="547">
        <f>IFERROR(SUM(Y86:Y88),"0")</f>
        <v>163.80000000000001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63</v>
      </c>
      <c r="Y92" s="546">
        <f>IFERROR(IF(X92="",0,CEILING((X92/$H92),1)*$H92),"")</f>
        <v>64.8</v>
      </c>
      <c r="Z92" s="36">
        <f>IFERROR(IF(Y92=0,"",ROUNDUP(Y92/H92,0)*0.01898),"")</f>
        <v>0.15184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67.036666666666662</v>
      </c>
      <c r="BN92" s="64">
        <f>IFERROR(Y92*I92/H92,"0")</f>
        <v>68.951999999999998</v>
      </c>
      <c r="BO92" s="64">
        <f>IFERROR(1/J92*(X92/H92),"0")</f>
        <v>0.12152777777777778</v>
      </c>
      <c r="BP92" s="64">
        <f>IFERROR(1/J92*(Y92/H92),"0")</f>
        <v>0.125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57</v>
      </c>
      <c r="Y94" s="546">
        <f>IFERROR(IF(X94="",0,CEILING((X94/$H94),1)*$H94),"")</f>
        <v>59.400000000000006</v>
      </c>
      <c r="Z94" s="36">
        <f>IFERROR(IF(Y94=0,"",ROUNDUP(Y94/H94,0)*0.00651),"")</f>
        <v>0.14322000000000001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62.32</v>
      </c>
      <c r="BN94" s="64">
        <f>IFERROR(Y94*I94/H94,"0")</f>
        <v>64.944000000000003</v>
      </c>
      <c r="BO94" s="64">
        <f>IFERROR(1/J94*(X94/H94),"0")</f>
        <v>0.115995115995116</v>
      </c>
      <c r="BP94" s="64">
        <f>IFERROR(1/J94*(Y94/H94),"0")</f>
        <v>0.12087912087912089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28.888888888888889</v>
      </c>
      <c r="Y96" s="547">
        <f>IFERROR(Y92/H92,"0")+IFERROR(Y93/H93,"0")+IFERROR(Y94/H94,"0")+IFERROR(Y95/H95,"0")</f>
        <v>30</v>
      </c>
      <c r="Z96" s="547">
        <f>IFERROR(IF(Z92="",0,Z92),"0")+IFERROR(IF(Z93="",0,Z93),"0")+IFERROR(IF(Z94="",0,Z94),"0")+IFERROR(IF(Z95="",0,Z95),"0")</f>
        <v>0.29505999999999999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120</v>
      </c>
      <c r="Y97" s="547">
        <f>IFERROR(SUM(Y92:Y95),"0")</f>
        <v>124.2</v>
      </c>
      <c r="Z97" s="37"/>
      <c r="AA97" s="548"/>
      <c r="AB97" s="548"/>
      <c r="AC97" s="548"/>
    </row>
    <row r="98" spans="1:68" ht="16.5" hidden="1" customHeight="1" x14ac:dyDescent="0.25">
      <c r="A98" s="562" t="s">
        <v>192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52</v>
      </c>
      <c r="Y100" s="546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54.094444444444441</v>
      </c>
      <c r="BN100" s="64">
        <f>IFERROR(Y100*I100/H100,"0")</f>
        <v>56.17499999999999</v>
      </c>
      <c r="BO100" s="64">
        <f>IFERROR(1/J100*(X100/H100),"0")</f>
        <v>7.5231481481481483E-2</v>
      </c>
      <c r="BP100" s="64">
        <f>IFERROR(1/J100*(Y100/H100),"0")</f>
        <v>7.8125E-2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139</v>
      </c>
      <c r="Y102" s="546">
        <f>IFERROR(IF(X102="",0,CEILING((X102/$H102),1)*$H102),"")</f>
        <v>139.5</v>
      </c>
      <c r="Z102" s="36">
        <f>IFERROR(IF(Y102=0,"",ROUNDUP(Y102/H102,0)*0.00902),"")</f>
        <v>0.27961999999999998</v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145.48666666666665</v>
      </c>
      <c r="BN102" s="64">
        <f>IFERROR(Y102*I102/H102,"0")</f>
        <v>146.01</v>
      </c>
      <c r="BO102" s="64">
        <f>IFERROR(1/J102*(X102/H102),"0")</f>
        <v>0.23400673400673402</v>
      </c>
      <c r="BP102" s="64">
        <f>IFERROR(1/J102*(Y102/H102),"0")</f>
        <v>0.23484848484848486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35.703703703703702</v>
      </c>
      <c r="Y104" s="547">
        <f>IFERROR(Y100/H100,"0")+IFERROR(Y101/H101,"0")+IFERROR(Y102/H102,"0")+IFERROR(Y103/H103,"0")</f>
        <v>36</v>
      </c>
      <c r="Z104" s="547">
        <f>IFERROR(IF(Z100="",0,Z100),"0")+IFERROR(IF(Z101="",0,Z101),"0")+IFERROR(IF(Z102="",0,Z102),"0")+IFERROR(IF(Z103="",0,Z103),"0")</f>
        <v>0.37451999999999996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191</v>
      </c>
      <c r="Y105" s="547">
        <f>IFERROR(SUM(Y100:Y103),"0")</f>
        <v>193.5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25</v>
      </c>
      <c r="Y109" s="546">
        <f>IFERROR(IF(X109="",0,CEILING((X109/$H109),1)*$H109),"")</f>
        <v>26.4</v>
      </c>
      <c r="Z109" s="36">
        <f>IFERROR(IF(Y109=0,"",ROUNDUP(Y109/H109,0)*0.00651),"")</f>
        <v>7.1610000000000007E-2</v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26.875</v>
      </c>
      <c r="BN109" s="64">
        <f>IFERROR(Y109*I109/H109,"0")</f>
        <v>28.38</v>
      </c>
      <c r="BO109" s="64">
        <f>IFERROR(1/J109*(X109/H109),"0")</f>
        <v>5.7234432234432246E-2</v>
      </c>
      <c r="BP109" s="64">
        <f>IFERROR(1/J109*(Y109/H109),"0")</f>
        <v>6.0439560439560447E-2</v>
      </c>
    </row>
    <row r="110" spans="1:68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10.416666666666668</v>
      </c>
      <c r="Y110" s="547">
        <f>IFERROR(Y107/H107,"0")+IFERROR(Y108/H108,"0")+IFERROR(Y109/H109,"0")</f>
        <v>11</v>
      </c>
      <c r="Z110" s="547">
        <f>IFERROR(IF(Z107="",0,Z107),"0")+IFERROR(IF(Z108="",0,Z108),"0")+IFERROR(IF(Z109="",0,Z109),"0")</f>
        <v>7.1610000000000007E-2</v>
      </c>
      <c r="AA110" s="548"/>
      <c r="AB110" s="548"/>
      <c r="AC110" s="548"/>
    </row>
    <row r="111" spans="1:68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25</v>
      </c>
      <c r="Y111" s="547">
        <f>IFERROR(SUM(Y107:Y109),"0")</f>
        <v>26.4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135</v>
      </c>
      <c r="Y113" s="546">
        <f>IFERROR(IF(X113="",0,CEILING((X113/$H113),1)*$H113),"")</f>
        <v>137.69999999999999</v>
      </c>
      <c r="Z113" s="36">
        <f>IFERROR(IF(Y113=0,"",ROUNDUP(Y113/H113,0)*0.01898),"")</f>
        <v>0.32266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143.54999999999998</v>
      </c>
      <c r="BN113" s="64">
        <f>IFERROR(Y113*I113/H113,"0")</f>
        <v>146.42099999999996</v>
      </c>
      <c r="BO113" s="64">
        <f>IFERROR(1/J113*(X113/H113),"0")</f>
        <v>0.26041666666666669</v>
      </c>
      <c r="BP113" s="64">
        <f>IFERROR(1/J113*(Y113/H113),"0")</f>
        <v>0.265625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16.666666666666668</v>
      </c>
      <c r="Y117" s="547">
        <f>IFERROR(Y113/H113,"0")+IFERROR(Y114/H114,"0")+IFERROR(Y115/H115,"0")+IFERROR(Y116/H116,"0")</f>
        <v>17</v>
      </c>
      <c r="Z117" s="547">
        <f>IFERROR(IF(Z113="",0,Z113),"0")+IFERROR(IF(Z114="",0,Z114),"0")+IFERROR(IF(Z115="",0,Z115),"0")+IFERROR(IF(Z116="",0,Z116),"0")</f>
        <v>0.32266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135</v>
      </c>
      <c r="Y118" s="547">
        <f>IFERROR(SUM(Y113:Y116),"0")</f>
        <v>137.69999999999999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39</v>
      </c>
      <c r="Y158" s="546">
        <f t="shared" ref="Y158:Y166" si="5">IFERROR(IF(X158="",0,CEILING((X158/$H158),1)*$H158),"")</f>
        <v>42</v>
      </c>
      <c r="Z158" s="36">
        <f>IFERROR(IF(Y158=0,"",ROUNDUP(Y158/H158,0)*0.00902),"")</f>
        <v>9.0200000000000002E-2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41.507142857142853</v>
      </c>
      <c r="BN158" s="64">
        <f t="shared" ref="BN158:BN166" si="7">IFERROR(Y158*I158/H158,"0")</f>
        <v>44.699999999999996</v>
      </c>
      <c r="BO158" s="64">
        <f t="shared" ref="BO158:BO166" si="8">IFERROR(1/J158*(X158/H158),"0")</f>
        <v>7.0346320346320337E-2</v>
      </c>
      <c r="BP158" s="64">
        <f t="shared" ref="BP158:BP166" si="9">IFERROR(1/J158*(Y158/H158),"0")</f>
        <v>7.575757575757576E-2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76</v>
      </c>
      <c r="Y160" s="546">
        <f t="shared" si="5"/>
        <v>79.8</v>
      </c>
      <c r="Z160" s="36">
        <f>IFERROR(IF(Y160=0,"",ROUNDUP(Y160/H160,0)*0.00902),"")</f>
        <v>0.17138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79.8</v>
      </c>
      <c r="BN160" s="64">
        <f t="shared" si="7"/>
        <v>83.789999999999992</v>
      </c>
      <c r="BO160" s="64">
        <f t="shared" si="8"/>
        <v>0.13708513708513709</v>
      </c>
      <c r="BP160" s="64">
        <f t="shared" si="9"/>
        <v>0.14393939393939395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16</v>
      </c>
      <c r="Y163" s="546">
        <f t="shared" si="5"/>
        <v>16.2</v>
      </c>
      <c r="Z163" s="36">
        <f>IFERROR(IF(Y163=0,"",ROUNDUP(Y163/H163,0)*0.00502),"")</f>
        <v>4.5179999999999998E-2</v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17.155555555555555</v>
      </c>
      <c r="BN163" s="64">
        <f t="shared" si="7"/>
        <v>17.369999999999997</v>
      </c>
      <c r="BO163" s="64">
        <f t="shared" si="8"/>
        <v>3.7986704653371325E-2</v>
      </c>
      <c r="BP163" s="64">
        <f t="shared" si="9"/>
        <v>3.8461538461538464E-2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15</v>
      </c>
      <c r="Y164" s="546">
        <f t="shared" si="5"/>
        <v>16.8</v>
      </c>
      <c r="Z164" s="36">
        <f>IFERROR(IF(Y164=0,"",ROUNDUP(Y164/H164,0)*0.00502),"")</f>
        <v>4.0160000000000001E-2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15.714285714285714</v>
      </c>
      <c r="BN164" s="64">
        <f t="shared" si="7"/>
        <v>17.600000000000001</v>
      </c>
      <c r="BO164" s="64">
        <f t="shared" si="8"/>
        <v>3.0525030525030528E-2</v>
      </c>
      <c r="BP164" s="64">
        <f t="shared" si="9"/>
        <v>3.4188034188034191E-2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43.412698412698404</v>
      </c>
      <c r="Y167" s="547">
        <f>IFERROR(Y158/H158,"0")+IFERROR(Y159/H159,"0")+IFERROR(Y160/H160,"0")+IFERROR(Y161/H161,"0")+IFERROR(Y162/H162,"0")+IFERROR(Y163/H163,"0")+IFERROR(Y164/H164,"0")+IFERROR(Y165/H165,"0")+IFERROR(Y166/H166,"0")</f>
        <v>46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0.34692000000000001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146</v>
      </c>
      <c r="Y168" s="547">
        <f>IFERROR(SUM(Y158:Y166),"0")</f>
        <v>154.80000000000001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260</v>
      </c>
      <c r="Y194" s="546">
        <f t="shared" si="10"/>
        <v>264.60000000000002</v>
      </c>
      <c r="Z194" s="36">
        <f>IFERROR(IF(Y194=0,"",ROUNDUP(Y194/H194,0)*0.00902),"")</f>
        <v>0.44198000000000004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270.11111111111114</v>
      </c>
      <c r="BN194" s="64">
        <f t="shared" si="12"/>
        <v>274.89</v>
      </c>
      <c r="BO194" s="64">
        <f t="shared" si="13"/>
        <v>0.36475869809203143</v>
      </c>
      <c r="BP194" s="64">
        <f t="shared" si="14"/>
        <v>0.37121212121212122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19</v>
      </c>
      <c r="Y195" s="546">
        <f t="shared" si="10"/>
        <v>19.8</v>
      </c>
      <c r="Z195" s="36">
        <f>IFERROR(IF(Y195=0,"",ROUNDUP(Y195/H195,0)*0.00502),"")</f>
        <v>5.5220000000000005E-2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20.372222222222224</v>
      </c>
      <c r="BN195" s="64">
        <f t="shared" si="12"/>
        <v>21.23</v>
      </c>
      <c r="BO195" s="64">
        <f t="shared" si="13"/>
        <v>4.5109211775878448E-2</v>
      </c>
      <c r="BP195" s="64">
        <f t="shared" si="14"/>
        <v>4.7008547008547015E-2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19</v>
      </c>
      <c r="Y196" s="546">
        <f t="shared" si="10"/>
        <v>19.8</v>
      </c>
      <c r="Z196" s="36">
        <f>IFERROR(IF(Y196=0,"",ROUNDUP(Y196/H196,0)*0.00502),"")</f>
        <v>5.5220000000000005E-2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20.055555555555557</v>
      </c>
      <c r="BN196" s="64">
        <f t="shared" si="12"/>
        <v>20.9</v>
      </c>
      <c r="BO196" s="64">
        <f t="shared" si="13"/>
        <v>4.5109211775878448E-2</v>
      </c>
      <c r="BP196" s="64">
        <f t="shared" si="14"/>
        <v>4.7008547008547015E-2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15</v>
      </c>
      <c r="Y198" s="546">
        <f t="shared" si="10"/>
        <v>16.2</v>
      </c>
      <c r="Z198" s="36">
        <f>IFERROR(IF(Y198=0,"",ROUNDUP(Y198/H198,0)*0.00502),"")</f>
        <v>4.5179999999999998E-2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15.833333333333332</v>
      </c>
      <c r="BN198" s="64">
        <f t="shared" si="12"/>
        <v>17.099999999999998</v>
      </c>
      <c r="BO198" s="64">
        <f t="shared" si="13"/>
        <v>3.561253561253562E-2</v>
      </c>
      <c r="BP198" s="64">
        <f t="shared" si="14"/>
        <v>3.8461538461538464E-2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77.592592592592581</v>
      </c>
      <c r="Y199" s="547">
        <f>IFERROR(Y191/H191,"0")+IFERROR(Y192/H192,"0")+IFERROR(Y193/H193,"0")+IFERROR(Y194/H194,"0")+IFERROR(Y195/H195,"0")+IFERROR(Y196/H196,"0")+IFERROR(Y197/H197,"0")+IFERROR(Y198/H198,"0")</f>
        <v>80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0.59760000000000002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313</v>
      </c>
      <c r="Y200" s="547">
        <f>IFERROR(SUM(Y191:Y198),"0")</f>
        <v>320.40000000000003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164</v>
      </c>
      <c r="Y205" s="546">
        <f t="shared" si="15"/>
        <v>165.6</v>
      </c>
      <c r="Z205" s="36">
        <f t="shared" ref="Z205:Z210" si="20">IFERROR(IF(Y205=0,"",ROUNDUP(Y205/H205,0)*0.00651),"")</f>
        <v>0.44919000000000003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182.45000000000002</v>
      </c>
      <c r="BN205" s="64">
        <f t="shared" si="17"/>
        <v>184.23</v>
      </c>
      <c r="BO205" s="64">
        <f t="shared" si="18"/>
        <v>0.37545787545787551</v>
      </c>
      <c r="BP205" s="64">
        <f t="shared" si="19"/>
        <v>0.37912087912087916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117</v>
      </c>
      <c r="Y207" s="546">
        <f t="shared" si="15"/>
        <v>117.6</v>
      </c>
      <c r="Z207" s="36">
        <f t="shared" si="20"/>
        <v>0.31899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129.285</v>
      </c>
      <c r="BN207" s="64">
        <f t="shared" si="17"/>
        <v>129.94800000000001</v>
      </c>
      <c r="BO207" s="64">
        <f t="shared" si="18"/>
        <v>0.2678571428571429</v>
      </c>
      <c r="BP207" s="64">
        <f t="shared" si="19"/>
        <v>0.26923076923076927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62</v>
      </c>
      <c r="Y208" s="546">
        <f t="shared" si="15"/>
        <v>62.4</v>
      </c>
      <c r="Z208" s="36">
        <f t="shared" si="20"/>
        <v>0.16925999999999999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68.510000000000005</v>
      </c>
      <c r="BN208" s="64">
        <f t="shared" si="17"/>
        <v>68.952000000000012</v>
      </c>
      <c r="BO208" s="64">
        <f t="shared" si="18"/>
        <v>0.14194139194139196</v>
      </c>
      <c r="BP208" s="64">
        <f t="shared" si="19"/>
        <v>0.14285714285714288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168</v>
      </c>
      <c r="Y209" s="546">
        <f t="shared" si="15"/>
        <v>168</v>
      </c>
      <c r="Z209" s="36">
        <f t="shared" si="20"/>
        <v>0.45569999999999999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185.64000000000001</v>
      </c>
      <c r="BN209" s="64">
        <f t="shared" si="17"/>
        <v>185.64000000000001</v>
      </c>
      <c r="BO209" s="64">
        <f t="shared" si="18"/>
        <v>0.38461538461538464</v>
      </c>
      <c r="BP209" s="64">
        <f t="shared" si="19"/>
        <v>0.38461538461538464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223</v>
      </c>
      <c r="Y210" s="546">
        <f t="shared" si="15"/>
        <v>223.2</v>
      </c>
      <c r="Z210" s="36">
        <f t="shared" si="20"/>
        <v>0.60543000000000002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246.97250000000003</v>
      </c>
      <c r="BN210" s="64">
        <f t="shared" si="17"/>
        <v>247.19399999999999</v>
      </c>
      <c r="BO210" s="64">
        <f t="shared" si="18"/>
        <v>0.5105311355311356</v>
      </c>
      <c r="BP210" s="64">
        <f t="shared" si="19"/>
        <v>0.51098901098901106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305.83333333333337</v>
      </c>
      <c r="Y211" s="547">
        <f>IFERROR(Y202/H202,"0")+IFERROR(Y203/H203,"0")+IFERROR(Y204/H204,"0")+IFERROR(Y205/H205,"0")+IFERROR(Y206/H206,"0")+IFERROR(Y207/H207,"0")+IFERROR(Y208/H208,"0")+IFERROR(Y209/H209,"0")+IFERROR(Y210/H210,"0")</f>
        <v>307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1.99857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734</v>
      </c>
      <c r="Y212" s="547">
        <f>IFERROR(SUM(Y202:Y210),"0")</f>
        <v>736.8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68</v>
      </c>
      <c r="Y214" s="546">
        <f>IFERROR(IF(X214="",0,CEILING((X214/$H214),1)*$H214),"")</f>
        <v>69.599999999999994</v>
      </c>
      <c r="Z214" s="36">
        <f>IFERROR(IF(Y214=0,"",ROUNDUP(Y214/H214,0)*0.00651),"")</f>
        <v>0.18879000000000001</v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75.140000000000015</v>
      </c>
      <c r="BN214" s="64">
        <f>IFERROR(Y214*I214/H214,"0")</f>
        <v>76.908000000000001</v>
      </c>
      <c r="BO214" s="64">
        <f>IFERROR(1/J214*(X214/H214),"0")</f>
        <v>0.15567765567765571</v>
      </c>
      <c r="BP214" s="64">
        <f>IFERROR(1/J214*(Y214/H214),"0")</f>
        <v>0.15934065934065936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5</v>
      </c>
      <c r="Y215" s="546">
        <f>IFERROR(IF(X215="",0,CEILING((X215/$H215),1)*$H215),"")</f>
        <v>7.1999999999999993</v>
      </c>
      <c r="Z215" s="36">
        <f>IFERROR(IF(Y215=0,"",ROUNDUP(Y215/H215,0)*0.00651),"")</f>
        <v>1.9529999999999999E-2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5.5250000000000012</v>
      </c>
      <c r="BN215" s="64">
        <f>IFERROR(Y215*I215/H215,"0")</f>
        <v>7.9560000000000004</v>
      </c>
      <c r="BO215" s="64">
        <f>IFERROR(1/J215*(X215/H215),"0")</f>
        <v>1.1446886446886448E-2</v>
      </c>
      <c r="BP215" s="64">
        <f>IFERROR(1/J215*(Y215/H215),"0")</f>
        <v>1.6483516483516484E-2</v>
      </c>
    </row>
    <row r="216" spans="1:68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30.416666666666668</v>
      </c>
      <c r="Y216" s="547">
        <f>IFERROR(Y214/H214,"0")+IFERROR(Y215/H215,"0")</f>
        <v>32</v>
      </c>
      <c r="Z216" s="547">
        <f>IFERROR(IF(Z214="",0,Z214),"0")+IFERROR(IF(Z215="",0,Z215),"0")</f>
        <v>0.20832000000000001</v>
      </c>
      <c r="AA216" s="548"/>
      <c r="AB216" s="548"/>
      <c r="AC216" s="548"/>
    </row>
    <row r="217" spans="1:68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73</v>
      </c>
      <c r="Y217" s="547">
        <f>IFERROR(SUM(Y214:Y215),"0")</f>
        <v>76.8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14</v>
      </c>
      <c r="Y221" s="546">
        <f t="shared" si="21"/>
        <v>23.2</v>
      </c>
      <c r="Z221" s="36">
        <f>IFERROR(IF(Y221=0,"",ROUNDUP(Y221/H221,0)*0.01898),"")</f>
        <v>3.7960000000000001E-2</v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14.525</v>
      </c>
      <c r="BN221" s="64">
        <f t="shared" si="23"/>
        <v>24.07</v>
      </c>
      <c r="BO221" s="64">
        <f t="shared" si="24"/>
        <v>1.8857758620689655E-2</v>
      </c>
      <c r="BP221" s="64">
        <f t="shared" si="25"/>
        <v>3.125E-2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8</v>
      </c>
      <c r="Y224" s="546">
        <f t="shared" si="21"/>
        <v>8</v>
      </c>
      <c r="Z224" s="36">
        <f t="shared" ref="Z224:Z229" si="26">IFERROR(IF(Y224=0,"",ROUNDUP(Y224/H224,0)*0.00902),"")</f>
        <v>1.804E-2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8.42</v>
      </c>
      <c r="BN224" s="64">
        <f t="shared" si="23"/>
        <v>8.42</v>
      </c>
      <c r="BO224" s="64">
        <f t="shared" si="24"/>
        <v>1.5151515151515152E-2</v>
      </c>
      <c r="BP224" s="64">
        <f t="shared" si="25"/>
        <v>1.5151515151515152E-2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3.2068965517241379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4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5.6000000000000001E-2</v>
      </c>
      <c r="AA230" s="548"/>
      <c r="AB230" s="548"/>
      <c r="AC230" s="548"/>
    </row>
    <row r="231" spans="1:68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22</v>
      </c>
      <c r="Y231" s="547">
        <f>IFERROR(SUM(Y220:Y229),"0")</f>
        <v>31.2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1</v>
      </c>
      <c r="Y237" s="546">
        <f>IFERROR(IF(X237="",0,CEILING((X237/$H237),1)*$H237),"")</f>
        <v>1.8</v>
      </c>
      <c r="Z237" s="36">
        <f>IFERROR(IF(Y237=0,"",ROUNDUP(Y237/H237,0)*0.0059),"")</f>
        <v>5.8999999999999999E-3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1.0972222222222223</v>
      </c>
      <c r="BN237" s="64">
        <f>IFERROR(Y237*I237/H237,"0")</f>
        <v>1.9750000000000001</v>
      </c>
      <c r="BO237" s="64">
        <f>IFERROR(1/J237*(X237/H237),"0")</f>
        <v>2.5720164609053498E-3</v>
      </c>
      <c r="BP237" s="64">
        <f>IFERROR(1/J237*(Y237/H237),"0")</f>
        <v>4.6296296296296294E-3</v>
      </c>
    </row>
    <row r="238" spans="1:68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0.55555555555555558</v>
      </c>
      <c r="Y238" s="547">
        <f>IFERROR(Y237/H237,"0")</f>
        <v>1</v>
      </c>
      <c r="Z238" s="547">
        <f>IFERROR(IF(Z237="",0,Z237),"0")</f>
        <v>5.8999999999999999E-3</v>
      </c>
      <c r="AA238" s="548"/>
      <c r="AB238" s="548"/>
      <c r="AC238" s="548"/>
    </row>
    <row r="239" spans="1:68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1</v>
      </c>
      <c r="Y239" s="547">
        <f>IFERROR(SUM(Y237:Y237),"0")</f>
        <v>1.8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2</v>
      </c>
      <c r="Y245" s="546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2.3838383838383836</v>
      </c>
      <c r="BN245" s="64">
        <f>IFERROR(Y245*I245/H245,"0")</f>
        <v>3.5399999999999996</v>
      </c>
      <c r="BO245" s="64">
        <f>IFERROR(1/J245*(X245/H245),"0")</f>
        <v>9.3527871305649091E-3</v>
      </c>
      <c r="BP245" s="64">
        <f>IFERROR(1/J245*(Y245/H245),"0")</f>
        <v>1.3888888888888886E-2</v>
      </c>
    </row>
    <row r="246" spans="1:68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2.0202020202020203</v>
      </c>
      <c r="Y246" s="547">
        <f>IFERROR(Y241/H241,"0")+IFERROR(Y242/H242,"0")+IFERROR(Y243/H243,"0")+IFERROR(Y244/H244,"0")+IFERROR(Y245/H245,"0")</f>
        <v>2.9999999999999996</v>
      </c>
      <c r="Z246" s="547">
        <f>IFERROR(IF(Z241="",0,Z241),"0")+IFERROR(IF(Z242="",0,Z242),"0")+IFERROR(IF(Z243="",0,Z243),"0")+IFERROR(IF(Z244="",0,Z244),"0")+IFERROR(IF(Z245="",0,Z245),"0")</f>
        <v>1.77E-2</v>
      </c>
      <c r="AA246" s="548"/>
      <c r="AB246" s="548"/>
      <c r="AC246" s="548"/>
    </row>
    <row r="247" spans="1:68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2</v>
      </c>
      <c r="Y247" s="547">
        <f>IFERROR(SUM(Y241:Y245),"0")</f>
        <v>2.9699999999999998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86</v>
      </c>
      <c r="Y268" s="546">
        <f>IFERROR(IF(X268="",0,CEILING((X268/$H268),1)*$H268),"")</f>
        <v>86.399999999999991</v>
      </c>
      <c r="Z268" s="36">
        <f>IFERROR(IF(Y268=0,"",ROUNDUP(Y268/H268,0)*0.00651),"")</f>
        <v>0.23436000000000001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95.03</v>
      </c>
      <c r="BN268" s="64">
        <f>IFERROR(Y268*I268/H268,"0")</f>
        <v>95.472000000000008</v>
      </c>
      <c r="BO268" s="64">
        <f>IFERROR(1/J268*(X268/H268),"0")</f>
        <v>0.19688644688644691</v>
      </c>
      <c r="BP268" s="64">
        <f>IFERROR(1/J268*(Y268/H268),"0")</f>
        <v>0.19780219780219782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35.833333333333336</v>
      </c>
      <c r="Y270" s="547">
        <f>IFERROR(Y267/H267,"0")+IFERROR(Y268/H268,"0")+IFERROR(Y269/H269,"0")</f>
        <v>36</v>
      </c>
      <c r="Z270" s="547">
        <f>IFERROR(IF(Z267="",0,Z267),"0")+IFERROR(IF(Z268="",0,Z268),"0")+IFERROR(IF(Z269="",0,Z269),"0")</f>
        <v>0.23436000000000001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86</v>
      </c>
      <c r="Y271" s="547">
        <f>IFERROR(SUM(Y267:Y269),"0")</f>
        <v>86.399999999999991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7</v>
      </c>
      <c r="Y302" s="546">
        <f t="shared" si="27"/>
        <v>7.2</v>
      </c>
      <c r="Z302" s="36">
        <f>IFERROR(IF(Y302=0,"",ROUNDUP(Y302/H302,0)*0.00651),"")</f>
        <v>2.6040000000000001E-2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7.8866666666666667</v>
      </c>
      <c r="BN302" s="64">
        <f t="shared" si="29"/>
        <v>8.1120000000000001</v>
      </c>
      <c r="BO302" s="64">
        <f t="shared" si="30"/>
        <v>2.1367521367521368E-2</v>
      </c>
      <c r="BP302" s="64">
        <f t="shared" si="31"/>
        <v>2.197802197802198E-2</v>
      </c>
    </row>
    <row r="303" spans="1:68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3.8888888888888888</v>
      </c>
      <c r="Y303" s="547">
        <f>IFERROR(Y296/H296,"0")+IFERROR(Y297/H297,"0")+IFERROR(Y298/H298,"0")+IFERROR(Y299/H299,"0")+IFERROR(Y300/H300,"0")+IFERROR(Y301/H301,"0")+IFERROR(Y302/H302,"0")</f>
        <v>4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2.6040000000000001E-2</v>
      </c>
      <c r="AA303" s="548"/>
      <c r="AB303" s="548"/>
      <c r="AC303" s="548"/>
    </row>
    <row r="304" spans="1:68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7</v>
      </c>
      <c r="Y304" s="547">
        <f>IFERROR(SUM(Y296:Y302),"0")</f>
        <v>7.2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 t="s">
        <v>188</v>
      </c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106</v>
      </c>
      <c r="AK310" s="68">
        <v>37.799999999999997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62</v>
      </c>
      <c r="Y315" s="546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66.125384615384618</v>
      </c>
      <c r="BN315" s="64">
        <f>IFERROR(Y315*I315/H315,"0")</f>
        <v>66.552000000000007</v>
      </c>
      <c r="BO315" s="64">
        <f>IFERROR(1/J315*(X315/H315),"0")</f>
        <v>0.12419871794871795</v>
      </c>
      <c r="BP315" s="64">
        <f>IFERROR(1/J315*(Y315/H315),"0")</f>
        <v>0.125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7.9487179487179489</v>
      </c>
      <c r="Y317" s="547">
        <f>IFERROR(Y314/H314,"0")+IFERROR(Y315/H315,"0")+IFERROR(Y316/H316,"0")</f>
        <v>8</v>
      </c>
      <c r="Z317" s="547">
        <f>IFERROR(IF(Z314="",0,Z314),"0")+IFERROR(IF(Z315="",0,Z315),"0")+IFERROR(IF(Z316="",0,Z316),"0")</f>
        <v>0.15184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62</v>
      </c>
      <c r="Y318" s="547">
        <f>IFERROR(SUM(Y314:Y316),"0")</f>
        <v>62.4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3</v>
      </c>
      <c r="Y323" s="546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3.3882352941176475</v>
      </c>
      <c r="BN323" s="64">
        <f>IFERROR(Y323*I323/H323,"0")</f>
        <v>5.76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1.1764705882352942</v>
      </c>
      <c r="Y324" s="547">
        <f>IFERROR(Y320/H320,"0")+IFERROR(Y321/H321,"0")+IFERROR(Y322/H322,"0")+IFERROR(Y323/H323,"0")</f>
        <v>2</v>
      </c>
      <c r="Z324" s="547">
        <f>IFERROR(IF(Z320="",0,Z320),"0")+IFERROR(IF(Z321="",0,Z321),"0")+IFERROR(IF(Z322="",0,Z322),"0")+IFERROR(IF(Z323="",0,Z323),"0")</f>
        <v>1.302E-2</v>
      </c>
      <c r="AA324" s="548"/>
      <c r="AB324" s="548"/>
      <c r="AC324" s="548"/>
    </row>
    <row r="325" spans="1:68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3</v>
      </c>
      <c r="Y325" s="547">
        <f>IFERROR(SUM(Y320:Y323),"0")</f>
        <v>5.0999999999999996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188</v>
      </c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188</v>
      </c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350</v>
      </c>
      <c r="Y342" s="546">
        <f t="shared" ref="Y342:Y348" si="32">IFERROR(IF(X342="",0,CEILING((X342/$H342),1)*$H342),"")</f>
        <v>360</v>
      </c>
      <c r="Z342" s="36">
        <f>IFERROR(IF(Y342=0,"",ROUNDUP(Y342/H342,0)*0.02175),"")</f>
        <v>0.52200000000000002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361.2</v>
      </c>
      <c r="BN342" s="64">
        <f t="shared" ref="BN342:BN348" si="34">IFERROR(Y342*I342/H342,"0")</f>
        <v>371.52000000000004</v>
      </c>
      <c r="BO342" s="64">
        <f t="shared" ref="BO342:BO348" si="35">IFERROR(1/J342*(X342/H342),"0")</f>
        <v>0.48611111111111105</v>
      </c>
      <c r="BP342" s="64">
        <f t="shared" ref="BP342:BP348" si="36">IFERROR(1/J342*(Y342/H342),"0")</f>
        <v>0.5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260</v>
      </c>
      <c r="Y343" s="546">
        <f t="shared" si="32"/>
        <v>270</v>
      </c>
      <c r="Z343" s="36">
        <f>IFERROR(IF(Y343=0,"",ROUNDUP(Y343/H343,0)*0.02175),"")</f>
        <v>0.39149999999999996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268.32</v>
      </c>
      <c r="BN343" s="64">
        <f t="shared" si="34"/>
        <v>278.64000000000004</v>
      </c>
      <c r="BO343" s="64">
        <f t="shared" si="35"/>
        <v>0.36111111111111105</v>
      </c>
      <c r="BP343" s="64">
        <f t="shared" si="36"/>
        <v>0.375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89</v>
      </c>
      <c r="Y344" s="546">
        <f t="shared" si="32"/>
        <v>90</v>
      </c>
      <c r="Z344" s="36">
        <f>IFERROR(IF(Y344=0,"",ROUNDUP(Y344/H344,0)*0.02175),"")</f>
        <v>0.1305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91.847999999999999</v>
      </c>
      <c r="BN344" s="64">
        <f t="shared" si="34"/>
        <v>92.88000000000001</v>
      </c>
      <c r="BO344" s="64">
        <f t="shared" si="35"/>
        <v>0.12361111111111112</v>
      </c>
      <c r="BP344" s="64">
        <f t="shared" si="36"/>
        <v>0.125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212</v>
      </c>
      <c r="Y345" s="546">
        <f t="shared" si="32"/>
        <v>225</v>
      </c>
      <c r="Z345" s="36">
        <f>IFERROR(IF(Y345=0,"",ROUNDUP(Y345/H345,0)*0.02175),"")</f>
        <v>0.32624999999999998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218.78400000000002</v>
      </c>
      <c r="BN345" s="64">
        <f t="shared" si="34"/>
        <v>232.2</v>
      </c>
      <c r="BO345" s="64">
        <f t="shared" si="35"/>
        <v>0.2944444444444444</v>
      </c>
      <c r="BP345" s="64">
        <f t="shared" si="36"/>
        <v>0.3125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60.733333333333327</v>
      </c>
      <c r="Y349" s="547">
        <f>IFERROR(Y342/H342,"0")+IFERROR(Y343/H343,"0")+IFERROR(Y344/H344,"0")+IFERROR(Y345/H345,"0")+IFERROR(Y346/H346,"0")+IFERROR(Y347/H347,"0")+IFERROR(Y348/H348,"0")</f>
        <v>63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1.37025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911</v>
      </c>
      <c r="Y350" s="547">
        <f>IFERROR(SUM(Y342:Y348),"0")</f>
        <v>945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328</v>
      </c>
      <c r="Y352" s="546">
        <f>IFERROR(IF(X352="",0,CEILING((X352/$H352),1)*$H352),"")</f>
        <v>330</v>
      </c>
      <c r="Z352" s="36">
        <f>IFERROR(IF(Y352=0,"",ROUNDUP(Y352/H352,0)*0.02175),"")</f>
        <v>0.47849999999999998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338.49600000000004</v>
      </c>
      <c r="BN352" s="64">
        <f>IFERROR(Y352*I352/H352,"0")</f>
        <v>340.56000000000006</v>
      </c>
      <c r="BO352" s="64">
        <f>IFERROR(1/J352*(X352/H352),"0")</f>
        <v>0.45555555555555555</v>
      </c>
      <c r="BP352" s="64">
        <f>IFERROR(1/J352*(Y352/H352),"0")</f>
        <v>0.45833333333333331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21.866666666666667</v>
      </c>
      <c r="Y354" s="547">
        <f>IFERROR(Y352/H352,"0")+IFERROR(Y353/H353,"0")</f>
        <v>22</v>
      </c>
      <c r="Z354" s="547">
        <f>IFERROR(IF(Z352="",0,Z352),"0")+IFERROR(IF(Z353="",0,Z353),"0")</f>
        <v>0.47849999999999998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328</v>
      </c>
      <c r="Y355" s="547">
        <f>IFERROR(SUM(Y352:Y353),"0")</f>
        <v>330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95</v>
      </c>
      <c r="Y358" s="546">
        <f>IFERROR(IF(X358="",0,CEILING((X358/$H358),1)*$H358),"")</f>
        <v>99</v>
      </c>
      <c r="Z358" s="36">
        <f>IFERROR(IF(Y358=0,"",ROUNDUP(Y358/H358,0)*0.01898),"")</f>
        <v>0.20877999999999999</v>
      </c>
      <c r="AA358" s="56"/>
      <c r="AB358" s="57"/>
      <c r="AC358" s="407" t="s">
        <v>566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100.47833333333334</v>
      </c>
      <c r="BN358" s="64">
        <f>IFERROR(Y358*I358/H358,"0")</f>
        <v>104.709</v>
      </c>
      <c r="BO358" s="64">
        <f>IFERROR(1/J358*(X358/H358),"0")</f>
        <v>0.16493055555555555</v>
      </c>
      <c r="BP358" s="64">
        <f>IFERROR(1/J358*(Y358/H358),"0")</f>
        <v>0.171875</v>
      </c>
    </row>
    <row r="359" spans="1:68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10.555555555555555</v>
      </c>
      <c r="Y359" s="547">
        <f>IFERROR(Y357/H357,"0")+IFERROR(Y358/H358,"0")</f>
        <v>11</v>
      </c>
      <c r="Z359" s="547">
        <f>IFERROR(IF(Z357="",0,Z357),"0")+IFERROR(IF(Z358="",0,Z358),"0")</f>
        <v>0.20877999999999999</v>
      </c>
      <c r="AA359" s="548"/>
      <c r="AB359" s="548"/>
      <c r="AC359" s="548"/>
    </row>
    <row r="360" spans="1:68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95</v>
      </c>
      <c r="Y360" s="547">
        <f>IFERROR(SUM(Y357:Y358),"0")</f>
        <v>99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110</v>
      </c>
      <c r="Y362" s="546">
        <f>IFERROR(IF(X362="",0,CEILING((X362/$H362),1)*$H362),"")</f>
        <v>117</v>
      </c>
      <c r="Z362" s="36">
        <f>IFERROR(IF(Y362=0,"",ROUNDUP(Y362/H362,0)*0.01898),"")</f>
        <v>0.24674000000000001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116.34333333333332</v>
      </c>
      <c r="BN362" s="64">
        <f>IFERROR(Y362*I362/H362,"0")</f>
        <v>123.747</v>
      </c>
      <c r="BO362" s="64">
        <f>IFERROR(1/J362*(X362/H362),"0")</f>
        <v>0.19097222222222221</v>
      </c>
      <c r="BP362" s="64">
        <f>IFERROR(1/J362*(Y362/H362),"0")</f>
        <v>0.203125</v>
      </c>
    </row>
    <row r="363" spans="1:68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12.222222222222221</v>
      </c>
      <c r="Y363" s="547">
        <f>IFERROR(Y362/H362,"0")</f>
        <v>13</v>
      </c>
      <c r="Z363" s="547">
        <f>IFERROR(IF(Z362="",0,Z362),"0")</f>
        <v>0.24674000000000001</v>
      </c>
      <c r="AA363" s="548"/>
      <c r="AB363" s="548"/>
      <c r="AC363" s="548"/>
    </row>
    <row r="364" spans="1:68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110</v>
      </c>
      <c r="Y364" s="547">
        <f>IFERROR(SUM(Y362:Y362),"0")</f>
        <v>117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423</v>
      </c>
      <c r="Y378" s="546">
        <f>IFERROR(IF(X378="",0,CEILING((X378/$H378),1)*$H378),"")</f>
        <v>423</v>
      </c>
      <c r="Z378" s="36">
        <f>IFERROR(IF(Y378=0,"",ROUNDUP(Y378/H378,0)*0.01898),"")</f>
        <v>0.89205999999999996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447.39300000000003</v>
      </c>
      <c r="BN378" s="64">
        <f>IFERROR(Y378*I378/H378,"0")</f>
        <v>447.39300000000003</v>
      </c>
      <c r="BO378" s="64">
        <f>IFERROR(1/J378*(X378/H378),"0")</f>
        <v>0.734375</v>
      </c>
      <c r="BP378" s="64">
        <f>IFERROR(1/J378*(Y378/H378),"0")</f>
        <v>0.734375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47</v>
      </c>
      <c r="Y380" s="547">
        <f>IFERROR(Y378/H378,"0")+IFERROR(Y379/H379,"0")</f>
        <v>47</v>
      </c>
      <c r="Z380" s="547">
        <f>IFERROR(IF(Z378="",0,Z378),"0")+IFERROR(IF(Z379="",0,Z379),"0")</f>
        <v>0.89205999999999996</v>
      </c>
      <c r="AA380" s="548"/>
      <c r="AB380" s="548"/>
      <c r="AC380" s="548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423</v>
      </c>
      <c r="Y381" s="547">
        <f>IFERROR(SUM(Y378:Y379),"0")</f>
        <v>423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110</v>
      </c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34</v>
      </c>
      <c r="Y389" s="546">
        <f t="shared" ref="Y389:Y398" si="37">IFERROR(IF(X389="",0,CEILING((X389/$H389),1)*$H389),"")</f>
        <v>37.800000000000004</v>
      </c>
      <c r="Z389" s="36">
        <f>IFERROR(IF(Y389=0,"",ROUNDUP(Y389/H389,0)*0.00902),"")</f>
        <v>6.3140000000000002E-2</v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35.322222222222223</v>
      </c>
      <c r="BN389" s="64">
        <f t="shared" ref="BN389:BN398" si="39">IFERROR(Y389*I389/H389,"0")</f>
        <v>39.270000000000003</v>
      </c>
      <c r="BO389" s="64">
        <f t="shared" ref="BO389:BO398" si="40">IFERROR(1/J389*(X389/H389),"0")</f>
        <v>4.7699214365881031E-2</v>
      </c>
      <c r="BP389" s="64">
        <f t="shared" ref="BP389:BP398" si="41">IFERROR(1/J389*(Y389/H389),"0")</f>
        <v>5.3030303030303032E-2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266</v>
      </c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6.2962962962962958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7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6.3140000000000002E-2</v>
      </c>
      <c r="AA399" s="548"/>
      <c r="AB399" s="548"/>
      <c r="AC399" s="548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34</v>
      </c>
      <c r="Y400" s="547">
        <f>IFERROR(SUM(Y389:Y398),"0")</f>
        <v>37.800000000000004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110</v>
      </c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29</v>
      </c>
      <c r="Y412" s="546">
        <f>IFERROR(IF(X412="",0,CEILING((X412/$H412),1)*$H412),"")</f>
        <v>32.400000000000006</v>
      </c>
      <c r="Z412" s="36">
        <f>IFERROR(IF(Y412=0,"",ROUNDUP(Y412/H412,0)*0.00902),"")</f>
        <v>5.4120000000000001E-2</v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30.127777777777776</v>
      </c>
      <c r="BN412" s="64">
        <f>IFERROR(Y412*I412/H412,"0")</f>
        <v>33.660000000000004</v>
      </c>
      <c r="BO412" s="64">
        <f>IFERROR(1/J412*(X412/H412),"0")</f>
        <v>4.0684624017957353E-2</v>
      </c>
      <c r="BP412" s="64">
        <f>IFERROR(1/J412*(Y412/H412),"0")</f>
        <v>4.5454545454545463E-2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5.3703703703703702</v>
      </c>
      <c r="Y416" s="547">
        <f>IFERROR(Y412/H412,"0")+IFERROR(Y413/H413,"0")+IFERROR(Y414/H414,"0")+IFERROR(Y415/H415,"0")</f>
        <v>6.0000000000000009</v>
      </c>
      <c r="Z416" s="547">
        <f>IFERROR(IF(Z412="",0,Z412),"0")+IFERROR(IF(Z413="",0,Z413),"0")+IFERROR(IF(Z414="",0,Z414),"0")+IFERROR(IF(Z415="",0,Z415),"0")</f>
        <v>5.4120000000000001E-2</v>
      </c>
      <c r="AA416" s="548"/>
      <c r="AB416" s="548"/>
      <c r="AC416" s="548"/>
    </row>
    <row r="417" spans="1:68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29</v>
      </c>
      <c r="Y417" s="547">
        <f>IFERROR(SUM(Y412:Y415),"0")</f>
        <v>32.400000000000006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hidden="1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hidden="1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4301012145</v>
      </c>
      <c r="D428" s="549">
        <v>4607091383522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/>
      <c r="M428" s="33" t="s">
        <v>104</v>
      </c>
      <c r="N428" s="33"/>
      <c r="O428" s="32">
        <v>60</v>
      </c>
      <c r="P428" s="660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/>
      <c r="AK428" s="68">
        <v>0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49">
        <v>4680115885226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 t="s">
        <v>103</v>
      </c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73</v>
      </c>
      <c r="Y429" s="546">
        <f t="shared" si="43"/>
        <v>73.92</v>
      </c>
      <c r="Z429" s="36">
        <f t="shared" si="44"/>
        <v>0.16744000000000001</v>
      </c>
      <c r="AA429" s="56"/>
      <c r="AB429" s="57"/>
      <c r="AC429" s="469" t="s">
        <v>655</v>
      </c>
      <c r="AG429" s="64"/>
      <c r="AJ429" s="68" t="s">
        <v>106</v>
      </c>
      <c r="AK429" s="68">
        <v>42.24</v>
      </c>
      <c r="BB429" s="470" t="s">
        <v>1</v>
      </c>
      <c r="BM429" s="64">
        <f t="shared" si="45"/>
        <v>77.97727272727272</v>
      </c>
      <c r="BN429" s="64">
        <f t="shared" si="46"/>
        <v>78.959999999999994</v>
      </c>
      <c r="BO429" s="64">
        <f t="shared" si="47"/>
        <v>0.13293997668997667</v>
      </c>
      <c r="BP429" s="64">
        <f t="shared" si="48"/>
        <v>0.13461538461538464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19</v>
      </c>
      <c r="Y431" s="546">
        <f t="shared" si="43"/>
        <v>21.12</v>
      </c>
      <c r="Z431" s="36">
        <f t="shared" si="44"/>
        <v>4.7840000000000001E-2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20.295454545454543</v>
      </c>
      <c r="BN431" s="64">
        <f t="shared" si="46"/>
        <v>22.56</v>
      </c>
      <c r="BO431" s="64">
        <f t="shared" si="47"/>
        <v>3.4600815850815848E-2</v>
      </c>
      <c r="BP431" s="64">
        <f t="shared" si="48"/>
        <v>3.8461538461538464E-2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 t="s">
        <v>110</v>
      </c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 t="s">
        <v>106</v>
      </c>
      <c r="AK437" s="68">
        <v>57.6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17.424242424242422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18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0.21528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92</v>
      </c>
      <c r="Y439" s="547">
        <f>IFERROR(SUM(Y426:Y437),"0")</f>
        <v>95.04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99</v>
      </c>
      <c r="Y441" s="546">
        <f>IFERROR(IF(X441="",0,CEILING((X441/$H441),1)*$H441),"")</f>
        <v>100.32000000000001</v>
      </c>
      <c r="Z441" s="36">
        <f>IFERROR(IF(Y441=0,"",ROUNDUP(Y441/H441,0)*0.01196),"")</f>
        <v>0.22724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105.75</v>
      </c>
      <c r="BN441" s="64">
        <f>IFERROR(Y441*I441/H441,"0")</f>
        <v>107.16</v>
      </c>
      <c r="BO441" s="64">
        <f>IFERROR(1/J441*(X441/H441),"0")</f>
        <v>0.18028846153846154</v>
      </c>
      <c r="BP441" s="64">
        <f>IFERROR(1/J441*(Y441/H441),"0")</f>
        <v>0.18269230769230771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18.75</v>
      </c>
      <c r="Y444" s="547">
        <f>IFERROR(Y441/H441,"0")+IFERROR(Y442/H442,"0")+IFERROR(Y443/H443,"0")</f>
        <v>19</v>
      </c>
      <c r="Z444" s="547">
        <f>IFERROR(IF(Z441="",0,Z441),"0")+IFERROR(IF(Z442="",0,Z442),"0")+IFERROR(IF(Z443="",0,Z443),"0")</f>
        <v>0.22724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99</v>
      </c>
      <c r="Y445" s="547">
        <f>IFERROR(SUM(Y441:Y443),"0")</f>
        <v>100.32000000000001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hidden="1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26</v>
      </c>
      <c r="Y448" s="546">
        <f t="shared" si="49"/>
        <v>26.400000000000002</v>
      </c>
      <c r="Z448" s="36">
        <f>IFERROR(IF(Y448=0,"",ROUNDUP(Y448/H448,0)*0.01196),"")</f>
        <v>5.9799999999999999E-2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27.77272727272727</v>
      </c>
      <c r="BN448" s="64">
        <f t="shared" si="51"/>
        <v>28.200000000000003</v>
      </c>
      <c r="BO448" s="64">
        <f t="shared" si="52"/>
        <v>4.7348484848484848E-2</v>
      </c>
      <c r="BP448" s="64">
        <f t="shared" si="53"/>
        <v>4.807692307692308E-2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26</v>
      </c>
      <c r="Y449" s="546">
        <f t="shared" si="49"/>
        <v>26.400000000000002</v>
      </c>
      <c r="Z449" s="36">
        <f>IFERROR(IF(Y449=0,"",ROUNDUP(Y449/H449,0)*0.01196),"")</f>
        <v>5.9799999999999999E-2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27.77272727272727</v>
      </c>
      <c r="BN449" s="64">
        <f t="shared" si="51"/>
        <v>28.200000000000003</v>
      </c>
      <c r="BO449" s="64">
        <f t="shared" si="52"/>
        <v>4.7348484848484848E-2</v>
      </c>
      <c r="BP449" s="64">
        <f t="shared" si="53"/>
        <v>4.807692307692308E-2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9.8484848484848477</v>
      </c>
      <c r="Y453" s="547">
        <f>IFERROR(Y447/H447,"0")+IFERROR(Y448/H448,"0")+IFERROR(Y449/H449,"0")+IFERROR(Y450/H450,"0")+IFERROR(Y451/H451,"0")+IFERROR(Y452/H452,"0")</f>
        <v>10</v>
      </c>
      <c r="Z453" s="547">
        <f>IFERROR(IF(Z447="",0,Z447),"0")+IFERROR(IF(Z448="",0,Z448),"0")+IFERROR(IF(Z449="",0,Z449),"0")+IFERROR(IF(Z450="",0,Z450),"0")+IFERROR(IF(Z451="",0,Z451),"0")+IFERROR(IF(Z452="",0,Z452),"0")</f>
        <v>0.1196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52</v>
      </c>
      <c r="Y454" s="547">
        <f>IFERROR(SUM(Y447:Y452),"0")</f>
        <v>52.800000000000004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110</v>
      </c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110</v>
      </c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121</v>
      </c>
      <c r="Y482" s="546">
        <f>IFERROR(IF(X482="",0,CEILING((X482/$H482),1)*$H482),"")</f>
        <v>126</v>
      </c>
      <c r="Z482" s="36">
        <f>IFERROR(IF(Y482=0,"",ROUNDUP(Y482/H482,0)*0.01898),"")</f>
        <v>0.26572000000000001</v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127.97766666666666</v>
      </c>
      <c r="BN482" s="64">
        <f>IFERROR(Y482*I482/H482,"0")</f>
        <v>133.26599999999999</v>
      </c>
      <c r="BO482" s="64">
        <f>IFERROR(1/J482*(X482/H482),"0")</f>
        <v>0.21006944444444445</v>
      </c>
      <c r="BP482" s="64">
        <f>IFERROR(1/J482*(Y482/H482),"0")</f>
        <v>0.21875</v>
      </c>
    </row>
    <row r="483" spans="1:68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13.444444444444445</v>
      </c>
      <c r="Y483" s="547">
        <f>IFERROR(Y482/H482,"0")</f>
        <v>14</v>
      </c>
      <c r="Z483" s="547">
        <f>IFERROR(IF(Z482="",0,Z482),"0")</f>
        <v>0.26572000000000001</v>
      </c>
      <c r="AA483" s="548"/>
      <c r="AB483" s="548"/>
      <c r="AC483" s="548"/>
    </row>
    <row r="484" spans="1:68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121</v>
      </c>
      <c r="Y484" s="547">
        <f>IFERROR(SUM(Y482:Y482),"0")</f>
        <v>126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4614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4754.4299999999994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4887.6047489786324</v>
      </c>
      <c r="Y496" s="547">
        <f>IFERROR(SUM(BN22:BN492),"0")</f>
        <v>5035.201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9</v>
      </c>
      <c r="Y497" s="38">
        <f>ROUNDUP(SUM(BP22:BP492),0)</f>
        <v>9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5112.6047489786324</v>
      </c>
      <c r="Y498" s="547">
        <f>GrossWeightTotalR+PalletQtyTotalR*25</f>
        <v>5260.201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899.49483915143128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923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9.7562299999999986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192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109.80000000000001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154.80000000000001</v>
      </c>
      <c r="E505" s="46">
        <f>IFERROR(Y86*1,"0")+IFERROR(Y87*1,"0")+IFERROR(Y88*1,"0")+IFERROR(Y92*1,"0")+IFERROR(Y93*1,"0")+IFERROR(Y94*1,"0")+IFERROR(Y95*1,"0")</f>
        <v>288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357.6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154.80000000000001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1134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35.97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86.399999999999991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74.699999999999989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1491</v>
      </c>
      <c r="U505" s="46">
        <f>IFERROR(Y367*1,"0")+IFERROR(Y368*1,"0")+IFERROR(Y369*1,"0")+IFERROR(Y373*1,"0")+IFERROR(Y374*1,"0")+IFERROR(Y378*1,"0")+IFERROR(Y379*1,"0")+IFERROR(Y383*1,"0")</f>
        <v>423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37.800000000000004</v>
      </c>
      <c r="W505" s="46">
        <f>IFERROR(Y408*1,"0")+IFERROR(Y412*1,"0")+IFERROR(Y413*1,"0")+IFERROR(Y414*1,"0")+IFERROR(Y415*1,"0")</f>
        <v>32.400000000000006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248.16000000000003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126</v>
      </c>
      <c r="AA505" s="46">
        <f>IFERROR(Y492*1,"0")</f>
        <v>0</v>
      </c>
      <c r="AB505" s="52"/>
      <c r="AC505" s="52"/>
      <c r="AF505" s="543"/>
    </row>
  </sheetData>
  <sheetProtection algorithmName="SHA-512" hashValue="8GwBd1xfXdr1XWtjIAnwWKBEpE9ZxFiNvy9Q7vyJFicGgUh1pgsohotitDCt8VaX499l2NpmczUK68Q40JGx1A==" saltValue="foRg99y3YLNjlnLbISiMu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1,00"/>
        <filter val="1,18"/>
        <filter val="10,42"/>
        <filter val="10,56"/>
        <filter val="110,00"/>
        <filter val="117,00"/>
        <filter val="12,22"/>
        <filter val="120,00"/>
        <filter val="121,00"/>
        <filter val="13,44"/>
        <filter val="135,00"/>
        <filter val="139,00"/>
        <filter val="14,00"/>
        <filter val="14,25"/>
        <filter val="146,00"/>
        <filter val="15,00"/>
        <filter val="157,00"/>
        <filter val="16,00"/>
        <filter val="16,67"/>
        <filter val="164,00"/>
        <filter val="168,00"/>
        <filter val="17,42"/>
        <filter val="18,75"/>
        <filter val="19,00"/>
        <filter val="191,00"/>
        <filter val="2,00"/>
        <filter val="2,02"/>
        <filter val="2,31"/>
        <filter val="20,54"/>
        <filter val="21,87"/>
        <filter val="212,00"/>
        <filter val="22,00"/>
        <filter val="223,00"/>
        <filter val="25,00"/>
        <filter val="26,00"/>
        <filter val="260,00"/>
        <filter val="27,37"/>
        <filter val="28,89"/>
        <filter val="29,00"/>
        <filter val="3,00"/>
        <filter val="3,21"/>
        <filter val="3,89"/>
        <filter val="30,42"/>
        <filter val="305,83"/>
        <filter val="313,00"/>
        <filter val="328,00"/>
        <filter val="34,00"/>
        <filter val="35,00"/>
        <filter val="35,70"/>
        <filter val="35,83"/>
        <filter val="350,00"/>
        <filter val="39,00"/>
        <filter val="4 614,00"/>
        <filter val="4 887,60"/>
        <filter val="423,00"/>
        <filter val="43,41"/>
        <filter val="47,00"/>
        <filter val="5 112,60"/>
        <filter val="5,00"/>
        <filter val="5,37"/>
        <filter val="52,00"/>
        <filter val="57,00"/>
        <filter val="58,00"/>
        <filter val="6,30"/>
        <filter val="60,73"/>
        <filter val="62,00"/>
        <filter val="63,00"/>
        <filter val="64,00"/>
        <filter val="68,00"/>
        <filter val="7,00"/>
        <filter val="7,95"/>
        <filter val="73,00"/>
        <filter val="734,00"/>
        <filter val="76,00"/>
        <filter val="77,59"/>
        <filter val="8,00"/>
        <filter val="86,00"/>
        <filter val="89,00"/>
        <filter val="899,49"/>
        <filter val="9"/>
        <filter val="9,85"/>
        <filter val="911,00"/>
        <filter val="92,00"/>
        <filter val="95,00"/>
        <filter val="99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7 X300 X306 X310 X314:X316 X322:X323 X327 X329 X334:X336 X342:X345 X352 X358 X368 X373 X378:X379 X389 X392 X397 X412 X426:X427 X429 X431 X437 X441 X443 X447:X449 X466 X477:X478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Sc6h+AwqirU+vMwqU8mXN3oGNdAg0MUfc+q52AcHQjwmEkjo5dKqw3zRuQL/jgvhl97E9c1z7zb7Cft1FaJ++w==" saltValue="B+Bo+Ev2s7InS/7vDMOf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2025-10-22T11:56:40Z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