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16,10,25 ПОКОМ КИ филиалы\"/>
    </mc:Choice>
  </mc:AlternateContent>
  <xr:revisionPtr revIDLastSave="0" documentId="13_ncr:1_{0420EEAF-BC31-4755-BDFA-ADCC5F9A18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" i="1" l="1"/>
  <c r="AO8" i="1"/>
  <c r="AO9" i="1"/>
  <c r="AO10" i="1"/>
  <c r="AO11" i="1"/>
  <c r="AO12" i="1"/>
  <c r="AO13" i="1"/>
  <c r="AO14" i="1"/>
  <c r="AO17" i="1"/>
  <c r="AO19" i="1"/>
  <c r="AO20" i="1"/>
  <c r="AO22" i="1"/>
  <c r="AO23" i="1"/>
  <c r="AO24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8" i="1"/>
  <c r="AO49" i="1"/>
  <c r="AO50" i="1"/>
  <c r="AO51" i="1"/>
  <c r="AO52" i="1"/>
  <c r="AO53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6" i="1"/>
  <c r="V5" i="1"/>
  <c r="AN5" i="1" l="1"/>
  <c r="T14" i="1"/>
  <c r="U14" i="1" s="1"/>
  <c r="AM14" i="1" s="1"/>
  <c r="T20" i="1"/>
  <c r="U20" i="1" s="1"/>
  <c r="AM20" i="1" s="1"/>
  <c r="T24" i="1"/>
  <c r="U24" i="1" s="1"/>
  <c r="AM24" i="1" s="1"/>
  <c r="T32" i="1"/>
  <c r="U32" i="1" s="1"/>
  <c r="AM32" i="1" s="1"/>
  <c r="T33" i="1"/>
  <c r="U33" i="1" s="1"/>
  <c r="AM33" i="1" s="1"/>
  <c r="T48" i="1"/>
  <c r="U48" i="1" s="1"/>
  <c r="AM48" i="1" s="1"/>
  <c r="T50" i="1"/>
  <c r="U50" i="1" s="1"/>
  <c r="AM50" i="1" s="1"/>
  <c r="T51" i="1"/>
  <c r="U51" i="1" s="1"/>
  <c r="AM51" i="1" s="1"/>
  <c r="T55" i="1"/>
  <c r="U55" i="1" s="1"/>
  <c r="AM55" i="1" s="1"/>
  <c r="T56" i="1"/>
  <c r="U56" i="1" s="1"/>
  <c r="AM56" i="1" s="1"/>
  <c r="T65" i="1"/>
  <c r="U65" i="1" s="1"/>
  <c r="AM65" i="1" s="1"/>
  <c r="T68" i="1"/>
  <c r="U68" i="1" s="1"/>
  <c r="AM68" i="1" s="1"/>
  <c r="T85" i="1"/>
  <c r="U85" i="1" s="1"/>
  <c r="AM85" i="1" s="1"/>
  <c r="T87" i="1"/>
  <c r="U87" i="1" s="1"/>
  <c r="AM87" i="1" s="1"/>
  <c r="T93" i="1"/>
  <c r="U93" i="1" s="1"/>
  <c r="AM93" i="1" s="1"/>
  <c r="T94" i="1"/>
  <c r="U94" i="1" s="1"/>
  <c r="AM94" i="1" s="1"/>
  <c r="T95" i="1"/>
  <c r="U95" i="1" s="1"/>
  <c r="AM95" i="1" s="1"/>
  <c r="T6" i="1"/>
  <c r="U6" i="1" s="1"/>
  <c r="AM6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  <c r="O5" i="1" l="1"/>
  <c r="R95" i="1" l="1"/>
  <c r="Z95" i="1" s="1"/>
  <c r="L95" i="1"/>
  <c r="R94" i="1"/>
  <c r="Z94" i="1" s="1"/>
  <c r="L94" i="1"/>
  <c r="R93" i="1"/>
  <c r="Z93" i="1" s="1"/>
  <c r="L93" i="1"/>
  <c r="R92" i="1"/>
  <c r="S92" i="1" s="1"/>
  <c r="T92" i="1" s="1"/>
  <c r="U92" i="1" s="1"/>
  <c r="AM92" i="1" s="1"/>
  <c r="L92" i="1"/>
  <c r="R91" i="1"/>
  <c r="S91" i="1" s="1"/>
  <c r="T91" i="1" s="1"/>
  <c r="U91" i="1" s="1"/>
  <c r="AM91" i="1" s="1"/>
  <c r="L91" i="1"/>
  <c r="R90" i="1"/>
  <c r="S90" i="1" s="1"/>
  <c r="T90" i="1" s="1"/>
  <c r="U90" i="1" s="1"/>
  <c r="AM90" i="1" s="1"/>
  <c r="L90" i="1"/>
  <c r="R89" i="1"/>
  <c r="S89" i="1" s="1"/>
  <c r="T89" i="1" s="1"/>
  <c r="U89" i="1" s="1"/>
  <c r="AM89" i="1" s="1"/>
  <c r="L89" i="1"/>
  <c r="R88" i="1"/>
  <c r="S88" i="1" s="1"/>
  <c r="T88" i="1" s="1"/>
  <c r="U88" i="1" s="1"/>
  <c r="AM88" i="1" s="1"/>
  <c r="L88" i="1"/>
  <c r="R87" i="1"/>
  <c r="Z87" i="1" s="1"/>
  <c r="L87" i="1"/>
  <c r="R86" i="1"/>
  <c r="S86" i="1" s="1"/>
  <c r="T86" i="1" s="1"/>
  <c r="U86" i="1" s="1"/>
  <c r="AM86" i="1" s="1"/>
  <c r="L86" i="1"/>
  <c r="R85" i="1"/>
  <c r="Z85" i="1" s="1"/>
  <c r="L85" i="1"/>
  <c r="R84" i="1"/>
  <c r="S84" i="1" s="1"/>
  <c r="T84" i="1" s="1"/>
  <c r="U84" i="1" s="1"/>
  <c r="AM84" i="1" s="1"/>
  <c r="L84" i="1"/>
  <c r="R83" i="1"/>
  <c r="L83" i="1"/>
  <c r="R82" i="1"/>
  <c r="L82" i="1"/>
  <c r="R81" i="1"/>
  <c r="S81" i="1" s="1"/>
  <c r="T81" i="1" s="1"/>
  <c r="U81" i="1" s="1"/>
  <c r="AM81" i="1" s="1"/>
  <c r="L81" i="1"/>
  <c r="R80" i="1"/>
  <c r="S80" i="1" s="1"/>
  <c r="T80" i="1" s="1"/>
  <c r="U80" i="1" s="1"/>
  <c r="AM80" i="1" s="1"/>
  <c r="L80" i="1"/>
  <c r="R79" i="1"/>
  <c r="S79" i="1" s="1"/>
  <c r="T79" i="1" s="1"/>
  <c r="U79" i="1" s="1"/>
  <c r="AM79" i="1" s="1"/>
  <c r="L79" i="1"/>
  <c r="R78" i="1"/>
  <c r="S78" i="1" s="1"/>
  <c r="T78" i="1" s="1"/>
  <c r="U78" i="1" s="1"/>
  <c r="AM78" i="1" s="1"/>
  <c r="L78" i="1"/>
  <c r="R77" i="1"/>
  <c r="L77" i="1"/>
  <c r="R76" i="1"/>
  <c r="L76" i="1"/>
  <c r="R75" i="1"/>
  <c r="L75" i="1"/>
  <c r="R74" i="1"/>
  <c r="L74" i="1"/>
  <c r="R73" i="1"/>
  <c r="S73" i="1" s="1"/>
  <c r="T73" i="1" s="1"/>
  <c r="U73" i="1" s="1"/>
  <c r="AM73" i="1" s="1"/>
  <c r="L73" i="1"/>
  <c r="R72" i="1"/>
  <c r="S72" i="1" s="1"/>
  <c r="T72" i="1" s="1"/>
  <c r="U72" i="1" s="1"/>
  <c r="AM72" i="1" s="1"/>
  <c r="L72" i="1"/>
  <c r="R71" i="1"/>
  <c r="S71" i="1" s="1"/>
  <c r="T71" i="1" s="1"/>
  <c r="U71" i="1" s="1"/>
  <c r="AM71" i="1" s="1"/>
  <c r="L71" i="1"/>
  <c r="R70" i="1"/>
  <c r="S70" i="1" s="1"/>
  <c r="T70" i="1" s="1"/>
  <c r="U70" i="1" s="1"/>
  <c r="AM70" i="1" s="1"/>
  <c r="L70" i="1"/>
  <c r="R69" i="1"/>
  <c r="S69" i="1" s="1"/>
  <c r="T69" i="1" s="1"/>
  <c r="U69" i="1" s="1"/>
  <c r="AM69" i="1" s="1"/>
  <c r="L69" i="1"/>
  <c r="R68" i="1"/>
  <c r="Z68" i="1" s="1"/>
  <c r="L68" i="1"/>
  <c r="R67" i="1"/>
  <c r="S67" i="1" s="1"/>
  <c r="T67" i="1" s="1"/>
  <c r="U67" i="1" s="1"/>
  <c r="AM67" i="1" s="1"/>
  <c r="L67" i="1"/>
  <c r="F66" i="1"/>
  <c r="E66" i="1"/>
  <c r="L66" i="1" s="1"/>
  <c r="R65" i="1"/>
  <c r="Z65" i="1" s="1"/>
  <c r="L65" i="1"/>
  <c r="R64" i="1"/>
  <c r="S64" i="1" s="1"/>
  <c r="T64" i="1" s="1"/>
  <c r="U64" i="1" s="1"/>
  <c r="AM64" i="1" s="1"/>
  <c r="L64" i="1"/>
  <c r="R63" i="1"/>
  <c r="S63" i="1" s="1"/>
  <c r="T63" i="1" s="1"/>
  <c r="U63" i="1" s="1"/>
  <c r="AM63" i="1" s="1"/>
  <c r="L63" i="1"/>
  <c r="R62" i="1"/>
  <c r="S62" i="1" s="1"/>
  <c r="T62" i="1" s="1"/>
  <c r="U62" i="1" s="1"/>
  <c r="AM62" i="1" s="1"/>
  <c r="L62" i="1"/>
  <c r="R61" i="1"/>
  <c r="S61" i="1" s="1"/>
  <c r="T61" i="1" s="1"/>
  <c r="U61" i="1" s="1"/>
  <c r="AM61" i="1" s="1"/>
  <c r="L61" i="1"/>
  <c r="R60" i="1"/>
  <c r="S60" i="1" s="1"/>
  <c r="T60" i="1" s="1"/>
  <c r="U60" i="1" s="1"/>
  <c r="AM60" i="1" s="1"/>
  <c r="L60" i="1"/>
  <c r="R59" i="1"/>
  <c r="S59" i="1" s="1"/>
  <c r="T59" i="1" s="1"/>
  <c r="U59" i="1" s="1"/>
  <c r="AM59" i="1" s="1"/>
  <c r="L59" i="1"/>
  <c r="R58" i="1"/>
  <c r="S58" i="1" s="1"/>
  <c r="T58" i="1" s="1"/>
  <c r="U58" i="1" s="1"/>
  <c r="AM58" i="1" s="1"/>
  <c r="L58" i="1"/>
  <c r="R57" i="1"/>
  <c r="S57" i="1" s="1"/>
  <c r="T57" i="1" s="1"/>
  <c r="U57" i="1" s="1"/>
  <c r="AM57" i="1" s="1"/>
  <c r="L57" i="1"/>
  <c r="R56" i="1"/>
  <c r="Z56" i="1" s="1"/>
  <c r="L56" i="1"/>
  <c r="R55" i="1"/>
  <c r="Z55" i="1" s="1"/>
  <c r="L55" i="1"/>
  <c r="R54" i="1"/>
  <c r="L54" i="1"/>
  <c r="R53" i="1"/>
  <c r="S53" i="1" s="1"/>
  <c r="T53" i="1" s="1"/>
  <c r="U53" i="1" s="1"/>
  <c r="AM53" i="1" s="1"/>
  <c r="L53" i="1"/>
  <c r="R52" i="1"/>
  <c r="S52" i="1" s="1"/>
  <c r="T52" i="1" s="1"/>
  <c r="U52" i="1" s="1"/>
  <c r="AM52" i="1" s="1"/>
  <c r="L52" i="1"/>
  <c r="R51" i="1"/>
  <c r="Z51" i="1" s="1"/>
  <c r="L51" i="1"/>
  <c r="R50" i="1"/>
  <c r="Z50" i="1" s="1"/>
  <c r="L50" i="1"/>
  <c r="R49" i="1"/>
  <c r="S49" i="1" s="1"/>
  <c r="T49" i="1" s="1"/>
  <c r="U49" i="1" s="1"/>
  <c r="AM49" i="1" s="1"/>
  <c r="L49" i="1"/>
  <c r="R48" i="1"/>
  <c r="Z48" i="1" s="1"/>
  <c r="L48" i="1"/>
  <c r="R47" i="1"/>
  <c r="L47" i="1"/>
  <c r="R46" i="1"/>
  <c r="S46" i="1" s="1"/>
  <c r="T46" i="1" s="1"/>
  <c r="U46" i="1" s="1"/>
  <c r="AM46" i="1" s="1"/>
  <c r="L46" i="1"/>
  <c r="R45" i="1"/>
  <c r="S45" i="1" s="1"/>
  <c r="T45" i="1" s="1"/>
  <c r="U45" i="1" s="1"/>
  <c r="AM45" i="1" s="1"/>
  <c r="L45" i="1"/>
  <c r="R44" i="1"/>
  <c r="S44" i="1" s="1"/>
  <c r="T44" i="1" s="1"/>
  <c r="U44" i="1" s="1"/>
  <c r="AM44" i="1" s="1"/>
  <c r="L44" i="1"/>
  <c r="R43" i="1"/>
  <c r="S43" i="1" s="1"/>
  <c r="T43" i="1" s="1"/>
  <c r="U43" i="1" s="1"/>
  <c r="AM43" i="1" s="1"/>
  <c r="L43" i="1"/>
  <c r="R42" i="1"/>
  <c r="S42" i="1" s="1"/>
  <c r="T42" i="1" s="1"/>
  <c r="U42" i="1" s="1"/>
  <c r="AM42" i="1" s="1"/>
  <c r="L42" i="1"/>
  <c r="R41" i="1"/>
  <c r="S41" i="1" s="1"/>
  <c r="T41" i="1" s="1"/>
  <c r="U41" i="1" s="1"/>
  <c r="AM41" i="1" s="1"/>
  <c r="L41" i="1"/>
  <c r="R40" i="1"/>
  <c r="S40" i="1" s="1"/>
  <c r="T40" i="1" s="1"/>
  <c r="U40" i="1" s="1"/>
  <c r="AM40" i="1" s="1"/>
  <c r="L40" i="1"/>
  <c r="R39" i="1"/>
  <c r="S39" i="1" s="1"/>
  <c r="T39" i="1" s="1"/>
  <c r="U39" i="1" s="1"/>
  <c r="AM39" i="1" s="1"/>
  <c r="L39" i="1"/>
  <c r="R38" i="1"/>
  <c r="S38" i="1" s="1"/>
  <c r="T38" i="1" s="1"/>
  <c r="U38" i="1" s="1"/>
  <c r="AM38" i="1" s="1"/>
  <c r="L38" i="1"/>
  <c r="R37" i="1"/>
  <c r="S37" i="1" s="1"/>
  <c r="T37" i="1" s="1"/>
  <c r="U37" i="1" s="1"/>
  <c r="AM37" i="1" s="1"/>
  <c r="L37" i="1"/>
  <c r="R36" i="1"/>
  <c r="S36" i="1" s="1"/>
  <c r="T36" i="1" s="1"/>
  <c r="U36" i="1" s="1"/>
  <c r="AM36" i="1" s="1"/>
  <c r="L36" i="1"/>
  <c r="R35" i="1"/>
  <c r="S35" i="1" s="1"/>
  <c r="T35" i="1" s="1"/>
  <c r="U35" i="1" s="1"/>
  <c r="AM35" i="1" s="1"/>
  <c r="L35" i="1"/>
  <c r="R34" i="1"/>
  <c r="S34" i="1" s="1"/>
  <c r="T34" i="1" s="1"/>
  <c r="U34" i="1" s="1"/>
  <c r="AM34" i="1" s="1"/>
  <c r="L34" i="1"/>
  <c r="R33" i="1"/>
  <c r="Z33" i="1" s="1"/>
  <c r="L33" i="1"/>
  <c r="R32" i="1"/>
  <c r="Z32" i="1" s="1"/>
  <c r="L32" i="1"/>
  <c r="R31" i="1"/>
  <c r="S31" i="1" s="1"/>
  <c r="T31" i="1" s="1"/>
  <c r="U31" i="1" s="1"/>
  <c r="AM31" i="1" s="1"/>
  <c r="L31" i="1"/>
  <c r="R30" i="1"/>
  <c r="S30" i="1" s="1"/>
  <c r="T30" i="1" s="1"/>
  <c r="U30" i="1" s="1"/>
  <c r="AM30" i="1" s="1"/>
  <c r="L30" i="1"/>
  <c r="R29" i="1"/>
  <c r="S29" i="1" s="1"/>
  <c r="T29" i="1" s="1"/>
  <c r="U29" i="1" s="1"/>
  <c r="AM29" i="1" s="1"/>
  <c r="L29" i="1"/>
  <c r="R28" i="1"/>
  <c r="S28" i="1" s="1"/>
  <c r="T28" i="1" s="1"/>
  <c r="U28" i="1" s="1"/>
  <c r="AM28" i="1" s="1"/>
  <c r="L28" i="1"/>
  <c r="R27" i="1"/>
  <c r="S27" i="1" s="1"/>
  <c r="T27" i="1" s="1"/>
  <c r="U27" i="1" s="1"/>
  <c r="AM27" i="1" s="1"/>
  <c r="L27" i="1"/>
  <c r="R26" i="1"/>
  <c r="S26" i="1" s="1"/>
  <c r="T26" i="1" s="1"/>
  <c r="U26" i="1" s="1"/>
  <c r="AM26" i="1" s="1"/>
  <c r="L26" i="1"/>
  <c r="R25" i="1"/>
  <c r="L25" i="1"/>
  <c r="R24" i="1"/>
  <c r="Z24" i="1" s="1"/>
  <c r="L24" i="1"/>
  <c r="R23" i="1"/>
  <c r="S23" i="1" s="1"/>
  <c r="T23" i="1" s="1"/>
  <c r="U23" i="1" s="1"/>
  <c r="AM23" i="1" s="1"/>
  <c r="L23" i="1"/>
  <c r="R22" i="1"/>
  <c r="S22" i="1" s="1"/>
  <c r="T22" i="1" s="1"/>
  <c r="U22" i="1" s="1"/>
  <c r="AM22" i="1" s="1"/>
  <c r="L22" i="1"/>
  <c r="R21" i="1"/>
  <c r="L21" i="1"/>
  <c r="R20" i="1"/>
  <c r="Z20" i="1" s="1"/>
  <c r="L20" i="1"/>
  <c r="R19" i="1"/>
  <c r="S19" i="1" s="1"/>
  <c r="T19" i="1" s="1"/>
  <c r="U19" i="1" s="1"/>
  <c r="AM19" i="1" s="1"/>
  <c r="L19" i="1"/>
  <c r="R18" i="1"/>
  <c r="L18" i="1"/>
  <c r="R17" i="1"/>
  <c r="S17" i="1" s="1"/>
  <c r="T17" i="1" s="1"/>
  <c r="U17" i="1" s="1"/>
  <c r="AM17" i="1" s="1"/>
  <c r="L17" i="1"/>
  <c r="R16" i="1"/>
  <c r="L16" i="1"/>
  <c r="R15" i="1"/>
  <c r="L15" i="1"/>
  <c r="R14" i="1"/>
  <c r="Z14" i="1" s="1"/>
  <c r="L14" i="1"/>
  <c r="R13" i="1"/>
  <c r="S13" i="1" s="1"/>
  <c r="T13" i="1" s="1"/>
  <c r="U13" i="1" s="1"/>
  <c r="AM13" i="1" s="1"/>
  <c r="L13" i="1"/>
  <c r="R12" i="1"/>
  <c r="S12" i="1" s="1"/>
  <c r="T12" i="1" s="1"/>
  <c r="U12" i="1" s="1"/>
  <c r="AM12" i="1" s="1"/>
  <c r="L12" i="1"/>
  <c r="R11" i="1"/>
  <c r="S11" i="1" s="1"/>
  <c r="T11" i="1" s="1"/>
  <c r="U11" i="1" s="1"/>
  <c r="AM11" i="1" s="1"/>
  <c r="L11" i="1"/>
  <c r="R10" i="1"/>
  <c r="S10" i="1" s="1"/>
  <c r="T10" i="1" s="1"/>
  <c r="U10" i="1" s="1"/>
  <c r="AM10" i="1" s="1"/>
  <c r="L10" i="1"/>
  <c r="R9" i="1"/>
  <c r="S9" i="1" s="1"/>
  <c r="T9" i="1" s="1"/>
  <c r="U9" i="1" s="1"/>
  <c r="AM9" i="1" s="1"/>
  <c r="L9" i="1"/>
  <c r="R8" i="1"/>
  <c r="S8" i="1" s="1"/>
  <c r="T8" i="1" s="1"/>
  <c r="U8" i="1" s="1"/>
  <c r="AM8" i="1" s="1"/>
  <c r="L8" i="1"/>
  <c r="R7" i="1"/>
  <c r="S7" i="1" s="1"/>
  <c r="T7" i="1" s="1"/>
  <c r="U7" i="1" s="1"/>
  <c r="L7" i="1"/>
  <c r="R6" i="1"/>
  <c r="L6" i="1"/>
  <c r="AK5" i="1"/>
  <c r="AJ5" i="1"/>
  <c r="AI5" i="1"/>
  <c r="AH5" i="1"/>
  <c r="AG5" i="1"/>
  <c r="AF5" i="1"/>
  <c r="AE5" i="1"/>
  <c r="AD5" i="1"/>
  <c r="AC5" i="1"/>
  <c r="AB5" i="1"/>
  <c r="X5" i="1"/>
  <c r="Q5" i="1"/>
  <c r="P5" i="1"/>
  <c r="N5" i="1"/>
  <c r="M5" i="1"/>
  <c r="K5" i="1"/>
  <c r="Z6" i="1" l="1"/>
  <c r="W6" i="1"/>
  <c r="S15" i="1"/>
  <c r="T15" i="1" s="1"/>
  <c r="U15" i="1" s="1"/>
  <c r="AM15" i="1" s="1"/>
  <c r="W15" i="1"/>
  <c r="AO15" i="1" s="1"/>
  <c r="S16" i="1"/>
  <c r="T16" i="1" s="1"/>
  <c r="U16" i="1" s="1"/>
  <c r="AM16" i="1" s="1"/>
  <c r="W16" i="1"/>
  <c r="AO16" i="1" s="1"/>
  <c r="S18" i="1"/>
  <c r="T18" i="1" s="1"/>
  <c r="U18" i="1" s="1"/>
  <c r="AM18" i="1" s="1"/>
  <c r="W18" i="1"/>
  <c r="AO18" i="1" s="1"/>
  <c r="S21" i="1"/>
  <c r="T21" i="1" s="1"/>
  <c r="U21" i="1" s="1"/>
  <c r="AM21" i="1" s="1"/>
  <c r="W21" i="1"/>
  <c r="AO21" i="1" s="1"/>
  <c r="S25" i="1"/>
  <c r="T25" i="1" s="1"/>
  <c r="U25" i="1" s="1"/>
  <c r="AM25" i="1" s="1"/>
  <c r="W25" i="1"/>
  <c r="AO25" i="1" s="1"/>
  <c r="S47" i="1"/>
  <c r="T47" i="1" s="1"/>
  <c r="U47" i="1" s="1"/>
  <c r="AM47" i="1" s="1"/>
  <c r="W47" i="1"/>
  <c r="AO47" i="1" s="1"/>
  <c r="S54" i="1"/>
  <c r="T54" i="1" s="1"/>
  <c r="U54" i="1" s="1"/>
  <c r="AM54" i="1" s="1"/>
  <c r="W54" i="1"/>
  <c r="AO54" i="1" s="1"/>
  <c r="S74" i="1"/>
  <c r="T74" i="1" s="1"/>
  <c r="U74" i="1" s="1"/>
  <c r="AM74" i="1" s="1"/>
  <c r="W74" i="1"/>
  <c r="AO74" i="1" s="1"/>
  <c r="S75" i="1"/>
  <c r="T75" i="1" s="1"/>
  <c r="U75" i="1" s="1"/>
  <c r="AM75" i="1" s="1"/>
  <c r="W75" i="1"/>
  <c r="AO75" i="1" s="1"/>
  <c r="S76" i="1"/>
  <c r="T76" i="1" s="1"/>
  <c r="U76" i="1" s="1"/>
  <c r="AM76" i="1" s="1"/>
  <c r="W76" i="1"/>
  <c r="AO76" i="1" s="1"/>
  <c r="S77" i="1"/>
  <c r="T77" i="1" s="1"/>
  <c r="U77" i="1" s="1"/>
  <c r="AM77" i="1" s="1"/>
  <c r="W77" i="1"/>
  <c r="AO77" i="1" s="1"/>
  <c r="AM7" i="1"/>
  <c r="Z7" i="1"/>
  <c r="Z9" i="1"/>
  <c r="Z10" i="1"/>
  <c r="Z12" i="1"/>
  <c r="Z17" i="1"/>
  <c r="Z19" i="1"/>
  <c r="Z22" i="1"/>
  <c r="Z27" i="1"/>
  <c r="Z29" i="1"/>
  <c r="Z31" i="1"/>
  <c r="Z35" i="1"/>
  <c r="Z37" i="1"/>
  <c r="Z39" i="1"/>
  <c r="Z41" i="1"/>
  <c r="Z44" i="1"/>
  <c r="Z49" i="1"/>
  <c r="Z8" i="1"/>
  <c r="Z11" i="1"/>
  <c r="Z13" i="1"/>
  <c r="Z16" i="1"/>
  <c r="Z23" i="1"/>
  <c r="Z26" i="1"/>
  <c r="Z28" i="1"/>
  <c r="Z30" i="1"/>
  <c r="Z34" i="1"/>
  <c r="Z36" i="1"/>
  <c r="Z38" i="1"/>
  <c r="Z40" i="1"/>
  <c r="Z42" i="1"/>
  <c r="Z43" i="1"/>
  <c r="Z45" i="1"/>
  <c r="Z46" i="1"/>
  <c r="Z52" i="1"/>
  <c r="Z53" i="1"/>
  <c r="Z57" i="1"/>
  <c r="Z58" i="1"/>
  <c r="Z59" i="1"/>
  <c r="Z60" i="1"/>
  <c r="Z61" i="1"/>
  <c r="Z62" i="1"/>
  <c r="Z63" i="1"/>
  <c r="Z64" i="1"/>
  <c r="Z67" i="1"/>
  <c r="Z69" i="1"/>
  <c r="Z70" i="1"/>
  <c r="Z71" i="1"/>
  <c r="Z72" i="1"/>
  <c r="Z73" i="1"/>
  <c r="Z77" i="1"/>
  <c r="Z78" i="1"/>
  <c r="Z79" i="1"/>
  <c r="Z80" i="1"/>
  <c r="Z81" i="1"/>
  <c r="Z84" i="1"/>
  <c r="Z86" i="1"/>
  <c r="Z88" i="1"/>
  <c r="Z89" i="1"/>
  <c r="Z90" i="1"/>
  <c r="Z91" i="1"/>
  <c r="Z92" i="1"/>
  <c r="S83" i="1"/>
  <c r="T83" i="1" s="1"/>
  <c r="U83" i="1" s="1"/>
  <c r="AM83" i="1" s="1"/>
  <c r="S82" i="1"/>
  <c r="T82" i="1" s="1"/>
  <c r="U82" i="1" s="1"/>
  <c r="AM82" i="1" s="1"/>
  <c r="L5" i="1"/>
  <c r="E5" i="1"/>
  <c r="AA7" i="1"/>
  <c r="AA9" i="1"/>
  <c r="AA11" i="1"/>
  <c r="AA13" i="1"/>
  <c r="AA16" i="1"/>
  <c r="AA18" i="1"/>
  <c r="AA20" i="1"/>
  <c r="AA22" i="1"/>
  <c r="AA24" i="1"/>
  <c r="AA26" i="1"/>
  <c r="AA28" i="1"/>
  <c r="AA30" i="1"/>
  <c r="AA32" i="1"/>
  <c r="AA33" i="1"/>
  <c r="AA34" i="1"/>
  <c r="AA36" i="1"/>
  <c r="AA38" i="1"/>
  <c r="AA40" i="1"/>
  <c r="AA42" i="1"/>
  <c r="AA44" i="1"/>
  <c r="AA46" i="1"/>
  <c r="AA48" i="1"/>
  <c r="AA49" i="1"/>
  <c r="AA51" i="1"/>
  <c r="AA53" i="1"/>
  <c r="AA55" i="1"/>
  <c r="AA58" i="1"/>
  <c r="AA60" i="1"/>
  <c r="AA62" i="1"/>
  <c r="AA64" i="1"/>
  <c r="AA67" i="1"/>
  <c r="AA69" i="1"/>
  <c r="AA71" i="1"/>
  <c r="AA73" i="1"/>
  <c r="AA75" i="1"/>
  <c r="AA77" i="1"/>
  <c r="AA79" i="1"/>
  <c r="AA81" i="1"/>
  <c r="AA83" i="1"/>
  <c r="AA85" i="1"/>
  <c r="AA87" i="1"/>
  <c r="AA88" i="1"/>
  <c r="AA90" i="1"/>
  <c r="AA92" i="1"/>
  <c r="AA94" i="1"/>
  <c r="AA6" i="1"/>
  <c r="AA8" i="1"/>
  <c r="AA10" i="1"/>
  <c r="AA12" i="1"/>
  <c r="AA14" i="1"/>
  <c r="AA15" i="1"/>
  <c r="AA17" i="1"/>
  <c r="AA19" i="1"/>
  <c r="AA21" i="1"/>
  <c r="AA23" i="1"/>
  <c r="AA25" i="1"/>
  <c r="AA27" i="1"/>
  <c r="AA29" i="1"/>
  <c r="AA31" i="1"/>
  <c r="AA35" i="1"/>
  <c r="AA37" i="1"/>
  <c r="AA39" i="1"/>
  <c r="AA41" i="1"/>
  <c r="AA43" i="1"/>
  <c r="AA45" i="1"/>
  <c r="AA47" i="1"/>
  <c r="AA50" i="1"/>
  <c r="AA52" i="1"/>
  <c r="AA54" i="1"/>
  <c r="AA56" i="1"/>
  <c r="AA57" i="1"/>
  <c r="AA59" i="1"/>
  <c r="AA61" i="1"/>
  <c r="AA63" i="1"/>
  <c r="AA65" i="1"/>
  <c r="R66" i="1"/>
  <c r="AA68" i="1"/>
  <c r="AA70" i="1"/>
  <c r="AA72" i="1"/>
  <c r="AA74" i="1"/>
  <c r="AA76" i="1"/>
  <c r="AA78" i="1"/>
  <c r="AA80" i="1"/>
  <c r="AA82" i="1"/>
  <c r="AA84" i="1"/>
  <c r="AA86" i="1"/>
  <c r="AA89" i="1"/>
  <c r="AA91" i="1"/>
  <c r="AA93" i="1"/>
  <c r="AA95" i="1"/>
  <c r="F5" i="1"/>
  <c r="Z54" i="1" l="1"/>
  <c r="Z75" i="1"/>
  <c r="Z21" i="1"/>
  <c r="Z76" i="1"/>
  <c r="Z74" i="1"/>
  <c r="Z47" i="1"/>
  <c r="Z18" i="1"/>
  <c r="Z25" i="1"/>
  <c r="Z15" i="1"/>
  <c r="AO6" i="1"/>
  <c r="AO5" i="1" s="1"/>
  <c r="W5" i="1"/>
  <c r="Z83" i="1"/>
  <c r="Z82" i="1"/>
  <c r="S66" i="1"/>
  <c r="T66" i="1" s="1"/>
  <c r="U66" i="1" s="1"/>
  <c r="AA66" i="1"/>
  <c r="R5" i="1"/>
  <c r="AM66" i="1" l="1"/>
  <c r="U5" i="1"/>
  <c r="Z66" i="1"/>
  <c r="T5" i="1"/>
  <c r="AM5" i="1"/>
  <c r="S5" i="1"/>
</calcChain>
</file>

<file path=xl/sharedStrings.xml><?xml version="1.0" encoding="utf-8"?>
<sst xmlns="http://schemas.openxmlformats.org/spreadsheetml/2006/main" count="383" uniqueCount="163">
  <si>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</si>
  <si>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</si>
  <si>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</si>
  <si>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</si>
  <si>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</si>
  <si>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</si>
  <si>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</si>
  <si>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</si>
  <si>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</si>
  <si>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</si>
  <si>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</si>
  <si>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</si>
  <si>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</si>
  <si>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</si>
  <si>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</si>
  <si>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</si>
  <si>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</si>
  <si>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</si>
  <si>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</si>
  <si>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</si>
  <si>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</si>
  <si>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</si>
  <si>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</si>
  <si>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</si>
  <si>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</si>
  <si>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</si>
  <si>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</si>
  <si>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</si>
  <si>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</si>
  <si>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</si>
  <si>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</si>
  <si>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</si>
  <si>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</si>
  <si>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</si>
  <si>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</si>
  <si>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</si>
  <si>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</si>
  <si>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</si>
  <si>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</si>
  <si>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</si>
  <si>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</si>
  <si>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</si>
  <si>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</si>
  <si>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</si>
  <si>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</si>
  <si>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</si>
  <si>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</si>
  <si>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</si>
  <si>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</si>
  <si>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</si>
  <si>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</si>
  <si>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</si>
  <si>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</si>
  <si>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</si>
  <si>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</si>
  <si>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</si>
  <si>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</si>
  <si>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</si>
  <si>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</si>
  <si>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</si>
  <si>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</si>
  <si>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</si>
  <si>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</si>
  <si>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</si>
  <si>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</si>
  <si>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</si>
  <si>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</si>
  <si>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</si>
  <si>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</si>
  <si>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</si>
  <si>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</si>
  <si>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</si>
  <si>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</si>
  <si>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</si>
  <si>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</si>
  <si>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</si>
  <si>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</si>
  <si>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</si>
  <si>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</si>
  <si>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</si>
  <si>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</si>
  <si>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</si>
  <si>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</si>
  <si>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</si>
  <si>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</si>
  <si>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</si>
  <si>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</si>
  <si>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</si>
  <si>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</si>
  <si>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</si>
  <si>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</si>
  <si>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</si>
  <si>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</si>
  <si>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</si>
  <si>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</si>
  <si>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</si>
  <si>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</si>
  <si>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</si>
  <si>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</si>
  <si>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</si>
  <si>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</si>
  <si>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</si>
  <si>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</si>
  <si>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</si>
  <si>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</si>
  <si>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</si>
  <si>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</si>
  <si>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</si>
  <si>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</si>
  <si>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</si>
  <si>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</si>
  <si>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</si>
  <si>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</si>
  <si>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</si>
  <si>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</si>
  <si>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</si>
  <si>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</si>
  <si>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</si>
  <si>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</si>
  <si>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</si>
  <si>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</si>
  <si>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</si>
  <si>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</si>
  <si>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</si>
  <si>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</si>
  <si>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</si>
  <si>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</si>
  <si>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</si>
  <si>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</si>
  <si>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</si>
  <si>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</si>
  <si>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</si>
  <si>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</si>
  <si>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</si>
  <si>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</si>
  <si>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</si>
  <si>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</si>
  <si>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</si>
  <si>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</si>
  <si>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</si>
  <si>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</si>
  <si>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</si>
  <si>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</si>
  <si>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</si>
  <si>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</si>
  <si>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</si>
  <si>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</si>
  <si>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</si>
  <si>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</si>
  <si>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</si>
  <si>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</si>
  <si>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</si>
  <si>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</si>
  <si>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</si>
  <si>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</si>
  <si>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</si>
  <si>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</si>
  <si>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13,10,</t>
  </si>
  <si>
    <t>итого</t>
  </si>
  <si>
    <t>заказ</t>
  </si>
  <si>
    <t>19,10,</t>
  </si>
  <si>
    <t>20,10,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</si>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</sst>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4,10,25%20&#1083;&#1075;&#1088;&#1089;&#1095;%20&#1087;&#1086;&#1082;%20&#1082;&#1080;%20&#1086;&#1090;%20&#1052;&#1072;&#1081;&#1073;&#1099;%20(&#1089;&#1086;&#1075;&#1083;&#1072;&#1089;&#1086;&#1074;&#1072;&#1083;%20&#1050;&#1086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</row>
        <row r="4">
          <cell r="O4" t="str">
            <v>11,10,</v>
          </cell>
          <cell r="P4" t="str">
            <v>13,10,</v>
          </cell>
        </row>
        <row r="5">
          <cell r="E5">
            <v>38098.690999999999</v>
          </cell>
          <cell r="F5">
            <v>31875.614000000009</v>
          </cell>
          <cell r="K5">
            <v>39728.888000000006</v>
          </cell>
          <cell r="L5">
            <v>-1630.1970000000001</v>
          </cell>
          <cell r="M5">
            <v>0</v>
          </cell>
          <cell r="N5">
            <v>0</v>
          </cell>
          <cell r="O5">
            <v>13589.904378000001</v>
          </cell>
          <cell r="P5">
            <v>21564.859022000004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432.30399999999997</v>
          </cell>
          <cell r="D6">
            <v>1274.578</v>
          </cell>
          <cell r="E6">
            <v>1036.2180000000001</v>
          </cell>
          <cell r="F6">
            <v>546.56399999999996</v>
          </cell>
          <cell r="G6">
            <v>1</v>
          </cell>
          <cell r="H6">
            <v>50</v>
          </cell>
          <cell r="I6" t="str">
            <v>матрица</v>
          </cell>
          <cell r="K6">
            <v>1124.704</v>
          </cell>
          <cell r="L6">
            <v>-88.485999999999876</v>
          </cell>
          <cell r="O6">
            <v>586.14640000000009</v>
          </cell>
          <cell r="P6">
            <v>1080.4202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168.506</v>
          </cell>
          <cell r="D7">
            <v>452.36900000000003</v>
          </cell>
          <cell r="E7">
            <v>348.81599999999997</v>
          </cell>
          <cell r="F7">
            <v>197.06299999999999</v>
          </cell>
          <cell r="G7">
            <v>1</v>
          </cell>
          <cell r="H7">
            <v>45</v>
          </cell>
          <cell r="I7" t="str">
            <v>матрица</v>
          </cell>
          <cell r="K7">
            <v>330.93200000000002</v>
          </cell>
          <cell r="L7">
            <v>17.883999999999958</v>
          </cell>
          <cell r="O7">
            <v>273.4439999999999</v>
          </cell>
          <cell r="P7">
            <v>97.483200000000181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237.77</v>
          </cell>
          <cell r="D8">
            <v>516.14599999999996</v>
          </cell>
          <cell r="E8">
            <v>369.46499999999997</v>
          </cell>
          <cell r="F8">
            <v>281.01499999999999</v>
          </cell>
          <cell r="G8">
            <v>1</v>
          </cell>
          <cell r="H8">
            <v>45</v>
          </cell>
          <cell r="I8" t="str">
            <v>матрица</v>
          </cell>
          <cell r="K8">
            <v>405.17500000000001</v>
          </cell>
          <cell r="L8">
            <v>-35.710000000000036</v>
          </cell>
          <cell r="O8">
            <v>271.73853800000001</v>
          </cell>
          <cell r="P8">
            <v>276.03006199999999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370</v>
          </cell>
          <cell r="D9">
            <v>456</v>
          </cell>
          <cell r="E9">
            <v>521</v>
          </cell>
          <cell r="F9">
            <v>278</v>
          </cell>
          <cell r="G9">
            <v>0.45</v>
          </cell>
          <cell r="H9">
            <v>45</v>
          </cell>
          <cell r="I9" t="str">
            <v>матрица</v>
          </cell>
          <cell r="K9">
            <v>536</v>
          </cell>
          <cell r="L9">
            <v>-15</v>
          </cell>
          <cell r="O9">
            <v>98.105000000000473</v>
          </cell>
          <cell r="P9">
            <v>238.0949999999996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887</v>
          </cell>
          <cell r="D10">
            <v>984.16800000000001</v>
          </cell>
          <cell r="E10">
            <v>990.875</v>
          </cell>
          <cell r="F10">
            <v>800.125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1058</v>
          </cell>
          <cell r="L10">
            <v>-67.125</v>
          </cell>
          <cell r="O10">
            <v>138.2000000000003</v>
          </cell>
          <cell r="P10">
            <v>987.33759999999972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158</v>
          </cell>
          <cell r="E11">
            <v>88</v>
          </cell>
          <cell r="F11">
            <v>70</v>
          </cell>
          <cell r="G11">
            <v>0.17</v>
          </cell>
          <cell r="H11">
            <v>180</v>
          </cell>
          <cell r="I11" t="str">
            <v>матрица</v>
          </cell>
          <cell r="K11">
            <v>88</v>
          </cell>
          <cell r="L11">
            <v>0</v>
          </cell>
          <cell r="O11">
            <v>29</v>
          </cell>
          <cell r="P11">
            <v>17.599999999999991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168</v>
          </cell>
          <cell r="D12">
            <v>30</v>
          </cell>
          <cell r="E12">
            <v>101</v>
          </cell>
          <cell r="F12">
            <v>93</v>
          </cell>
          <cell r="G12">
            <v>0.3</v>
          </cell>
          <cell r="H12">
            <v>40</v>
          </cell>
          <cell r="I12" t="str">
            <v>матрица</v>
          </cell>
          <cell r="K12">
            <v>107</v>
          </cell>
          <cell r="L12">
            <v>-6</v>
          </cell>
          <cell r="O12">
            <v>107.4</v>
          </cell>
          <cell r="P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305</v>
          </cell>
          <cell r="D13">
            <v>15</v>
          </cell>
          <cell r="E13">
            <v>221</v>
          </cell>
          <cell r="F13">
            <v>92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223</v>
          </cell>
          <cell r="L13">
            <v>-2</v>
          </cell>
          <cell r="O13">
            <v>25.800000000000011</v>
          </cell>
          <cell r="P13">
            <v>158.4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5</v>
          </cell>
          <cell r="D14">
            <v>3</v>
          </cell>
          <cell r="E14">
            <v>1</v>
          </cell>
          <cell r="F14">
            <v>2</v>
          </cell>
          <cell r="G14">
            <v>0</v>
          </cell>
          <cell r="H14">
            <v>50</v>
          </cell>
          <cell r="I14" t="str">
            <v>не в матрице</v>
          </cell>
          <cell r="K14">
            <v>8</v>
          </cell>
          <cell r="L14">
            <v>-7</v>
          </cell>
          <cell r="O14">
            <v>0</v>
          </cell>
          <cell r="P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618.52599999999995</v>
          </cell>
          <cell r="D15">
            <v>880.00099999999998</v>
          </cell>
          <cell r="E15">
            <v>668.04</v>
          </cell>
          <cell r="F15">
            <v>768.94600000000003</v>
          </cell>
          <cell r="G15">
            <v>1</v>
          </cell>
          <cell r="H15">
            <v>55</v>
          </cell>
          <cell r="I15" t="str">
            <v>матрица</v>
          </cell>
          <cell r="K15">
            <v>652.476</v>
          </cell>
          <cell r="L15">
            <v>15.563999999999965</v>
          </cell>
          <cell r="O15">
            <v>111.5562300000004</v>
          </cell>
          <cell r="P15">
            <v>433.28356999999937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1636.3240000000001</v>
          </cell>
          <cell r="D16">
            <v>3398.578</v>
          </cell>
          <cell r="E16">
            <v>2174.297</v>
          </cell>
          <cell r="F16">
            <v>2721.5140000000001</v>
          </cell>
          <cell r="G16">
            <v>1</v>
          </cell>
          <cell r="H16">
            <v>50</v>
          </cell>
          <cell r="I16" t="str">
            <v>матрица</v>
          </cell>
          <cell r="K16">
            <v>2243.15</v>
          </cell>
          <cell r="L16">
            <v>-68.853000000000065</v>
          </cell>
          <cell r="O16">
            <v>0</v>
          </cell>
          <cell r="P16">
            <v>850.37519999999995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90.509</v>
          </cell>
          <cell r="D17">
            <v>134.506</v>
          </cell>
          <cell r="E17">
            <v>123.586</v>
          </cell>
          <cell r="F17">
            <v>78.528000000000006</v>
          </cell>
          <cell r="G17">
            <v>1</v>
          </cell>
          <cell r="H17">
            <v>60</v>
          </cell>
          <cell r="I17" t="str">
            <v>матрица</v>
          </cell>
          <cell r="K17">
            <v>120.72</v>
          </cell>
          <cell r="L17">
            <v>2.8659999999999997</v>
          </cell>
          <cell r="O17">
            <v>176.45139999999989</v>
          </cell>
          <cell r="P17">
            <v>50.624400000000151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622.697</v>
          </cell>
          <cell r="D18">
            <v>2310.0990000000002</v>
          </cell>
          <cell r="E18">
            <v>1162.4739999999999</v>
          </cell>
          <cell r="F18">
            <v>1751.319</v>
          </cell>
          <cell r="G18">
            <v>1</v>
          </cell>
          <cell r="H18">
            <v>60</v>
          </cell>
          <cell r="I18" t="str">
            <v>матрица</v>
          </cell>
          <cell r="K18">
            <v>1165.3</v>
          </cell>
          <cell r="L18">
            <v>-2.8260000000000218</v>
          </cell>
          <cell r="O18">
            <v>0</v>
          </cell>
          <cell r="P18">
            <v>521.73960000000034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79.119</v>
          </cell>
          <cell r="D19">
            <v>165.06100000000001</v>
          </cell>
          <cell r="E19">
            <v>160.904</v>
          </cell>
          <cell r="F19">
            <v>58.94</v>
          </cell>
          <cell r="G19">
            <v>1</v>
          </cell>
          <cell r="H19">
            <v>60</v>
          </cell>
          <cell r="I19" t="str">
            <v>матрица</v>
          </cell>
          <cell r="K19">
            <v>155.97</v>
          </cell>
          <cell r="L19">
            <v>4.9339999999999975</v>
          </cell>
          <cell r="O19">
            <v>53.363999999999947</v>
          </cell>
          <cell r="P19">
            <v>122.3442000000001</v>
          </cell>
        </row>
        <row r="20">
          <cell r="A20" t="str">
            <v xml:space="preserve"> 226  Колбаса Княжеская, с/к белков.обол в термоусад. пакете, ВЕС, ТМ Стародворье ПОКОМ</v>
          </cell>
          <cell r="B20" t="str">
            <v>кг</v>
          </cell>
          <cell r="C20">
            <v>2.7250000000000001</v>
          </cell>
          <cell r="D20">
            <v>9.327</v>
          </cell>
          <cell r="E20">
            <v>3.1659999999999999</v>
          </cell>
          <cell r="F20">
            <v>7.859</v>
          </cell>
          <cell r="G20">
            <v>1</v>
          </cell>
          <cell r="H20">
            <v>180</v>
          </cell>
          <cell r="I20" t="str">
            <v>матрица</v>
          </cell>
          <cell r="K20">
            <v>6.38</v>
          </cell>
          <cell r="L20">
            <v>-3.214</v>
          </cell>
          <cell r="O20">
            <v>24.257999999999999</v>
          </cell>
          <cell r="P20">
            <v>0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1279.9000000000001</v>
          </cell>
          <cell r="D21">
            <v>1643.2070000000001</v>
          </cell>
          <cell r="E21">
            <v>1234.5360000000001</v>
          </cell>
          <cell r="F21">
            <v>1621.8130000000001</v>
          </cell>
          <cell r="G21">
            <v>1</v>
          </cell>
          <cell r="H21">
            <v>60</v>
          </cell>
          <cell r="I21" t="str">
            <v>матрица</v>
          </cell>
          <cell r="K21">
            <v>1203.482</v>
          </cell>
          <cell r="L21">
            <v>31.054000000000087</v>
          </cell>
          <cell r="O21">
            <v>0</v>
          </cell>
          <cell r="P21">
            <v>446.09280000000012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236.197</v>
          </cell>
          <cell r="D22">
            <v>119.7</v>
          </cell>
          <cell r="E22">
            <v>245.12</v>
          </cell>
          <cell r="F22">
            <v>85.334000000000003</v>
          </cell>
          <cell r="G22">
            <v>1</v>
          </cell>
          <cell r="H22">
            <v>60</v>
          </cell>
          <cell r="I22" t="str">
            <v>матрица</v>
          </cell>
          <cell r="K22">
            <v>244.08</v>
          </cell>
          <cell r="L22">
            <v>1.039999999999992</v>
          </cell>
          <cell r="O22">
            <v>295.49659999999989</v>
          </cell>
          <cell r="P22">
            <v>118.85940000000009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125.72499999999999</v>
          </cell>
          <cell r="D23">
            <v>285.68799999999999</v>
          </cell>
          <cell r="E23">
            <v>226.36199999999999</v>
          </cell>
          <cell r="F23">
            <v>170.005</v>
          </cell>
          <cell r="G23">
            <v>1</v>
          </cell>
          <cell r="H23">
            <v>60</v>
          </cell>
          <cell r="I23" t="str">
            <v>матрица</v>
          </cell>
          <cell r="K23">
            <v>229.48</v>
          </cell>
          <cell r="L23">
            <v>-3.117999999999995</v>
          </cell>
          <cell r="O23">
            <v>86.80960000000006</v>
          </cell>
          <cell r="P23">
            <v>126.35420000000001</v>
          </cell>
        </row>
        <row r="24">
          <cell r="A24" t="str">
            <v xml:space="preserve"> 240  Колбаса Салями охотничья, ВЕС. ПОКОМ</v>
          </cell>
          <cell r="B24" t="str">
            <v>кг</v>
          </cell>
          <cell r="C24">
            <v>22.576000000000001</v>
          </cell>
          <cell r="D24">
            <v>0.89100000000000001</v>
          </cell>
          <cell r="E24">
            <v>15.019</v>
          </cell>
          <cell r="F24">
            <v>7.5570000000000004</v>
          </cell>
          <cell r="G24">
            <v>1</v>
          </cell>
          <cell r="H24">
            <v>180</v>
          </cell>
          <cell r="I24" t="str">
            <v>матрица</v>
          </cell>
          <cell r="K24">
            <v>15.2</v>
          </cell>
          <cell r="L24">
            <v>-0.18099999999999916</v>
          </cell>
          <cell r="O24">
            <v>0</v>
          </cell>
          <cell r="P24">
            <v>0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605.36400000000003</v>
          </cell>
          <cell r="D25">
            <v>777.76300000000003</v>
          </cell>
          <cell r="E25">
            <v>596.21699999999998</v>
          </cell>
          <cell r="F25">
            <v>754.89099999999996</v>
          </cell>
          <cell r="G25">
            <v>1</v>
          </cell>
          <cell r="H25">
            <v>60</v>
          </cell>
          <cell r="I25" t="str">
            <v>матрица</v>
          </cell>
          <cell r="K25">
            <v>570.78499999999997</v>
          </cell>
          <cell r="L25">
            <v>25.432000000000016</v>
          </cell>
          <cell r="O25">
            <v>0</v>
          </cell>
          <cell r="P25">
            <v>52.3746000000001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225.303</v>
          </cell>
          <cell r="D26">
            <v>189.65100000000001</v>
          </cell>
          <cell r="E26">
            <v>225.45500000000001</v>
          </cell>
          <cell r="F26">
            <v>157.119</v>
          </cell>
          <cell r="G26">
            <v>1</v>
          </cell>
          <cell r="H26">
            <v>30</v>
          </cell>
          <cell r="I26" t="str">
            <v>матрица</v>
          </cell>
          <cell r="K26">
            <v>241.93100000000001</v>
          </cell>
          <cell r="L26">
            <v>-16.475999999999999</v>
          </cell>
          <cell r="O26">
            <v>71.216400000000391</v>
          </cell>
          <cell r="P26">
            <v>98.703999999999667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C27">
            <v>348.15800000000002</v>
          </cell>
          <cell r="D27">
            <v>18.937000000000001</v>
          </cell>
          <cell r="E27">
            <v>201.45599999999999</v>
          </cell>
          <cell r="F27">
            <v>134.80000000000001</v>
          </cell>
          <cell r="G27">
            <v>1</v>
          </cell>
          <cell r="H27">
            <v>30</v>
          </cell>
          <cell r="I27" t="str">
            <v>матрица</v>
          </cell>
          <cell r="K27">
            <v>193.18199999999999</v>
          </cell>
          <cell r="L27">
            <v>8.2740000000000009</v>
          </cell>
          <cell r="O27">
            <v>50.671199999999942</v>
          </cell>
          <cell r="P27">
            <v>114.0382000000001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132.779</v>
          </cell>
          <cell r="D28">
            <v>808.22400000000005</v>
          </cell>
          <cell r="E28">
            <v>685.44600000000003</v>
          </cell>
          <cell r="F28">
            <v>202.911</v>
          </cell>
          <cell r="G28">
            <v>1</v>
          </cell>
          <cell r="H28">
            <v>30</v>
          </cell>
          <cell r="I28" t="str">
            <v>матрица</v>
          </cell>
          <cell r="K28">
            <v>712.7</v>
          </cell>
          <cell r="L28">
            <v>-27.254000000000019</v>
          </cell>
          <cell r="O28">
            <v>877.94560000000013</v>
          </cell>
          <cell r="P28">
            <v>395.91719999999998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C29">
            <v>29.216999999999999</v>
          </cell>
          <cell r="D29">
            <v>48.113</v>
          </cell>
          <cell r="E29">
            <v>32.558</v>
          </cell>
          <cell r="F29">
            <v>42.281999999999996</v>
          </cell>
          <cell r="G29">
            <v>1</v>
          </cell>
          <cell r="H29">
            <v>45</v>
          </cell>
          <cell r="I29" t="str">
            <v>матрица</v>
          </cell>
          <cell r="K29">
            <v>32.5</v>
          </cell>
          <cell r="L29">
            <v>5.7999999999999829E-2</v>
          </cell>
          <cell r="O29">
            <v>0</v>
          </cell>
          <cell r="P29">
            <v>4</v>
          </cell>
        </row>
        <row r="30">
          <cell r="A30" t="str">
            <v xml:space="preserve"> 257  Сосиски Молочные оригинальные ТМ Особый рецепт, ВЕС.   ПОКОМ</v>
          </cell>
          <cell r="B30" t="str">
            <v>кг</v>
          </cell>
          <cell r="C30">
            <v>18.97</v>
          </cell>
          <cell r="D30">
            <v>33.378999999999998</v>
          </cell>
          <cell r="E30">
            <v>19.003</v>
          </cell>
          <cell r="F30">
            <v>10.157</v>
          </cell>
          <cell r="G30">
            <v>1</v>
          </cell>
          <cell r="H30">
            <v>40</v>
          </cell>
          <cell r="I30" t="str">
            <v>матрица</v>
          </cell>
          <cell r="K30">
            <v>16.899999999999999</v>
          </cell>
          <cell r="L30">
            <v>2.1030000000000015</v>
          </cell>
          <cell r="O30">
            <v>27.572600000000001</v>
          </cell>
          <cell r="P30">
            <v>0</v>
          </cell>
        </row>
        <row r="31">
          <cell r="A31" t="str">
            <v xml:space="preserve"> 263  Шпикачки Стародворские, ВЕС.  ПОКОМ</v>
          </cell>
          <cell r="B31" t="str">
            <v>кг</v>
          </cell>
          <cell r="C31">
            <v>115.315</v>
          </cell>
          <cell r="D31">
            <v>172.45</v>
          </cell>
          <cell r="E31">
            <v>176.27099999999999</v>
          </cell>
          <cell r="F31">
            <v>87.289000000000001</v>
          </cell>
          <cell r="G31">
            <v>1</v>
          </cell>
          <cell r="H31">
            <v>30</v>
          </cell>
          <cell r="I31" t="str">
            <v>матрица</v>
          </cell>
          <cell r="K31">
            <v>178.05</v>
          </cell>
          <cell r="L31">
            <v>-1.7790000000000248</v>
          </cell>
          <cell r="O31">
            <v>132.55179999999999</v>
          </cell>
          <cell r="P31">
            <v>59.73779999999995</v>
          </cell>
        </row>
        <row r="32">
          <cell r="A32" t="str">
            <v xml:space="preserve"> 265  Колбаса Балыкбургская, ВЕС, ТМ Баварушка  ПОКОМ</v>
          </cell>
          <cell r="B32" t="str">
            <v>кг</v>
          </cell>
          <cell r="G32">
            <v>0</v>
          </cell>
          <cell r="H32">
            <v>50</v>
          </cell>
          <cell r="I32" t="str">
            <v>матрица</v>
          </cell>
          <cell r="K32">
            <v>0.8</v>
          </cell>
          <cell r="L32">
            <v>-0.8</v>
          </cell>
          <cell r="O32">
            <v>0</v>
          </cell>
          <cell r="P32">
            <v>0</v>
          </cell>
        </row>
        <row r="33">
          <cell r="A33" t="str">
            <v xml:space="preserve"> 267  Колбаса Салями Филейбургская зернистая, оболочка фиброуз, ВЕС, ТМ Баварушка  ПОКОМ</v>
          </cell>
          <cell r="B33" t="str">
            <v>кг</v>
          </cell>
          <cell r="G33">
            <v>0</v>
          </cell>
          <cell r="H33">
            <v>50</v>
          </cell>
          <cell r="I33" t="str">
            <v>матрица</v>
          </cell>
          <cell r="L33">
            <v>0</v>
          </cell>
          <cell r="O33">
            <v>0</v>
          </cell>
          <cell r="P33">
            <v>0</v>
          </cell>
        </row>
        <row r="34">
          <cell r="A34" t="str">
            <v xml:space="preserve"> 273  Сосиски Сочинки с сочной грудинкой, МГС 0.4кг,   ПОКОМ</v>
          </cell>
          <cell r="B34" t="str">
            <v>шт</v>
          </cell>
          <cell r="C34">
            <v>286</v>
          </cell>
          <cell r="D34">
            <v>2301</v>
          </cell>
          <cell r="E34">
            <v>1771</v>
          </cell>
          <cell r="F34">
            <v>663</v>
          </cell>
          <cell r="G34">
            <v>0.4</v>
          </cell>
          <cell r="H34">
            <v>45</v>
          </cell>
          <cell r="I34" t="str">
            <v>матрица</v>
          </cell>
          <cell r="K34">
            <v>1870</v>
          </cell>
          <cell r="L34">
            <v>-99</v>
          </cell>
          <cell r="O34">
            <v>1035.1199999999999</v>
          </cell>
          <cell r="P34">
            <v>1234.68</v>
          </cell>
        </row>
        <row r="35">
          <cell r="A35" t="str">
            <v xml:space="preserve"> 276  Колбаса Сливушка ТМ Вязанка в оболочке полиамид 0,45 кг  ПОКОМ</v>
          </cell>
          <cell r="B35" t="str">
            <v>шт</v>
          </cell>
          <cell r="C35">
            <v>287.55599999999998</v>
          </cell>
          <cell r="D35">
            <v>521.44399999999996</v>
          </cell>
          <cell r="E35">
            <v>496</v>
          </cell>
          <cell r="F35">
            <v>307</v>
          </cell>
          <cell r="G35">
            <v>0.45</v>
          </cell>
          <cell r="H35">
            <v>50</v>
          </cell>
          <cell r="I35" t="str">
            <v>матрица</v>
          </cell>
          <cell r="K35">
            <v>496</v>
          </cell>
          <cell r="L35">
            <v>0</v>
          </cell>
          <cell r="O35">
            <v>390.02079999999978</v>
          </cell>
          <cell r="P35">
            <v>347.77920000000017</v>
          </cell>
        </row>
        <row r="36">
          <cell r="A36" t="str">
            <v xml:space="preserve"> 278  Сосиски Сочинки с сочным окороком, МГС 0.4кг,   ПОКОМ</v>
          </cell>
          <cell r="B36" t="str">
            <v>шт</v>
          </cell>
          <cell r="C36">
            <v>513</v>
          </cell>
          <cell r="D36">
            <v>2086</v>
          </cell>
          <cell r="E36">
            <v>1850</v>
          </cell>
          <cell r="F36">
            <v>580</v>
          </cell>
          <cell r="G36">
            <v>0.4</v>
          </cell>
          <cell r="H36">
            <v>45</v>
          </cell>
          <cell r="I36" t="str">
            <v>матрица</v>
          </cell>
          <cell r="K36">
            <v>1956</v>
          </cell>
          <cell r="L36">
            <v>-106</v>
          </cell>
          <cell r="O36">
            <v>1238.5700000000011</v>
          </cell>
          <cell r="P36">
            <v>1686.2299999999991</v>
          </cell>
        </row>
        <row r="37">
          <cell r="A37" t="str">
            <v xml:space="preserve"> 283  Сосиски Сочинки, ВЕС, ТМ Стародворье ПОКОМ</v>
          </cell>
          <cell r="B37" t="str">
            <v>кг</v>
          </cell>
          <cell r="C37">
            <v>360.99099999999999</v>
          </cell>
          <cell r="D37">
            <v>297.108</v>
          </cell>
          <cell r="E37">
            <v>465.565</v>
          </cell>
          <cell r="F37">
            <v>108.96299999999999</v>
          </cell>
          <cell r="G37">
            <v>1</v>
          </cell>
          <cell r="H37">
            <v>45</v>
          </cell>
          <cell r="I37" t="str">
            <v>матрица</v>
          </cell>
          <cell r="K37">
            <v>404.95400000000001</v>
          </cell>
          <cell r="L37">
            <v>60.61099999999999</v>
          </cell>
          <cell r="O37">
            <v>305.86479999999989</v>
          </cell>
          <cell r="P37">
            <v>302.4876000000001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B38" t="str">
            <v>шт</v>
          </cell>
          <cell r="C38">
            <v>-3</v>
          </cell>
          <cell r="D38">
            <v>608</v>
          </cell>
          <cell r="E38">
            <v>314</v>
          </cell>
          <cell r="F38">
            <v>279</v>
          </cell>
          <cell r="G38">
            <v>0.1</v>
          </cell>
          <cell r="H38">
            <v>730</v>
          </cell>
          <cell r="I38" t="str">
            <v>матрица</v>
          </cell>
          <cell r="K38">
            <v>324</v>
          </cell>
          <cell r="L38">
            <v>-10</v>
          </cell>
          <cell r="O38">
            <v>51.399999999999977</v>
          </cell>
          <cell r="P38">
            <v>0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B39" t="str">
            <v>шт</v>
          </cell>
          <cell r="C39">
            <v>326</v>
          </cell>
          <cell r="D39">
            <v>421</v>
          </cell>
          <cell r="E39">
            <v>352.42399999999998</v>
          </cell>
          <cell r="F39">
            <v>364.57600000000002</v>
          </cell>
          <cell r="G39">
            <v>0.35</v>
          </cell>
          <cell r="H39">
            <v>40</v>
          </cell>
          <cell r="I39" t="str">
            <v>матрица</v>
          </cell>
          <cell r="K39">
            <v>374</v>
          </cell>
          <cell r="L39">
            <v>-21.576000000000022</v>
          </cell>
          <cell r="O39">
            <v>61.829999999999927</v>
          </cell>
          <cell r="P39">
            <v>81.370000000000118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B40" t="str">
            <v>кг</v>
          </cell>
          <cell r="C40">
            <v>239.31399999999999</v>
          </cell>
          <cell r="D40">
            <v>181.399</v>
          </cell>
          <cell r="E40">
            <v>209.61199999999999</v>
          </cell>
          <cell r="F40">
            <v>117.078</v>
          </cell>
          <cell r="G40">
            <v>1</v>
          </cell>
          <cell r="H40">
            <v>40</v>
          </cell>
          <cell r="I40" t="str">
            <v>матрица</v>
          </cell>
          <cell r="K40">
            <v>280.495</v>
          </cell>
          <cell r="L40">
            <v>-70.88300000000001</v>
          </cell>
          <cell r="O40">
            <v>95.093200000000166</v>
          </cell>
          <cell r="P40">
            <v>353.78839999999991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B41" t="str">
            <v>шт</v>
          </cell>
          <cell r="C41">
            <v>193</v>
          </cell>
          <cell r="D41">
            <v>338</v>
          </cell>
          <cell r="E41">
            <v>302</v>
          </cell>
          <cell r="F41">
            <v>215</v>
          </cell>
          <cell r="G41">
            <v>0.4</v>
          </cell>
          <cell r="H41">
            <v>40</v>
          </cell>
          <cell r="I41" t="str">
            <v>матрица</v>
          </cell>
          <cell r="K41">
            <v>320</v>
          </cell>
          <cell r="L41">
            <v>-18</v>
          </cell>
          <cell r="O41">
            <v>125.1999999999999</v>
          </cell>
          <cell r="P41">
            <v>170.2</v>
          </cell>
        </row>
        <row r="42">
          <cell r="A42" t="str">
            <v xml:space="preserve"> 302  Сосиски Сочинки по-баварски,  0.4кг, ТМ Стародворье  ПОКОМ</v>
          </cell>
          <cell r="B42" t="str">
            <v>шт</v>
          </cell>
          <cell r="C42">
            <v>56</v>
          </cell>
          <cell r="D42">
            <v>527</v>
          </cell>
          <cell r="E42">
            <v>373</v>
          </cell>
          <cell r="F42">
            <v>167</v>
          </cell>
          <cell r="G42">
            <v>0.4</v>
          </cell>
          <cell r="H42">
            <v>45</v>
          </cell>
          <cell r="I42" t="str">
            <v>матрица</v>
          </cell>
          <cell r="K42">
            <v>462</v>
          </cell>
          <cell r="L42">
            <v>-89</v>
          </cell>
          <cell r="O42">
            <v>148.80000000000021</v>
          </cell>
          <cell r="P42">
            <v>508.59999999999991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B43" t="str">
            <v>кг</v>
          </cell>
          <cell r="C43">
            <v>105.181</v>
          </cell>
          <cell r="D43">
            <v>478.637</v>
          </cell>
          <cell r="E43">
            <v>319.75799999999998</v>
          </cell>
          <cell r="F43">
            <v>161.83099999999999</v>
          </cell>
          <cell r="G43">
            <v>1</v>
          </cell>
          <cell r="H43">
            <v>40</v>
          </cell>
          <cell r="I43" t="str">
            <v>матрица</v>
          </cell>
          <cell r="K43">
            <v>396.45100000000002</v>
          </cell>
          <cell r="L43">
            <v>-76.69300000000004</v>
          </cell>
          <cell r="O43">
            <v>70.699199999999919</v>
          </cell>
          <cell r="P43">
            <v>387.79800000000012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B44" t="str">
            <v>шт</v>
          </cell>
          <cell r="C44">
            <v>553</v>
          </cell>
          <cell r="D44">
            <v>1310</v>
          </cell>
          <cell r="E44">
            <v>1414</v>
          </cell>
          <cell r="F44">
            <v>418</v>
          </cell>
          <cell r="G44">
            <v>0.35</v>
          </cell>
          <cell r="H44">
            <v>40</v>
          </cell>
          <cell r="I44" t="str">
            <v>матрица</v>
          </cell>
          <cell r="K44">
            <v>1415</v>
          </cell>
          <cell r="L44">
            <v>-1</v>
          </cell>
          <cell r="O44">
            <v>1216.4000000000001</v>
          </cell>
          <cell r="P44">
            <v>729.79999999999973</v>
          </cell>
        </row>
        <row r="45">
          <cell r="A45" t="str">
            <v xml:space="preserve"> 309  Сосиски Сочинки с сыром 0,4 кг ТМ Стародворье  ПОКОМ</v>
          </cell>
          <cell r="B45" t="str">
            <v>шт</v>
          </cell>
          <cell r="C45">
            <v>440</v>
          </cell>
          <cell r="D45">
            <v>852</v>
          </cell>
          <cell r="E45">
            <v>636.6</v>
          </cell>
          <cell r="F45">
            <v>534.4</v>
          </cell>
          <cell r="G45">
            <v>0.4</v>
          </cell>
          <cell r="H45">
            <v>40</v>
          </cell>
          <cell r="I45" t="str">
            <v>матрица</v>
          </cell>
          <cell r="K45">
            <v>701</v>
          </cell>
          <cell r="L45">
            <v>-64.399999999999977</v>
          </cell>
          <cell r="O45">
            <v>137.70999999999961</v>
          </cell>
          <cell r="P45">
            <v>572.49000000000024</v>
          </cell>
        </row>
        <row r="46">
          <cell r="A46" t="str">
            <v xml:space="preserve"> 312  Ветчина Филейская ВЕС ТМ  Вязанка ТС Столичная  ПОКОМ</v>
          </cell>
          <cell r="B46" t="str">
            <v>кг</v>
          </cell>
          <cell r="C46">
            <v>489.46699999999998</v>
          </cell>
          <cell r="D46">
            <v>661.65</v>
          </cell>
          <cell r="E46">
            <v>439.50099999999998</v>
          </cell>
          <cell r="F46">
            <v>652.846</v>
          </cell>
          <cell r="G46">
            <v>1</v>
          </cell>
          <cell r="H46">
            <v>50</v>
          </cell>
          <cell r="I46" t="str">
            <v>матрица</v>
          </cell>
          <cell r="K46">
            <v>456.17</v>
          </cell>
          <cell r="L46">
            <v>-16.66900000000004</v>
          </cell>
          <cell r="O46">
            <v>0</v>
          </cell>
          <cell r="P46">
            <v>59.230999999999881</v>
          </cell>
        </row>
        <row r="47">
          <cell r="A47" t="str">
            <v xml:space="preserve"> 315  Колбаса вареная Молокуша ТМ Вязанка ВЕС, ПОКОМ</v>
          </cell>
          <cell r="B47" t="str">
            <v>кг</v>
          </cell>
          <cell r="C47">
            <v>773.10799999999995</v>
          </cell>
          <cell r="D47">
            <v>1050.0070000000001</v>
          </cell>
          <cell r="E47">
            <v>680.94299999999998</v>
          </cell>
          <cell r="F47">
            <v>1053.2729999999999</v>
          </cell>
          <cell r="G47">
            <v>1</v>
          </cell>
          <cell r="H47">
            <v>50</v>
          </cell>
          <cell r="I47" t="str">
            <v>матрица</v>
          </cell>
          <cell r="K47">
            <v>695.46799999999996</v>
          </cell>
          <cell r="L47">
            <v>-14.524999999999977</v>
          </cell>
          <cell r="O47">
            <v>0</v>
          </cell>
          <cell r="P47">
            <v>149.81959999999981</v>
          </cell>
        </row>
        <row r="48">
          <cell r="A48" t="str">
            <v xml:space="preserve"> 318  Сосиски Датские ТМ Зареченские, ВЕС 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матрица</v>
          </cell>
          <cell r="L48">
            <v>0</v>
          </cell>
          <cell r="O48">
            <v>0</v>
          </cell>
          <cell r="P48">
            <v>0</v>
          </cell>
        </row>
        <row r="49">
          <cell r="A49" t="str">
            <v xml:space="preserve"> 322  Колбаса вареная Молокуша 0,45кг ТМ Вязанка  ПОКОМ</v>
          </cell>
          <cell r="B49" t="str">
            <v>шт</v>
          </cell>
          <cell r="C49">
            <v>364.55599999999998</v>
          </cell>
          <cell r="D49">
            <v>642.44399999999996</v>
          </cell>
          <cell r="E49">
            <v>438</v>
          </cell>
          <cell r="F49">
            <v>565</v>
          </cell>
          <cell r="G49">
            <v>0.45</v>
          </cell>
          <cell r="H49">
            <v>50</v>
          </cell>
          <cell r="I49" t="str">
            <v>матрица</v>
          </cell>
          <cell r="K49">
            <v>438</v>
          </cell>
          <cell r="L49">
            <v>0</v>
          </cell>
          <cell r="O49">
            <v>0</v>
          </cell>
          <cell r="P49">
            <v>150</v>
          </cell>
        </row>
        <row r="50">
          <cell r="A50" t="str">
            <v xml:space="preserve"> 328  Сардельки Сочинки Стародворье ТМ  0,4 кг ПОКОМ</v>
          </cell>
          <cell r="B50" t="str">
            <v>шт</v>
          </cell>
          <cell r="C50">
            <v>121</v>
          </cell>
          <cell r="D50">
            <v>143</v>
          </cell>
          <cell r="E50">
            <v>138</v>
          </cell>
          <cell r="F50">
            <v>111</v>
          </cell>
          <cell r="G50">
            <v>0.4</v>
          </cell>
          <cell r="H50">
            <v>40</v>
          </cell>
          <cell r="I50" t="str">
            <v>матрица</v>
          </cell>
          <cell r="K50">
            <v>161</v>
          </cell>
          <cell r="L50">
            <v>-23</v>
          </cell>
          <cell r="O50">
            <v>0</v>
          </cell>
          <cell r="P50">
            <v>137</v>
          </cell>
        </row>
        <row r="51">
          <cell r="A51" t="str">
            <v xml:space="preserve"> 329  Сардельки Сочинки с сыром Стародворье ТМ, 0,4 кг. ПОКОМ</v>
          </cell>
          <cell r="B51" t="str">
            <v>шт</v>
          </cell>
          <cell r="C51">
            <v>93</v>
          </cell>
          <cell r="D51">
            <v>94</v>
          </cell>
          <cell r="E51">
            <v>80</v>
          </cell>
          <cell r="F51">
            <v>92</v>
          </cell>
          <cell r="G51">
            <v>0.4</v>
          </cell>
          <cell r="H51">
            <v>40</v>
          </cell>
          <cell r="I51" t="str">
            <v>матрица</v>
          </cell>
          <cell r="K51">
            <v>94</v>
          </cell>
          <cell r="L51">
            <v>-14</v>
          </cell>
          <cell r="O51">
            <v>0</v>
          </cell>
          <cell r="P51">
            <v>26.400000000000009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B52" t="str">
            <v>кг</v>
          </cell>
          <cell r="C52">
            <v>192.59399999999999</v>
          </cell>
          <cell r="D52">
            <v>569.61</v>
          </cell>
          <cell r="E52">
            <v>375.762</v>
          </cell>
          <cell r="F52">
            <v>350.637</v>
          </cell>
          <cell r="G52">
            <v>1</v>
          </cell>
          <cell r="H52">
            <v>50</v>
          </cell>
          <cell r="I52" t="str">
            <v>матрица</v>
          </cell>
          <cell r="K52">
            <v>379.4</v>
          </cell>
          <cell r="L52">
            <v>-3.6379999999999768</v>
          </cell>
          <cell r="O52">
            <v>136.1217200000001</v>
          </cell>
          <cell r="P52">
            <v>93.338879999999847</v>
          </cell>
        </row>
        <row r="53">
          <cell r="A53" t="str">
            <v xml:space="preserve"> 334  Паштет Любительский ТМ Стародворье ламистер 0,1 кг  ПОКОМ</v>
          </cell>
          <cell r="B53" t="str">
            <v>шт</v>
          </cell>
          <cell r="D53">
            <v>602</v>
          </cell>
          <cell r="E53">
            <v>223</v>
          </cell>
          <cell r="F53">
            <v>369</v>
          </cell>
          <cell r="G53">
            <v>0.1</v>
          </cell>
          <cell r="H53">
            <v>730</v>
          </cell>
          <cell r="I53" t="str">
            <v>матрица</v>
          </cell>
          <cell r="K53">
            <v>231</v>
          </cell>
          <cell r="L53">
            <v>-8</v>
          </cell>
          <cell r="O53">
            <v>0</v>
          </cell>
          <cell r="P53">
            <v>0</v>
          </cell>
        </row>
        <row r="54">
          <cell r="A54" t="str">
            <v xml:space="preserve"> 335  Колбаса Сливушка ТМ Вязанка. ВЕС.  ПОКОМ </v>
          </cell>
          <cell r="B54" t="str">
            <v>кг</v>
          </cell>
          <cell r="C54">
            <v>492.89400000000001</v>
          </cell>
          <cell r="D54">
            <v>1404.0419999999999</v>
          </cell>
          <cell r="E54">
            <v>760.54499999999996</v>
          </cell>
          <cell r="F54">
            <v>1040.9290000000001</v>
          </cell>
          <cell r="G54">
            <v>1</v>
          </cell>
          <cell r="H54">
            <v>50</v>
          </cell>
          <cell r="I54" t="str">
            <v>матрица</v>
          </cell>
          <cell r="K54">
            <v>780.18299999999999</v>
          </cell>
          <cell r="L54">
            <v>-19.638000000000034</v>
          </cell>
          <cell r="O54">
            <v>0</v>
          </cell>
          <cell r="P54">
            <v>200.5601999999999</v>
          </cell>
        </row>
        <row r="55">
          <cell r="A55" t="str">
            <v xml:space="preserve"> 336  Ветчина Сливушка с индейкой ТМ Вязанка. ВЕС  ПОКОМ</v>
          </cell>
          <cell r="B55" t="str">
            <v>кг</v>
          </cell>
          <cell r="C55">
            <v>34.329000000000001</v>
          </cell>
          <cell r="D55">
            <v>67.093000000000004</v>
          </cell>
          <cell r="E55">
            <v>55.177999999999997</v>
          </cell>
          <cell r="F55">
            <v>9.8819999999999997</v>
          </cell>
          <cell r="G55">
            <v>1</v>
          </cell>
          <cell r="H55">
            <v>50</v>
          </cell>
          <cell r="I55" t="str">
            <v>матрица</v>
          </cell>
          <cell r="K55">
            <v>78.45</v>
          </cell>
          <cell r="L55">
            <v>-23.272000000000006</v>
          </cell>
          <cell r="O55">
            <v>201.21180000000001</v>
          </cell>
          <cell r="P55">
            <v>14.79099999999999</v>
          </cell>
        </row>
        <row r="56">
          <cell r="A56" t="str">
            <v xml:space="preserve"> 337  Ветчина Сочинка ТМ Стародворье, 0,35 кг. ПОКОМ</v>
          </cell>
          <cell r="B56" t="str">
            <v>шт</v>
          </cell>
          <cell r="C56">
            <v>216</v>
          </cell>
          <cell r="E56">
            <v>110</v>
          </cell>
          <cell r="F56">
            <v>91</v>
          </cell>
          <cell r="G56">
            <v>0</v>
          </cell>
          <cell r="H56" t="e">
            <v>#N/A</v>
          </cell>
          <cell r="I56" t="str">
            <v>не в матрице</v>
          </cell>
          <cell r="J56" t="str">
            <v xml:space="preserve"> 394 Ветчина Сочинка с сочным окороком ТМ Стародворье полиамид ф/в 0,35 кг  Поком</v>
          </cell>
          <cell r="K56">
            <v>118</v>
          </cell>
          <cell r="L56">
            <v>-8</v>
          </cell>
          <cell r="O56">
            <v>0</v>
          </cell>
          <cell r="P56">
            <v>0</v>
          </cell>
        </row>
        <row r="57">
          <cell r="A57" t="str">
            <v xml:space="preserve"> 338  Паштет печеночный с морковью ТМ Стародворье ламистер 0,1 кг.  ПОКОМ</v>
          </cell>
          <cell r="B57" t="str">
            <v>шт</v>
          </cell>
          <cell r="D57">
            <v>602</v>
          </cell>
          <cell r="E57">
            <v>220</v>
          </cell>
          <cell r="F57">
            <v>372</v>
          </cell>
          <cell r="G57">
            <v>0.1</v>
          </cell>
          <cell r="H57">
            <v>730</v>
          </cell>
          <cell r="I57" t="str">
            <v>матрица</v>
          </cell>
          <cell r="K57">
            <v>228</v>
          </cell>
          <cell r="L57">
            <v>-8</v>
          </cell>
          <cell r="O57">
            <v>0</v>
          </cell>
          <cell r="P57">
            <v>0</v>
          </cell>
        </row>
        <row r="58">
          <cell r="A58" t="str">
            <v xml:space="preserve"> 339  Колбаса вареная Филейская ТМ Вязанка ТС Классическая, 0,40 кг.  ПОКОМ</v>
          </cell>
          <cell r="B58" t="str">
            <v>шт</v>
          </cell>
          <cell r="C58">
            <v>37</v>
          </cell>
          <cell r="D58">
            <v>373</v>
          </cell>
          <cell r="E58">
            <v>239</v>
          </cell>
          <cell r="F58">
            <v>169</v>
          </cell>
          <cell r="G58">
            <v>0.4</v>
          </cell>
          <cell r="H58">
            <v>50</v>
          </cell>
          <cell r="I58" t="str">
            <v>матрица</v>
          </cell>
          <cell r="K58">
            <v>376</v>
          </cell>
          <cell r="L58">
            <v>-137</v>
          </cell>
          <cell r="O58">
            <v>516.20000000000005</v>
          </cell>
          <cell r="P58">
            <v>53</v>
          </cell>
        </row>
        <row r="59">
          <cell r="A59" t="str">
            <v xml:space="preserve"> 342 Сосиски Сочинки Молочные ТМ Стародворье 0,4 кг ПОКОМ</v>
          </cell>
          <cell r="B59" t="str">
            <v>шт</v>
          </cell>
          <cell r="C59">
            <v>782</v>
          </cell>
          <cell r="D59">
            <v>1514</v>
          </cell>
          <cell r="E59">
            <v>1185</v>
          </cell>
          <cell r="F59">
            <v>948</v>
          </cell>
          <cell r="G59">
            <v>0.4</v>
          </cell>
          <cell r="H59">
            <v>40</v>
          </cell>
          <cell r="I59" t="str">
            <v>матрица</v>
          </cell>
          <cell r="K59">
            <v>1296</v>
          </cell>
          <cell r="L59">
            <v>-111</v>
          </cell>
          <cell r="O59">
            <v>152.77999999999969</v>
          </cell>
          <cell r="P59">
            <v>1008.22</v>
          </cell>
        </row>
        <row r="60">
          <cell r="A60" t="str">
            <v xml:space="preserve"> 343 Сосиски Сочинки Сливочные ТМ Стародворье  0,4 кг</v>
          </cell>
          <cell r="B60" t="str">
            <v>шт</v>
          </cell>
          <cell r="C60">
            <v>382</v>
          </cell>
          <cell r="D60">
            <v>1045</v>
          </cell>
          <cell r="E60">
            <v>771</v>
          </cell>
          <cell r="F60">
            <v>541</v>
          </cell>
          <cell r="G60">
            <v>0.4</v>
          </cell>
          <cell r="H60">
            <v>40</v>
          </cell>
          <cell r="I60" t="str">
            <v>матрица</v>
          </cell>
          <cell r="K60">
            <v>854</v>
          </cell>
          <cell r="L60">
            <v>-83</v>
          </cell>
          <cell r="O60">
            <v>372.5100000000009</v>
          </cell>
          <cell r="P60">
            <v>577.4899999999991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B61" t="str">
            <v>кг</v>
          </cell>
          <cell r="C61">
            <v>553.875</v>
          </cell>
          <cell r="D61">
            <v>397.30900000000003</v>
          </cell>
          <cell r="E61">
            <v>575.82399999999996</v>
          </cell>
          <cell r="F61">
            <v>202.86500000000001</v>
          </cell>
          <cell r="G61">
            <v>1</v>
          </cell>
          <cell r="H61">
            <v>40</v>
          </cell>
          <cell r="I61" t="str">
            <v>матрица</v>
          </cell>
          <cell r="K61">
            <v>688.53800000000001</v>
          </cell>
          <cell r="L61">
            <v>-112.71400000000006</v>
          </cell>
          <cell r="O61">
            <v>344.83580000000018</v>
          </cell>
          <cell r="P61">
            <v>764.12679999999978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B62" t="str">
            <v>кг</v>
          </cell>
          <cell r="C62">
            <v>436.46100000000001</v>
          </cell>
          <cell r="D62">
            <v>418.012</v>
          </cell>
          <cell r="E62">
            <v>450.01400000000001</v>
          </cell>
          <cell r="F62">
            <v>290.69799999999998</v>
          </cell>
          <cell r="G62">
            <v>1</v>
          </cell>
          <cell r="H62">
            <v>40</v>
          </cell>
          <cell r="I62" t="str">
            <v>матрица</v>
          </cell>
          <cell r="K62">
            <v>517.08600000000001</v>
          </cell>
          <cell r="L62">
            <v>-67.072000000000003</v>
          </cell>
          <cell r="O62">
            <v>0</v>
          </cell>
          <cell r="P62">
            <v>571.33100000000013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B63" t="str">
            <v>кг</v>
          </cell>
          <cell r="C63">
            <v>567.79300000000001</v>
          </cell>
          <cell r="D63">
            <v>356.96300000000002</v>
          </cell>
          <cell r="E63">
            <v>510.22</v>
          </cell>
          <cell r="F63">
            <v>258.863</v>
          </cell>
          <cell r="G63">
            <v>1</v>
          </cell>
          <cell r="H63">
            <v>40</v>
          </cell>
          <cell r="I63" t="str">
            <v>матрица</v>
          </cell>
          <cell r="K63">
            <v>584.524</v>
          </cell>
          <cell r="L63">
            <v>-74.303999999999974</v>
          </cell>
          <cell r="O63">
            <v>60.261400000000208</v>
          </cell>
          <cell r="P63">
            <v>676.85519999999974</v>
          </cell>
        </row>
        <row r="64">
          <cell r="A64" t="str">
            <v xml:space="preserve"> 364  Сардельки Филейские Вязанка ВЕС NDX ТМ Вязанка  ПОКОМ</v>
          </cell>
          <cell r="B64" t="str">
            <v>кг</v>
          </cell>
          <cell r="C64">
            <v>87.081999999999994</v>
          </cell>
          <cell r="D64">
            <v>78.760000000000005</v>
          </cell>
          <cell r="E64">
            <v>121.93600000000001</v>
          </cell>
          <cell r="F64">
            <v>32.292999999999999</v>
          </cell>
          <cell r="G64">
            <v>1</v>
          </cell>
          <cell r="H64">
            <v>30</v>
          </cell>
          <cell r="I64" t="str">
            <v>матрица</v>
          </cell>
          <cell r="K64">
            <v>130.80000000000001</v>
          </cell>
          <cell r="L64">
            <v>-8.8640000000000043</v>
          </cell>
          <cell r="O64">
            <v>70.501800000000017</v>
          </cell>
          <cell r="P64">
            <v>79.964999999999989</v>
          </cell>
        </row>
        <row r="65">
          <cell r="A65" t="str">
            <v xml:space="preserve"> 376  Колбаса Докторская Дугушка 0,6кг ГОСТ ТМ Стародворье  ПОКОМ </v>
          </cell>
          <cell r="B65" t="str">
            <v>шт</v>
          </cell>
          <cell r="C65">
            <v>110</v>
          </cell>
          <cell r="D65">
            <v>1240</v>
          </cell>
          <cell r="E65">
            <v>138</v>
          </cell>
          <cell r="F65">
            <v>135</v>
          </cell>
          <cell r="G65">
            <v>0.6</v>
          </cell>
          <cell r="H65">
            <v>60</v>
          </cell>
          <cell r="I65" t="str">
            <v>ВНИМАНИЕ / матрица</v>
          </cell>
          <cell r="K65">
            <v>173</v>
          </cell>
          <cell r="L65">
            <v>-35</v>
          </cell>
          <cell r="O65">
            <v>91</v>
          </cell>
          <cell r="P65">
            <v>123</v>
          </cell>
        </row>
        <row r="66">
          <cell r="A66" t="str">
            <v xml:space="preserve"> 394 Ветчина Сочинка с сочным окороком ТМ Стародворье полиамид ф/в 0,35 кг  Поком</v>
          </cell>
          <cell r="B66" t="str">
            <v>шт</v>
          </cell>
          <cell r="D66">
            <v>3</v>
          </cell>
          <cell r="E66">
            <v>111</v>
          </cell>
          <cell r="F66">
            <v>91</v>
          </cell>
          <cell r="G66">
            <v>0.35</v>
          </cell>
          <cell r="H66">
            <v>50</v>
          </cell>
          <cell r="I66" t="str">
            <v>матрица</v>
          </cell>
          <cell r="K66">
            <v>3</v>
          </cell>
          <cell r="L66">
            <v>108</v>
          </cell>
          <cell r="O66">
            <v>0</v>
          </cell>
          <cell r="P66">
            <v>132.4</v>
          </cell>
        </row>
        <row r="67">
          <cell r="A67" t="str">
            <v xml:space="preserve"> 395  Колбаса Докторская ГОСТ ТМ Вязанка в оболочке полиамид 0,37 кг. ПОКОМ</v>
          </cell>
          <cell r="B67" t="str">
            <v>шт</v>
          </cell>
          <cell r="C67">
            <v>398.59500000000003</v>
          </cell>
          <cell r="D67">
            <v>540.40499999999997</v>
          </cell>
          <cell r="E67">
            <v>444</v>
          </cell>
          <cell r="F67">
            <v>487</v>
          </cell>
          <cell r="G67">
            <v>0.37</v>
          </cell>
          <cell r="H67">
            <v>50</v>
          </cell>
          <cell r="I67" t="str">
            <v>матрица</v>
          </cell>
          <cell r="K67">
            <v>450</v>
          </cell>
          <cell r="L67">
            <v>-6</v>
          </cell>
          <cell r="O67">
            <v>39.095999999999997</v>
          </cell>
          <cell r="P67">
            <v>94.304000000000087</v>
          </cell>
        </row>
        <row r="68">
          <cell r="A68" t="str">
            <v xml:space="preserve"> 396  Сардельки Филейские Вязанка ТМ Вязанка в оболочке NDX  0,4 кг. ПОКОМ</v>
          </cell>
          <cell r="B68" t="str">
            <v>шт</v>
          </cell>
          <cell r="C68">
            <v>-1</v>
          </cell>
          <cell r="D68">
            <v>1</v>
          </cell>
          <cell r="E68">
            <v>-2</v>
          </cell>
          <cell r="G68">
            <v>0.4</v>
          </cell>
          <cell r="H68">
            <v>30</v>
          </cell>
          <cell r="I68" t="str">
            <v>матрица</v>
          </cell>
          <cell r="K68">
            <v>12</v>
          </cell>
          <cell r="L68">
            <v>-14</v>
          </cell>
          <cell r="O68">
            <v>43</v>
          </cell>
          <cell r="P68">
            <v>27.400000000000009</v>
          </cell>
        </row>
        <row r="69">
          <cell r="A69" t="str">
            <v xml:space="preserve"> 397  Ветчина Дугушка ТМ Стародворье ТС Дугушка в полиамидной оболочке 0,6 кг. ПОКОМ</v>
          </cell>
          <cell r="B69" t="str">
            <v>шт</v>
          </cell>
          <cell r="C69">
            <v>251</v>
          </cell>
          <cell r="D69">
            <v>7</v>
          </cell>
          <cell r="E69">
            <v>144</v>
          </cell>
          <cell r="F69">
            <v>105</v>
          </cell>
          <cell r="G69">
            <v>0.6</v>
          </cell>
          <cell r="H69">
            <v>55</v>
          </cell>
          <cell r="I69" t="str">
            <v>ВНИМАНИЕ / матрица</v>
          </cell>
          <cell r="K69">
            <v>152</v>
          </cell>
          <cell r="L69">
            <v>-8</v>
          </cell>
          <cell r="O69">
            <v>0</v>
          </cell>
          <cell r="P69">
            <v>90</v>
          </cell>
        </row>
        <row r="70">
          <cell r="A70" t="str">
            <v xml:space="preserve"> 397 Сосиски Сливочные по-стародворски Бордо Фикс.вес 0,45 П/а мгс Стародворье  Поком</v>
          </cell>
          <cell r="B70" t="str">
            <v>шт</v>
          </cell>
          <cell r="C70">
            <v>52</v>
          </cell>
          <cell r="D70">
            <v>12</v>
          </cell>
          <cell r="E70">
            <v>37</v>
          </cell>
          <cell r="F70">
            <v>27</v>
          </cell>
          <cell r="G70">
            <v>0.45</v>
          </cell>
          <cell r="H70">
            <v>40</v>
          </cell>
          <cell r="I70" t="str">
            <v>матрица</v>
          </cell>
          <cell r="K70">
            <v>37</v>
          </cell>
          <cell r="L70">
            <v>0</v>
          </cell>
          <cell r="O70">
            <v>50.199999999999989</v>
          </cell>
          <cell r="P70">
            <v>0</v>
          </cell>
        </row>
        <row r="71">
          <cell r="A71" t="str">
            <v xml:space="preserve"> 408  Ветчина Сливушка с индейкой ТМ Вязанка, 0,4кг  ПОКОМ</v>
          </cell>
          <cell r="B71" t="str">
            <v>шт</v>
          </cell>
          <cell r="C71">
            <v>114</v>
          </cell>
          <cell r="D71">
            <v>2642</v>
          </cell>
          <cell r="E71">
            <v>287</v>
          </cell>
          <cell r="F71">
            <v>118</v>
          </cell>
          <cell r="G71">
            <v>0.4</v>
          </cell>
          <cell r="H71">
            <v>50</v>
          </cell>
          <cell r="I71" t="str">
            <v>ВНИМАНИЕ / матрица</v>
          </cell>
          <cell r="K71">
            <v>287</v>
          </cell>
          <cell r="L71">
            <v>0</v>
          </cell>
          <cell r="O71">
            <v>493</v>
          </cell>
          <cell r="P71">
            <v>0</v>
          </cell>
        </row>
        <row r="72">
          <cell r="A72" t="str">
            <v xml:space="preserve"> 435  Колбаса Молочная Стародворская  с молоком в оболочке полиамид 0,4 кг.ТМ Стародворье ПОКОМ</v>
          </cell>
          <cell r="B72" t="str">
            <v>шт</v>
          </cell>
          <cell r="C72">
            <v>-5</v>
          </cell>
          <cell r="D72">
            <v>26</v>
          </cell>
          <cell r="E72">
            <v>18</v>
          </cell>
          <cell r="F72">
            <v>2</v>
          </cell>
          <cell r="G72">
            <v>0.4</v>
          </cell>
          <cell r="H72">
            <v>55</v>
          </cell>
          <cell r="I72" t="str">
            <v>матрица</v>
          </cell>
          <cell r="K72">
            <v>34</v>
          </cell>
          <cell r="L72">
            <v>-16</v>
          </cell>
          <cell r="O72">
            <v>18.8</v>
          </cell>
          <cell r="P72">
            <v>9.9999999999999964</v>
          </cell>
        </row>
        <row r="73">
          <cell r="A73" t="str">
            <v xml:space="preserve"> 436  Колбаса Молочная стародворская с молоком, ВЕС, ТМ Стародворье  ПОКОМ</v>
          </cell>
          <cell r="B73" t="str">
            <v>кг</v>
          </cell>
          <cell r="C73">
            <v>115.376</v>
          </cell>
          <cell r="D73">
            <v>346.71</v>
          </cell>
          <cell r="E73">
            <v>139.97200000000001</v>
          </cell>
          <cell r="F73">
            <v>265.72000000000003</v>
          </cell>
          <cell r="G73">
            <v>1</v>
          </cell>
          <cell r="H73">
            <v>55</v>
          </cell>
          <cell r="I73" t="str">
            <v>ВНИМАНИЕ / матрица</v>
          </cell>
          <cell r="K73">
            <v>182.3</v>
          </cell>
          <cell r="L73">
            <v>-42.328000000000003</v>
          </cell>
          <cell r="O73">
            <v>204.53700000000001</v>
          </cell>
          <cell r="P73">
            <v>36.04239999999993</v>
          </cell>
        </row>
        <row r="74">
          <cell r="A74" t="str">
            <v xml:space="preserve"> 449  Колбаса Дугушка Стародворская ВЕС ТС Дугушка ПОКОМ</v>
          </cell>
          <cell r="B74" t="str">
            <v>кг</v>
          </cell>
          <cell r="C74">
            <v>612.86699999999996</v>
          </cell>
          <cell r="D74">
            <v>1036.6579999999999</v>
          </cell>
          <cell r="E74">
            <v>697.28</v>
          </cell>
          <cell r="F74">
            <v>873.255</v>
          </cell>
          <cell r="G74">
            <v>1</v>
          </cell>
          <cell r="H74">
            <v>60</v>
          </cell>
          <cell r="I74" t="str">
            <v>матрица</v>
          </cell>
          <cell r="K74">
            <v>702.88499999999999</v>
          </cell>
          <cell r="L74">
            <v>-5.6050000000000182</v>
          </cell>
          <cell r="O74">
            <v>0</v>
          </cell>
          <cell r="P74">
            <v>195.62860000000009</v>
          </cell>
        </row>
        <row r="75">
          <cell r="A75" t="str">
            <v xml:space="preserve"> 452  Колбаса Со шпиком ВЕС большой батон ТМ Особый рецепт  ПОКОМ</v>
          </cell>
          <cell r="B75" t="str">
            <v>кг</v>
          </cell>
          <cell r="C75">
            <v>350.22199999999998</v>
          </cell>
          <cell r="D75">
            <v>1548.461</v>
          </cell>
          <cell r="E75">
            <v>1107.5360000000001</v>
          </cell>
          <cell r="F75">
            <v>648.78300000000002</v>
          </cell>
          <cell r="G75">
            <v>1</v>
          </cell>
          <cell r="H75">
            <v>60</v>
          </cell>
          <cell r="I75" t="str">
            <v>матрица</v>
          </cell>
          <cell r="K75">
            <v>1148.0609999999999</v>
          </cell>
          <cell r="L75">
            <v>-40.524999999999864</v>
          </cell>
          <cell r="O75">
            <v>852.26639999999998</v>
          </cell>
          <cell r="P75">
            <v>580.56560000000013</v>
          </cell>
        </row>
        <row r="76">
          <cell r="A76" t="str">
            <v xml:space="preserve"> 456  Колбаса Филейная ТМ Особый рецепт ВЕС большой батон  ПОКОМ</v>
          </cell>
          <cell r="B76" t="str">
            <v>кг</v>
          </cell>
          <cell r="C76">
            <v>1128.8130000000001</v>
          </cell>
          <cell r="D76">
            <v>1503.52</v>
          </cell>
          <cell r="E76">
            <v>1002.331</v>
          </cell>
          <cell r="F76">
            <v>1576.4749999999999</v>
          </cell>
          <cell r="G76">
            <v>1</v>
          </cell>
          <cell r="H76">
            <v>60</v>
          </cell>
          <cell r="I76" t="str">
            <v>матрица</v>
          </cell>
          <cell r="K76">
            <v>1007</v>
          </cell>
          <cell r="L76">
            <v>-4.6689999999999827</v>
          </cell>
          <cell r="O76">
            <v>0</v>
          </cell>
          <cell r="P76">
            <v>136.59580000000011</v>
          </cell>
        </row>
        <row r="77">
          <cell r="A77" t="str">
            <v xml:space="preserve"> 457  Колбаса Молочная ТМ Особый рецепт ВЕС большой батон  ПОКОМ</v>
          </cell>
          <cell r="B77" t="str">
            <v>кг</v>
          </cell>
          <cell r="C77">
            <v>1946.9949999999999</v>
          </cell>
          <cell r="D77">
            <v>2202.0839999999998</v>
          </cell>
          <cell r="E77">
            <v>1806.221</v>
          </cell>
          <cell r="F77">
            <v>2231.8290000000002</v>
          </cell>
          <cell r="G77">
            <v>1</v>
          </cell>
          <cell r="H77">
            <v>60</v>
          </cell>
          <cell r="I77" t="str">
            <v>матрица</v>
          </cell>
          <cell r="K77">
            <v>1884.19</v>
          </cell>
          <cell r="L77">
            <v>-77.969000000000051</v>
          </cell>
          <cell r="O77">
            <v>0</v>
          </cell>
          <cell r="P77">
            <v>875.3753999999999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C78">
            <v>21.33</v>
          </cell>
          <cell r="D78">
            <v>48.186999999999998</v>
          </cell>
          <cell r="E78">
            <v>26.437999999999999</v>
          </cell>
          <cell r="F78">
            <v>43.079000000000001</v>
          </cell>
          <cell r="G78">
            <v>1</v>
          </cell>
          <cell r="H78">
            <v>60</v>
          </cell>
          <cell r="I78" t="str">
            <v>матрица</v>
          </cell>
          <cell r="K78">
            <v>32</v>
          </cell>
          <cell r="L78">
            <v>-5.5620000000000012</v>
          </cell>
          <cell r="O78">
            <v>43.810599999999987</v>
          </cell>
          <cell r="P78">
            <v>0</v>
          </cell>
        </row>
        <row r="79">
          <cell r="A79" t="str">
            <v xml:space="preserve"> 498  Колбаса Сочинка рубленая с сочным окороком 0,3кг ТМ Стародворье  ПОКОМ</v>
          </cell>
          <cell r="B79" t="str">
            <v>шт</v>
          </cell>
          <cell r="C79">
            <v>342</v>
          </cell>
          <cell r="D79">
            <v>290</v>
          </cell>
          <cell r="E79">
            <v>270</v>
          </cell>
          <cell r="F79">
            <v>328</v>
          </cell>
          <cell r="G79">
            <v>0.3</v>
          </cell>
          <cell r="H79">
            <v>40</v>
          </cell>
          <cell r="I79" t="str">
            <v>матрица</v>
          </cell>
          <cell r="K79">
            <v>291</v>
          </cell>
          <cell r="L79">
            <v>-21</v>
          </cell>
          <cell r="O79">
            <v>18.400000000000031</v>
          </cell>
          <cell r="P79">
            <v>115</v>
          </cell>
        </row>
        <row r="80">
          <cell r="A80" t="str">
            <v xml:space="preserve"> 523  Колбаса Сальчичон нарезка 0,07кг ТМ Стародворье  ПОКОМ </v>
          </cell>
          <cell r="B80" t="str">
            <v>шт</v>
          </cell>
          <cell r="D80">
            <v>277</v>
          </cell>
          <cell r="E80">
            <v>269</v>
          </cell>
          <cell r="F80">
            <v>1</v>
          </cell>
          <cell r="G80">
            <v>7.0000000000000007E-2</v>
          </cell>
          <cell r="H80">
            <v>90</v>
          </cell>
          <cell r="I80" t="str">
            <v>матрица</v>
          </cell>
          <cell r="K80">
            <v>283</v>
          </cell>
          <cell r="L80">
            <v>-14</v>
          </cell>
          <cell r="O80">
            <v>0</v>
          </cell>
          <cell r="P80">
            <v>17.399999999999981</v>
          </cell>
        </row>
        <row r="81">
          <cell r="A81" t="str">
            <v xml:space="preserve"> 524  Колбаса Сервелат Ореховый нарезка 0,07кг ТМ Стародворье  ПОКОМ</v>
          </cell>
          <cell r="B81" t="str">
            <v>шт</v>
          </cell>
          <cell r="D81">
            <v>108</v>
          </cell>
          <cell r="E81">
            <v>112</v>
          </cell>
          <cell r="F81">
            <v>-4</v>
          </cell>
          <cell r="G81">
            <v>7.0000000000000007E-2</v>
          </cell>
          <cell r="H81">
            <v>90</v>
          </cell>
          <cell r="I81" t="str">
            <v>матрица</v>
          </cell>
          <cell r="K81">
            <v>129</v>
          </cell>
          <cell r="L81">
            <v>-17</v>
          </cell>
          <cell r="O81">
            <v>0</v>
          </cell>
          <cell r="P81">
            <v>0</v>
          </cell>
        </row>
        <row r="82">
          <cell r="A82" t="str">
            <v xml:space="preserve"> 525  Колбаса Фуэт нарезка 0,07кг ТМ Стародворье  ПОКОМ</v>
          </cell>
          <cell r="B82" t="str">
            <v>шт</v>
          </cell>
          <cell r="D82">
            <v>108</v>
          </cell>
          <cell r="E82">
            <v>62</v>
          </cell>
          <cell r="F82">
            <v>40</v>
          </cell>
          <cell r="G82">
            <v>7.0000000000000007E-2</v>
          </cell>
          <cell r="H82">
            <v>90</v>
          </cell>
          <cell r="I82" t="str">
            <v>матрица</v>
          </cell>
          <cell r="K82">
            <v>68</v>
          </cell>
          <cell r="L82">
            <v>-6</v>
          </cell>
          <cell r="O82">
            <v>55.199999999999989</v>
          </cell>
          <cell r="P82">
            <v>0</v>
          </cell>
        </row>
        <row r="83">
          <cell r="A83" t="str">
            <v xml:space="preserve"> 526  Корейка вяленая выдержанная нарезка 0,05кг ТМ Стародворье  ПОКОМ</v>
          </cell>
          <cell r="B83" t="str">
            <v>шт</v>
          </cell>
          <cell r="D83">
            <v>1</v>
          </cell>
          <cell r="G83">
            <v>0.05</v>
          </cell>
          <cell r="H83">
            <v>90</v>
          </cell>
          <cell r="I83" t="str">
            <v>матрица</v>
          </cell>
          <cell r="K83">
            <v>6</v>
          </cell>
          <cell r="L83">
            <v>-6</v>
          </cell>
          <cell r="O83">
            <v>59</v>
          </cell>
          <cell r="P83">
            <v>0</v>
          </cell>
        </row>
        <row r="84">
          <cell r="A84" t="str">
            <v xml:space="preserve"> 530  Окорок Хамон выдержанный нарезка 0,055кг ТМ Стародворье  ПОКОМ</v>
          </cell>
          <cell r="B84" t="str">
            <v>шт</v>
          </cell>
          <cell r="D84">
            <v>311</v>
          </cell>
          <cell r="E84">
            <v>252</v>
          </cell>
          <cell r="F84">
            <v>46</v>
          </cell>
          <cell r="G84">
            <v>5.5E-2</v>
          </cell>
          <cell r="H84">
            <v>90</v>
          </cell>
          <cell r="I84" t="str">
            <v>матрица</v>
          </cell>
          <cell r="K84">
            <v>261</v>
          </cell>
          <cell r="L84">
            <v>-9</v>
          </cell>
          <cell r="O84">
            <v>0</v>
          </cell>
          <cell r="P84">
            <v>0</v>
          </cell>
        </row>
        <row r="85">
          <cell r="A85" t="str">
            <v>090  Мини-салями со вкусом бекона,  0.05кг, ядрена копоть   ПОКОМ</v>
          </cell>
          <cell r="B85" t="str">
            <v>шт</v>
          </cell>
          <cell r="C85">
            <v>14</v>
          </cell>
          <cell r="D85">
            <v>1</v>
          </cell>
          <cell r="E85">
            <v>14</v>
          </cell>
          <cell r="G85">
            <v>0.05</v>
          </cell>
          <cell r="H85">
            <v>120</v>
          </cell>
          <cell r="I85" t="str">
            <v>матрица</v>
          </cell>
          <cell r="K85">
            <v>19</v>
          </cell>
          <cell r="L85">
            <v>-5</v>
          </cell>
          <cell r="O85">
            <v>59.599999999999987</v>
          </cell>
          <cell r="P85">
            <v>62.6</v>
          </cell>
        </row>
        <row r="86">
          <cell r="A86" t="str">
            <v>255  Сосиски Молочные для завтрака ТМ Особый рецепт, п/а МГС, ВЕС, ТМ Стародворье  ПОКОМ</v>
          </cell>
          <cell r="B86" t="str">
            <v>кг</v>
          </cell>
          <cell r="C86">
            <v>2062.3789999999999</v>
          </cell>
          <cell r="D86">
            <v>3067.645</v>
          </cell>
          <cell r="E86">
            <v>2383.7339999999999</v>
          </cell>
          <cell r="F86">
            <v>1643.0260000000001</v>
          </cell>
          <cell r="G86">
            <v>1</v>
          </cell>
          <cell r="H86">
            <v>40</v>
          </cell>
          <cell r="I86" t="str">
            <v>матрица</v>
          </cell>
          <cell r="K86">
            <v>2259.3359999999998</v>
          </cell>
          <cell r="L86">
            <v>124.39800000000014</v>
          </cell>
          <cell r="O86">
            <v>1104.3332899999989</v>
          </cell>
          <cell r="P86">
            <v>1300.439910000001</v>
          </cell>
        </row>
        <row r="87">
          <cell r="A87" t="str">
            <v>348  Колбаса Молочная оригинальная ТМ Особый рецепт. большой батон, ВЕС ПОКОМ</v>
          </cell>
          <cell r="B87" t="str">
            <v>кг</v>
          </cell>
          <cell r="G87">
            <v>0</v>
          </cell>
          <cell r="H87">
            <v>60</v>
          </cell>
          <cell r="I87" t="str">
            <v>матрица</v>
          </cell>
          <cell r="L87">
            <v>0</v>
          </cell>
          <cell r="O87">
            <v>0</v>
          </cell>
          <cell r="P87">
            <v>0</v>
          </cell>
        </row>
        <row r="88">
          <cell r="A88" t="str">
            <v>495  Колбаса Сочинка по-европейски с сочной грудинкой 0,3кг ТМ Стародворье  ПОКОМ</v>
          </cell>
          <cell r="B88" t="str">
            <v>шт</v>
          </cell>
          <cell r="C88">
            <v>328</v>
          </cell>
          <cell r="D88">
            <v>505</v>
          </cell>
          <cell r="E88">
            <v>352</v>
          </cell>
          <cell r="F88">
            <v>447</v>
          </cell>
          <cell r="G88">
            <v>0.3</v>
          </cell>
          <cell r="H88">
            <v>40</v>
          </cell>
          <cell r="I88" t="str">
            <v>матрица</v>
          </cell>
          <cell r="K88">
            <v>373</v>
          </cell>
          <cell r="L88">
            <v>-21</v>
          </cell>
          <cell r="O88">
            <v>0</v>
          </cell>
          <cell r="P88">
            <v>111.2</v>
          </cell>
        </row>
        <row r="89">
          <cell r="A89" t="str">
            <v>496  Колбаса Сочинка по-фински с сочным окроком 0,3кг ТМ Стародворье  ПОКОМ</v>
          </cell>
          <cell r="B89" t="str">
            <v>шт</v>
          </cell>
          <cell r="C89">
            <v>284</v>
          </cell>
          <cell r="D89">
            <v>272</v>
          </cell>
          <cell r="E89">
            <v>277</v>
          </cell>
          <cell r="F89">
            <v>242</v>
          </cell>
          <cell r="G89">
            <v>0.3</v>
          </cell>
          <cell r="H89">
            <v>40</v>
          </cell>
          <cell r="I89" t="str">
            <v>матрица</v>
          </cell>
          <cell r="K89">
            <v>303</v>
          </cell>
          <cell r="L89">
            <v>-26</v>
          </cell>
          <cell r="O89">
            <v>0</v>
          </cell>
          <cell r="P89">
            <v>178.4</v>
          </cell>
        </row>
        <row r="90">
          <cell r="A90" t="str">
            <v>501 Сосиски Филейские по-ганноверски ТМ Вязанка.в оболочке амицел в м.г.с ВЕС. ПОКОМ</v>
          </cell>
          <cell r="B90" t="str">
            <v>кг</v>
          </cell>
          <cell r="C90">
            <v>87.233999999999995</v>
          </cell>
          <cell r="D90">
            <v>24.582000000000001</v>
          </cell>
          <cell r="E90">
            <v>69.353999999999999</v>
          </cell>
          <cell r="F90">
            <v>41.942</v>
          </cell>
          <cell r="G90">
            <v>1</v>
          </cell>
          <cell r="H90">
            <v>45</v>
          </cell>
          <cell r="I90" t="str">
            <v>матрица</v>
          </cell>
          <cell r="K90">
            <v>66.8</v>
          </cell>
          <cell r="L90">
            <v>2.554000000000002</v>
          </cell>
          <cell r="O90">
            <v>4</v>
          </cell>
          <cell r="P90">
            <v>5.591399999999993</v>
          </cell>
        </row>
        <row r="91">
          <cell r="A91" t="str">
            <v>503 Колбаса Филейская со шпиком ТМ Вязанка в оболочке полиамид.ПОКОМ</v>
          </cell>
          <cell r="B91" t="str">
            <v>кг</v>
          </cell>
          <cell r="C91">
            <v>490.67599999999999</v>
          </cell>
          <cell r="D91">
            <v>55.372999999999998</v>
          </cell>
          <cell r="E91">
            <v>281.65899999999999</v>
          </cell>
          <cell r="F91">
            <v>193.34</v>
          </cell>
          <cell r="G91">
            <v>1</v>
          </cell>
          <cell r="H91">
            <v>50</v>
          </cell>
          <cell r="I91" t="str">
            <v>матрица</v>
          </cell>
          <cell r="K91">
            <v>281.89999999999998</v>
          </cell>
          <cell r="L91">
            <v>-0.24099999999998545</v>
          </cell>
          <cell r="O91">
            <v>170.8032</v>
          </cell>
          <cell r="P91">
            <v>155.75279999999989</v>
          </cell>
        </row>
        <row r="92">
          <cell r="A92" t="str">
            <v>515  Колбаса Сервелат Мясорубский Делюкс 0,3кг ТМ Стародворье  ПОКОМ</v>
          </cell>
          <cell r="B92" t="str">
            <v>шт</v>
          </cell>
          <cell r="C92">
            <v>246</v>
          </cell>
          <cell r="D92">
            <v>277</v>
          </cell>
          <cell r="E92">
            <v>294</v>
          </cell>
          <cell r="F92">
            <v>206</v>
          </cell>
          <cell r="G92">
            <v>0.3</v>
          </cell>
          <cell r="H92">
            <v>40</v>
          </cell>
          <cell r="I92" t="str">
            <v>матрица</v>
          </cell>
          <cell r="K92">
            <v>308</v>
          </cell>
          <cell r="L92">
            <v>-14</v>
          </cell>
          <cell r="O92">
            <v>103.9999999999999</v>
          </cell>
          <cell r="P92">
            <v>90.400000000000091</v>
          </cell>
        </row>
        <row r="93">
          <cell r="A93" t="str">
            <v>519  Грудинка 0,12 кг нарезка ТМ Стародворье  ПОКОМ</v>
          </cell>
          <cell r="B93" t="str">
            <v>шт</v>
          </cell>
          <cell r="C93">
            <v>1</v>
          </cell>
          <cell r="G93">
            <v>0.12</v>
          </cell>
          <cell r="H93">
            <v>45</v>
          </cell>
          <cell r="I93" t="str">
            <v>матрица</v>
          </cell>
          <cell r="K93">
            <v>5</v>
          </cell>
          <cell r="L93">
            <v>-5</v>
          </cell>
          <cell r="O93">
            <v>10</v>
          </cell>
          <cell r="P93">
            <v>39.6</v>
          </cell>
        </row>
        <row r="94">
          <cell r="A94" t="str">
            <v>522  Колбаса Гвардейская с/к ТМ Стародворье  ПОКОМ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L94">
            <v>0</v>
          </cell>
        </row>
        <row r="95">
          <cell r="A95" t="str">
            <v>Деликатесы с/к «Окорок Прошутто сыровяленый выдержанный» Фикс.вес 0,055 нарезка ТМ «Стародворье»</v>
          </cell>
          <cell r="B95" t="str">
            <v>шт</v>
          </cell>
          <cell r="G95">
            <v>0.05</v>
          </cell>
          <cell r="H95">
            <v>90</v>
          </cell>
          <cell r="I95" t="str">
            <v>матрица</v>
          </cell>
          <cell r="L95">
            <v>0</v>
          </cell>
          <cell r="O95">
            <v>0</v>
          </cell>
          <cell r="P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1" sqref="AL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3" width="7" style="19" customWidth="1"/>
    <col min="24" max="24" width="7" customWidth="1"/>
    <col min="25" max="25" width="7.42578125" customWidth="1"/>
    <col min="26" max="27" width="5" customWidth="1"/>
    <col min="28" max="37" width="6" customWidth="1"/>
    <col min="38" max="38" width="11.85546875" customWidth="1"/>
    <col min="39" max="41" width="7" customWidth="1"/>
    <col min="42" max="54" width="8" customWidth="1"/>
  </cols>
  <sheetData>
    <row r="1" spans="1:54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20">
        <v>2.6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</row>
    <row r="2" spans="1:54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</row>
    <row r="3" spans="1:5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158</v>
      </c>
      <c r="U3" s="2" t="s">
        <v>159</v>
      </c>
      <c r="V3" s="2" t="s">
        <v>159</v>
      </c>
      <c r="W3" s="2" t="s">
        <v>159</v>
      </c>
      <c r="X3" s="6" t="s">
        <v>17</v>
      </c>
      <c r="Y3" s="6" t="s">
        <v>18</v>
      </c>
      <c r="Z3" s="1" t="s">
        <v>19</v>
      </c>
      <c r="AA3" s="1" t="s">
        <v>20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22</v>
      </c>
      <c r="AM3" s="1" t="s">
        <v>23</v>
      </c>
      <c r="AN3" s="1" t="s">
        <v>23</v>
      </c>
      <c r="AO3" s="1" t="s">
        <v>23</v>
      </c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</row>
    <row r="4" spans="1:54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157</v>
      </c>
      <c r="P4" s="17" t="s">
        <v>24</v>
      </c>
      <c r="Q4" s="17" t="s">
        <v>25</v>
      </c>
      <c r="R4" s="17" t="s">
        <v>26</v>
      </c>
      <c r="S4" s="17"/>
      <c r="T4" s="17"/>
      <c r="U4" s="17" t="s">
        <v>160</v>
      </c>
      <c r="V4" s="17" t="s">
        <v>161</v>
      </c>
      <c r="W4" s="17" t="s">
        <v>162</v>
      </c>
      <c r="X4" s="17"/>
      <c r="Y4" s="17"/>
      <c r="Z4" s="17"/>
      <c r="AA4" s="17"/>
      <c r="AB4" s="17" t="s">
        <v>27</v>
      </c>
      <c r="AC4" s="17" t="s">
        <v>28</v>
      </c>
      <c r="AD4" s="17" t="s">
        <v>29</v>
      </c>
      <c r="AE4" s="17" t="s">
        <v>30</v>
      </c>
      <c r="AF4" s="17" t="s">
        <v>31</v>
      </c>
      <c r="AG4" s="17" t="s">
        <v>32</v>
      </c>
      <c r="AH4" s="17" t="s">
        <v>33</v>
      </c>
      <c r="AI4" s="17" t="s">
        <v>34</v>
      </c>
      <c r="AJ4" s="17" t="s">
        <v>35</v>
      </c>
      <c r="AK4" s="17" t="s">
        <v>36</v>
      </c>
      <c r="AL4" s="17"/>
      <c r="AM4" s="17" t="s">
        <v>160</v>
      </c>
      <c r="AN4" s="17" t="s">
        <v>161</v>
      </c>
      <c r="AO4" s="17" t="s">
        <v>162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</row>
    <row r="5" spans="1:54" x14ac:dyDescent="0.25">
      <c r="A5" s="17"/>
      <c r="B5" s="17"/>
      <c r="C5" s="17"/>
      <c r="D5" s="17"/>
      <c r="E5" s="3">
        <f>SUM(E6:E500)</f>
        <v>39362.51400000001</v>
      </c>
      <c r="F5" s="3">
        <f>SUM(F6:F500)</f>
        <v>25759.923999999995</v>
      </c>
      <c r="G5" s="7"/>
      <c r="H5" s="17"/>
      <c r="I5" s="17"/>
      <c r="J5" s="17"/>
      <c r="K5" s="3">
        <f t="shared" ref="K5:X5" si="0">SUM(K6:K500)</f>
        <v>40861.621999999988</v>
      </c>
      <c r="L5" s="3">
        <f t="shared" si="0"/>
        <v>-1499.1079999999999</v>
      </c>
      <c r="M5" s="3">
        <f t="shared" si="0"/>
        <v>0</v>
      </c>
      <c r="N5" s="3">
        <f t="shared" si="0"/>
        <v>0</v>
      </c>
      <c r="O5" s="3">
        <f t="shared" si="0"/>
        <v>21564.859022000004</v>
      </c>
      <c r="P5" s="3">
        <f t="shared" si="0"/>
        <v>5408.8663999999999</v>
      </c>
      <c r="Q5" s="3">
        <f t="shared" si="0"/>
        <v>13672.113600000001</v>
      </c>
      <c r="R5" s="3">
        <f t="shared" si="0"/>
        <v>7872.5028000000011</v>
      </c>
      <c r="S5" s="3">
        <f t="shared" si="0"/>
        <v>20462.396778000009</v>
      </c>
      <c r="T5" s="3">
        <f t="shared" si="0"/>
        <v>20462.396778000009</v>
      </c>
      <c r="U5" s="3">
        <f t="shared" si="0"/>
        <v>16832.396778000009</v>
      </c>
      <c r="V5" s="3">
        <f t="shared" ref="V5:W5" si="1">SUM(V6:V500)</f>
        <v>3630</v>
      </c>
      <c r="W5" s="3">
        <f t="shared" si="1"/>
        <v>7222.5451999999996</v>
      </c>
      <c r="X5" s="3">
        <f t="shared" si="0"/>
        <v>0</v>
      </c>
      <c r="Y5" s="17"/>
      <c r="Z5" s="17"/>
      <c r="AA5" s="17"/>
      <c r="AB5" s="3">
        <f t="shared" ref="AB5:AK5" si="2">SUM(AB6:AB500)</f>
        <v>7619.7381999999998</v>
      </c>
      <c r="AC5" s="3">
        <f t="shared" si="2"/>
        <v>7880.1617999999989</v>
      </c>
      <c r="AD5" s="3">
        <f t="shared" si="2"/>
        <v>7349.7530000000024</v>
      </c>
      <c r="AE5" s="3">
        <f t="shared" si="2"/>
        <v>7366.1465999999964</v>
      </c>
      <c r="AF5" s="3">
        <f t="shared" si="2"/>
        <v>7475.3492000000015</v>
      </c>
      <c r="AG5" s="3">
        <f t="shared" si="2"/>
        <v>7373.5305999999973</v>
      </c>
      <c r="AH5" s="3">
        <f t="shared" si="2"/>
        <v>7301.5550000000003</v>
      </c>
      <c r="AI5" s="3">
        <f t="shared" si="2"/>
        <v>7614.1250000000009</v>
      </c>
      <c r="AJ5" s="3">
        <f t="shared" si="2"/>
        <v>7505.189199999998</v>
      </c>
      <c r="AK5" s="3">
        <f t="shared" si="2"/>
        <v>7476.4764000000014</v>
      </c>
      <c r="AL5" s="17"/>
      <c r="AM5" s="3">
        <f>SUM(AM6:AM500)</f>
        <v>12003</v>
      </c>
      <c r="AN5" s="3">
        <f>SUM(AN6:AN500)</f>
        <v>3465</v>
      </c>
      <c r="AO5" s="3">
        <f>SUM(AO6:AO500)</f>
        <v>7223</v>
      </c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</row>
    <row r="6" spans="1:54" x14ac:dyDescent="0.25">
      <c r="A6" s="17" t="s">
        <v>37</v>
      </c>
      <c r="B6" s="17" t="s">
        <v>38</v>
      </c>
      <c r="C6" s="17">
        <v>186.90199999999999</v>
      </c>
      <c r="D6" s="17">
        <v>1555.539</v>
      </c>
      <c r="E6" s="17">
        <v>962.97900000000004</v>
      </c>
      <c r="F6" s="17">
        <v>624.67600000000004</v>
      </c>
      <c r="G6" s="7">
        <v>1</v>
      </c>
      <c r="H6" s="17">
        <v>50</v>
      </c>
      <c r="I6" s="17" t="s">
        <v>39</v>
      </c>
      <c r="J6" s="17"/>
      <c r="K6" s="17">
        <v>1039.2059999999999</v>
      </c>
      <c r="L6" s="17">
        <f t="shared" ref="L6:L37" si="3">E6-K6</f>
        <v>-76.226999999999862</v>
      </c>
      <c r="M6" s="17"/>
      <c r="N6" s="17"/>
      <c r="O6" s="17">
        <f>IFERROR(VLOOKUP(A6,[1]Sheet!$A:$P,16,0),0)</f>
        <v>1080.4202</v>
      </c>
      <c r="P6" s="17">
        <v>470.26119999999997</v>
      </c>
      <c r="Q6" s="17">
        <v>0</v>
      </c>
      <c r="R6" s="17">
        <f t="shared" ref="R6:R37" si="4">E6/5</f>
        <v>192.5958</v>
      </c>
      <c r="S6" s="4"/>
      <c r="T6" s="4">
        <f>S6</f>
        <v>0</v>
      </c>
      <c r="U6" s="4">
        <f>T6-V6</f>
        <v>0</v>
      </c>
      <c r="V6" s="4"/>
      <c r="W6" s="4">
        <f>$W$1*R6</f>
        <v>500.74907999999999</v>
      </c>
      <c r="X6" s="4"/>
      <c r="Y6" s="17"/>
      <c r="Z6" s="17">
        <f>(F6+O6+P6+Q6+T6)/R6</f>
        <v>11.294936857397721</v>
      </c>
      <c r="AA6" s="17">
        <f>(F6+O6+P6+Q6)/R6</f>
        <v>11.294936857397721</v>
      </c>
      <c r="AB6" s="17">
        <v>207.24359999999999</v>
      </c>
      <c r="AC6" s="17">
        <v>235.13059999999999</v>
      </c>
      <c r="AD6" s="17">
        <v>197.6464</v>
      </c>
      <c r="AE6" s="17">
        <v>192.59719999999999</v>
      </c>
      <c r="AF6" s="17">
        <v>190.2234</v>
      </c>
      <c r="AG6" s="17">
        <v>209.11840000000001</v>
      </c>
      <c r="AH6" s="17">
        <v>199.8904</v>
      </c>
      <c r="AI6" s="17">
        <v>208.9982</v>
      </c>
      <c r="AJ6" s="17">
        <v>205.79599999999999</v>
      </c>
      <c r="AK6" s="17">
        <v>204.2878</v>
      </c>
      <c r="AL6" s="17" t="s">
        <v>40</v>
      </c>
      <c r="AM6" s="17">
        <f>ROUND(G6*U6,0)</f>
        <v>0</v>
      </c>
      <c r="AN6" s="17">
        <f>ROUND(G6*V6,0)</f>
        <v>0</v>
      </c>
      <c r="AO6" s="17">
        <f>ROUND(G6*W6,0)</f>
        <v>501</v>
      </c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</row>
    <row r="7" spans="1:54" x14ac:dyDescent="0.25">
      <c r="A7" s="17" t="s">
        <v>41</v>
      </c>
      <c r="B7" s="17" t="s">
        <v>38</v>
      </c>
      <c r="C7" s="17">
        <v>179.09899999999999</v>
      </c>
      <c r="D7" s="17">
        <v>565.27300000000002</v>
      </c>
      <c r="E7" s="17">
        <v>405.56099999999998</v>
      </c>
      <c r="F7" s="17">
        <v>253.614</v>
      </c>
      <c r="G7" s="7">
        <v>1</v>
      </c>
      <c r="H7" s="17">
        <v>45</v>
      </c>
      <c r="I7" s="17" t="s">
        <v>39</v>
      </c>
      <c r="J7" s="17"/>
      <c r="K7" s="17">
        <v>414.154</v>
      </c>
      <c r="L7" s="17">
        <f t="shared" si="3"/>
        <v>-8.5930000000000177</v>
      </c>
      <c r="M7" s="17"/>
      <c r="N7" s="17"/>
      <c r="O7" s="17">
        <f>IFERROR(VLOOKUP(A7,[1]Sheet!$A:$P,16,0),0)</f>
        <v>97.483200000000181</v>
      </c>
      <c r="P7" s="17"/>
      <c r="Q7" s="17">
        <v>199.40499999999989</v>
      </c>
      <c r="R7" s="17">
        <f t="shared" si="4"/>
        <v>81.112200000000001</v>
      </c>
      <c r="S7" s="4">
        <f t="shared" ref="S7:S13" si="5">11*R7-Q7-P7-O7-F7</f>
        <v>341.73199999999997</v>
      </c>
      <c r="T7" s="4">
        <f t="shared" ref="T7:T70" si="6">S7</f>
        <v>341.73199999999997</v>
      </c>
      <c r="U7" s="4">
        <f t="shared" ref="U7:U70" si="7">T7-V7</f>
        <v>341.73199999999997</v>
      </c>
      <c r="V7" s="4"/>
      <c r="W7" s="4"/>
      <c r="X7" s="4"/>
      <c r="Y7" s="17"/>
      <c r="Z7" s="17">
        <f t="shared" ref="Z7:Z70" si="8">(F7+O7+P7+Q7+T7)/R7</f>
        <v>11</v>
      </c>
      <c r="AA7" s="17">
        <f t="shared" ref="AA7:AA70" si="9">(F7+O7+P7+Q7)/R7</f>
        <v>6.7869223125497768</v>
      </c>
      <c r="AB7" s="17">
        <v>69.763199999999998</v>
      </c>
      <c r="AC7" s="17">
        <v>70.390200000000007</v>
      </c>
      <c r="AD7" s="17">
        <v>74.595799999999997</v>
      </c>
      <c r="AE7" s="17">
        <v>68.521000000000001</v>
      </c>
      <c r="AF7" s="17">
        <v>63.616799999999998</v>
      </c>
      <c r="AG7" s="17">
        <v>55.387</v>
      </c>
      <c r="AH7" s="17">
        <v>51.348199999999999</v>
      </c>
      <c r="AI7" s="17">
        <v>59.164599999999993</v>
      </c>
      <c r="AJ7" s="17">
        <v>59.810799999999993</v>
      </c>
      <c r="AK7" s="17">
        <v>63.280200000000001</v>
      </c>
      <c r="AL7" s="17"/>
      <c r="AM7" s="17">
        <f t="shared" ref="AM7:AM70" si="10">ROUND(G7*U7,0)</f>
        <v>342</v>
      </c>
      <c r="AN7" s="17">
        <f t="shared" ref="AN7:AN70" si="11">ROUND(G7*V7,0)</f>
        <v>0</v>
      </c>
      <c r="AO7" s="17">
        <f t="shared" ref="AO7:AO70" si="12">ROUND(G7*W7,0)</f>
        <v>0</v>
      </c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</row>
    <row r="8" spans="1:54" x14ac:dyDescent="0.25">
      <c r="A8" s="17" t="s">
        <v>42</v>
      </c>
      <c r="B8" s="17" t="s">
        <v>38</v>
      </c>
      <c r="C8" s="17">
        <v>274.21499999999997</v>
      </c>
      <c r="D8" s="17">
        <v>497.596</v>
      </c>
      <c r="E8" s="17">
        <v>355.95699999999999</v>
      </c>
      <c r="F8" s="17">
        <v>363.38</v>
      </c>
      <c r="G8" s="7">
        <v>1</v>
      </c>
      <c r="H8" s="17">
        <v>45</v>
      </c>
      <c r="I8" s="17" t="s">
        <v>39</v>
      </c>
      <c r="J8" s="17"/>
      <c r="K8" s="17">
        <v>363.95800000000003</v>
      </c>
      <c r="L8" s="17">
        <f t="shared" si="3"/>
        <v>-8.0010000000000332</v>
      </c>
      <c r="M8" s="17"/>
      <c r="N8" s="17"/>
      <c r="O8" s="17">
        <f>IFERROR(VLOOKUP(A8,[1]Sheet!$A:$P,16,0),0)</f>
        <v>276.03006199999999</v>
      </c>
      <c r="P8" s="17"/>
      <c r="Q8" s="17">
        <v>0</v>
      </c>
      <c r="R8" s="17">
        <f t="shared" si="4"/>
        <v>71.191400000000002</v>
      </c>
      <c r="S8" s="4">
        <f t="shared" si="5"/>
        <v>143.69533800000005</v>
      </c>
      <c r="T8" s="4">
        <f t="shared" si="6"/>
        <v>143.69533800000005</v>
      </c>
      <c r="U8" s="4">
        <f t="shared" si="7"/>
        <v>143.69533800000005</v>
      </c>
      <c r="V8" s="4"/>
      <c r="W8" s="4"/>
      <c r="X8" s="4"/>
      <c r="Y8" s="17"/>
      <c r="Z8" s="17">
        <f t="shared" si="8"/>
        <v>10.999999999999998</v>
      </c>
      <c r="AA8" s="17">
        <f t="shared" si="9"/>
        <v>8.9815632506173486</v>
      </c>
      <c r="AB8" s="17">
        <v>73.893000000000001</v>
      </c>
      <c r="AC8" s="17">
        <v>90.031599999999997</v>
      </c>
      <c r="AD8" s="17">
        <v>84.92</v>
      </c>
      <c r="AE8" s="17">
        <v>81.057000000000002</v>
      </c>
      <c r="AF8" s="17">
        <v>81.811999999999998</v>
      </c>
      <c r="AG8" s="17">
        <v>79.559200000000004</v>
      </c>
      <c r="AH8" s="17">
        <v>75.104600000000005</v>
      </c>
      <c r="AI8" s="17">
        <v>79.368399999999994</v>
      </c>
      <c r="AJ8" s="17">
        <v>80.863799999999998</v>
      </c>
      <c r="AK8" s="17">
        <v>82.908000000000001</v>
      </c>
      <c r="AL8" s="17"/>
      <c r="AM8" s="17">
        <f t="shared" si="10"/>
        <v>144</v>
      </c>
      <c r="AN8" s="17">
        <f t="shared" si="11"/>
        <v>0</v>
      </c>
      <c r="AO8" s="17">
        <f t="shared" si="12"/>
        <v>0</v>
      </c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</row>
    <row r="9" spans="1:54" x14ac:dyDescent="0.25">
      <c r="A9" s="17" t="s">
        <v>43</v>
      </c>
      <c r="B9" s="17" t="s">
        <v>44</v>
      </c>
      <c r="C9" s="17">
        <v>543</v>
      </c>
      <c r="D9" s="17">
        <v>192</v>
      </c>
      <c r="E9" s="17">
        <v>537</v>
      </c>
      <c r="F9" s="17">
        <v>174</v>
      </c>
      <c r="G9" s="7">
        <v>0.45</v>
      </c>
      <c r="H9" s="17">
        <v>45</v>
      </c>
      <c r="I9" s="17" t="s">
        <v>39</v>
      </c>
      <c r="J9" s="17"/>
      <c r="K9" s="17">
        <v>550</v>
      </c>
      <c r="L9" s="17">
        <f t="shared" si="3"/>
        <v>-13</v>
      </c>
      <c r="M9" s="17"/>
      <c r="N9" s="17"/>
      <c r="O9" s="17">
        <f>IFERROR(VLOOKUP(A9,[1]Sheet!$A:$P,16,0),0)</f>
        <v>238.0949999999996</v>
      </c>
      <c r="P9" s="17"/>
      <c r="Q9" s="17">
        <v>532</v>
      </c>
      <c r="R9" s="17">
        <f t="shared" si="4"/>
        <v>107.4</v>
      </c>
      <c r="S9" s="4">
        <f t="shared" si="5"/>
        <v>237.30500000000052</v>
      </c>
      <c r="T9" s="4">
        <f t="shared" si="6"/>
        <v>237.30500000000052</v>
      </c>
      <c r="U9" s="4">
        <f t="shared" si="7"/>
        <v>237.30500000000052</v>
      </c>
      <c r="V9" s="4"/>
      <c r="W9" s="4"/>
      <c r="X9" s="4"/>
      <c r="Y9" s="17"/>
      <c r="Z9" s="17">
        <f t="shared" si="8"/>
        <v>11</v>
      </c>
      <c r="AA9" s="17">
        <f t="shared" si="9"/>
        <v>8.7904562383612621</v>
      </c>
      <c r="AB9" s="17">
        <v>104.2</v>
      </c>
      <c r="AC9" s="17">
        <v>87.2</v>
      </c>
      <c r="AD9" s="17">
        <v>83.2</v>
      </c>
      <c r="AE9" s="17">
        <v>94.2</v>
      </c>
      <c r="AF9" s="17">
        <v>103.8</v>
      </c>
      <c r="AG9" s="17">
        <v>96.4</v>
      </c>
      <c r="AH9" s="17">
        <v>98.8</v>
      </c>
      <c r="AI9" s="17">
        <v>103.6</v>
      </c>
      <c r="AJ9" s="17">
        <v>95.6</v>
      </c>
      <c r="AK9" s="17">
        <v>89.6</v>
      </c>
      <c r="AL9" s="17"/>
      <c r="AM9" s="17">
        <f t="shared" si="10"/>
        <v>107</v>
      </c>
      <c r="AN9" s="17">
        <f t="shared" si="11"/>
        <v>0</v>
      </c>
      <c r="AO9" s="17">
        <f t="shared" si="12"/>
        <v>0</v>
      </c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</row>
    <row r="10" spans="1:54" x14ac:dyDescent="0.25">
      <c r="A10" s="17" t="s">
        <v>45</v>
      </c>
      <c r="B10" s="17" t="s">
        <v>44</v>
      </c>
      <c r="C10" s="17">
        <v>778.83199999999999</v>
      </c>
      <c r="D10" s="17">
        <v>655.16800000000001</v>
      </c>
      <c r="E10" s="17">
        <v>1000.875</v>
      </c>
      <c r="F10" s="17">
        <v>312.125</v>
      </c>
      <c r="G10" s="7">
        <v>0.45</v>
      </c>
      <c r="H10" s="17">
        <v>45</v>
      </c>
      <c r="I10" s="17" t="s">
        <v>39</v>
      </c>
      <c r="J10" s="17"/>
      <c r="K10" s="17">
        <v>1009</v>
      </c>
      <c r="L10" s="17">
        <f t="shared" si="3"/>
        <v>-8.125</v>
      </c>
      <c r="M10" s="17"/>
      <c r="N10" s="17"/>
      <c r="O10" s="17">
        <f>IFERROR(VLOOKUP(A10,[1]Sheet!$A:$P,16,0),0)</f>
        <v>987.33759999999972</v>
      </c>
      <c r="P10" s="17"/>
      <c r="Q10" s="17">
        <v>254.2624000000001</v>
      </c>
      <c r="R10" s="17">
        <f t="shared" si="4"/>
        <v>200.17500000000001</v>
      </c>
      <c r="S10" s="4">
        <f t="shared" si="5"/>
        <v>648.20000000000039</v>
      </c>
      <c r="T10" s="4">
        <f t="shared" si="6"/>
        <v>648.20000000000039</v>
      </c>
      <c r="U10" s="4">
        <f t="shared" si="7"/>
        <v>348.20000000000039</v>
      </c>
      <c r="V10" s="4">
        <v>300</v>
      </c>
      <c r="W10" s="4"/>
      <c r="X10" s="4"/>
      <c r="Y10" s="17"/>
      <c r="Z10" s="17">
        <f t="shared" si="8"/>
        <v>11</v>
      </c>
      <c r="AA10" s="17">
        <f t="shared" si="9"/>
        <v>7.7618333957786927</v>
      </c>
      <c r="AB10" s="17">
        <v>198.17500000000001</v>
      </c>
      <c r="AC10" s="17">
        <v>213.03360000000001</v>
      </c>
      <c r="AD10" s="17">
        <v>176.4</v>
      </c>
      <c r="AE10" s="17">
        <v>197</v>
      </c>
      <c r="AF10" s="17">
        <v>202.2</v>
      </c>
      <c r="AG10" s="17">
        <v>182.4</v>
      </c>
      <c r="AH10" s="17">
        <v>180.4</v>
      </c>
      <c r="AI10" s="17">
        <v>187.2</v>
      </c>
      <c r="AJ10" s="17">
        <v>168.4</v>
      </c>
      <c r="AK10" s="17">
        <v>178.2</v>
      </c>
      <c r="AL10" s="17"/>
      <c r="AM10" s="17">
        <f t="shared" si="10"/>
        <v>157</v>
      </c>
      <c r="AN10" s="17">
        <f t="shared" si="11"/>
        <v>135</v>
      </c>
      <c r="AO10" s="17">
        <f t="shared" si="12"/>
        <v>0</v>
      </c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</row>
    <row r="11" spans="1:54" x14ac:dyDescent="0.25">
      <c r="A11" s="17" t="s">
        <v>46</v>
      </c>
      <c r="B11" s="17" t="s">
        <v>44</v>
      </c>
      <c r="C11" s="17">
        <v>114</v>
      </c>
      <c r="D11" s="17">
        <v>30</v>
      </c>
      <c r="E11" s="17">
        <v>93</v>
      </c>
      <c r="F11" s="17">
        <v>50</v>
      </c>
      <c r="G11" s="7">
        <v>0.17</v>
      </c>
      <c r="H11" s="17">
        <v>180</v>
      </c>
      <c r="I11" s="17" t="s">
        <v>39</v>
      </c>
      <c r="J11" s="17"/>
      <c r="K11" s="17">
        <v>93</v>
      </c>
      <c r="L11" s="17">
        <f t="shared" si="3"/>
        <v>0</v>
      </c>
      <c r="M11" s="17"/>
      <c r="N11" s="17"/>
      <c r="O11" s="17">
        <f>IFERROR(VLOOKUP(A11,[1]Sheet!$A:$P,16,0),0)</f>
        <v>17.599999999999991</v>
      </c>
      <c r="P11" s="17"/>
      <c r="Q11" s="17">
        <v>77.000000000000028</v>
      </c>
      <c r="R11" s="17">
        <f t="shared" si="4"/>
        <v>18.600000000000001</v>
      </c>
      <c r="S11" s="4">
        <f t="shared" si="5"/>
        <v>60</v>
      </c>
      <c r="T11" s="4">
        <f t="shared" si="6"/>
        <v>60</v>
      </c>
      <c r="U11" s="4">
        <f t="shared" si="7"/>
        <v>60</v>
      </c>
      <c r="V11" s="4"/>
      <c r="W11" s="4"/>
      <c r="X11" s="4"/>
      <c r="Y11" s="17"/>
      <c r="Z11" s="17">
        <f t="shared" si="8"/>
        <v>11</v>
      </c>
      <c r="AA11" s="17">
        <f t="shared" si="9"/>
        <v>7.774193548387097</v>
      </c>
      <c r="AB11" s="17">
        <v>17.600000000000001</v>
      </c>
      <c r="AC11" s="17">
        <v>14.6</v>
      </c>
      <c r="AD11" s="17">
        <v>17</v>
      </c>
      <c r="AE11" s="17">
        <v>16.399999999999999</v>
      </c>
      <c r="AF11" s="17">
        <v>16.8</v>
      </c>
      <c r="AG11" s="17">
        <v>23.4</v>
      </c>
      <c r="AH11" s="17">
        <v>18.2</v>
      </c>
      <c r="AI11" s="17">
        <v>11.8</v>
      </c>
      <c r="AJ11" s="17">
        <v>15</v>
      </c>
      <c r="AK11" s="17">
        <v>19</v>
      </c>
      <c r="AL11" s="17" t="s">
        <v>47</v>
      </c>
      <c r="AM11" s="17">
        <f t="shared" si="10"/>
        <v>10</v>
      </c>
      <c r="AN11" s="17">
        <f t="shared" si="11"/>
        <v>0</v>
      </c>
      <c r="AO11" s="17">
        <f t="shared" si="12"/>
        <v>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</row>
    <row r="12" spans="1:54" x14ac:dyDescent="0.25">
      <c r="A12" s="17" t="s">
        <v>48</v>
      </c>
      <c r="B12" s="17" t="s">
        <v>44</v>
      </c>
      <c r="C12" s="17">
        <v>115</v>
      </c>
      <c r="D12" s="17">
        <v>138</v>
      </c>
      <c r="E12" s="17">
        <v>125</v>
      </c>
      <c r="F12" s="17">
        <v>121</v>
      </c>
      <c r="G12" s="7">
        <v>0.3</v>
      </c>
      <c r="H12" s="17">
        <v>40</v>
      </c>
      <c r="I12" s="17" t="s">
        <v>39</v>
      </c>
      <c r="J12" s="17"/>
      <c r="K12" s="17">
        <v>127</v>
      </c>
      <c r="L12" s="17">
        <f t="shared" si="3"/>
        <v>-2</v>
      </c>
      <c r="M12" s="17"/>
      <c r="N12" s="17"/>
      <c r="O12" s="17">
        <f>IFERROR(VLOOKUP(A12,[1]Sheet!$A:$P,16,0),0)</f>
        <v>0</v>
      </c>
      <c r="P12" s="17"/>
      <c r="Q12" s="17">
        <v>21.799999999999979</v>
      </c>
      <c r="R12" s="17">
        <f t="shared" si="4"/>
        <v>25</v>
      </c>
      <c r="S12" s="4">
        <f t="shared" si="5"/>
        <v>132.20000000000002</v>
      </c>
      <c r="T12" s="4">
        <f t="shared" si="6"/>
        <v>132.20000000000002</v>
      </c>
      <c r="U12" s="4">
        <f t="shared" si="7"/>
        <v>132.20000000000002</v>
      </c>
      <c r="V12" s="4"/>
      <c r="W12" s="4"/>
      <c r="X12" s="4"/>
      <c r="Y12" s="17"/>
      <c r="Z12" s="17">
        <f t="shared" si="8"/>
        <v>11</v>
      </c>
      <c r="AA12" s="17">
        <f t="shared" si="9"/>
        <v>5.7119999999999997</v>
      </c>
      <c r="AB12" s="17">
        <v>20.2</v>
      </c>
      <c r="AC12" s="17">
        <v>21.6</v>
      </c>
      <c r="AD12" s="17">
        <v>27.4</v>
      </c>
      <c r="AE12" s="17">
        <v>21.8</v>
      </c>
      <c r="AF12" s="17">
        <v>23.4</v>
      </c>
      <c r="AG12" s="17">
        <v>29.2</v>
      </c>
      <c r="AH12" s="17">
        <v>28.2</v>
      </c>
      <c r="AI12" s="17">
        <v>23</v>
      </c>
      <c r="AJ12" s="17">
        <v>20</v>
      </c>
      <c r="AK12" s="17">
        <v>23.4</v>
      </c>
      <c r="AL12" s="17"/>
      <c r="AM12" s="17">
        <f t="shared" si="10"/>
        <v>40</v>
      </c>
      <c r="AN12" s="17">
        <f t="shared" si="11"/>
        <v>0</v>
      </c>
      <c r="AO12" s="17">
        <f t="shared" si="12"/>
        <v>0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</row>
    <row r="13" spans="1:54" x14ac:dyDescent="0.25">
      <c r="A13" s="17" t="s">
        <v>49</v>
      </c>
      <c r="B13" s="17" t="s">
        <v>44</v>
      </c>
      <c r="C13" s="17">
        <v>240</v>
      </c>
      <c r="D13" s="17">
        <v>30</v>
      </c>
      <c r="E13" s="17">
        <v>236</v>
      </c>
      <c r="F13" s="17">
        <v>9</v>
      </c>
      <c r="G13" s="7">
        <v>0.17</v>
      </c>
      <c r="H13" s="17">
        <v>180</v>
      </c>
      <c r="I13" s="17" t="s">
        <v>39</v>
      </c>
      <c r="J13" s="17"/>
      <c r="K13" s="17">
        <v>237</v>
      </c>
      <c r="L13" s="17">
        <f t="shared" si="3"/>
        <v>-1</v>
      </c>
      <c r="M13" s="17"/>
      <c r="N13" s="17"/>
      <c r="O13" s="17">
        <f>IFERROR(VLOOKUP(A13,[1]Sheet!$A:$P,16,0),0)</f>
        <v>158.4</v>
      </c>
      <c r="P13" s="17"/>
      <c r="Q13" s="17">
        <v>210.00000000000011</v>
      </c>
      <c r="R13" s="17">
        <f t="shared" si="4"/>
        <v>47.2</v>
      </c>
      <c r="S13" s="4">
        <f t="shared" si="5"/>
        <v>141.79999999999993</v>
      </c>
      <c r="T13" s="4">
        <f t="shared" si="6"/>
        <v>141.79999999999993</v>
      </c>
      <c r="U13" s="4">
        <f t="shared" si="7"/>
        <v>141.79999999999993</v>
      </c>
      <c r="V13" s="4"/>
      <c r="W13" s="4"/>
      <c r="X13" s="4"/>
      <c r="Y13" s="17"/>
      <c r="Z13" s="17">
        <f t="shared" si="8"/>
        <v>11</v>
      </c>
      <c r="AA13" s="17">
        <f t="shared" si="9"/>
        <v>7.9957627118644083</v>
      </c>
      <c r="AB13" s="17">
        <v>44.2</v>
      </c>
      <c r="AC13" s="17">
        <v>38.200000000000003</v>
      </c>
      <c r="AD13" s="17">
        <v>30.6</v>
      </c>
      <c r="AE13" s="17">
        <v>29.2</v>
      </c>
      <c r="AF13" s="17">
        <v>41.6</v>
      </c>
      <c r="AG13" s="17">
        <v>49.8</v>
      </c>
      <c r="AH13" s="17">
        <v>42</v>
      </c>
      <c r="AI13" s="17">
        <v>35.6</v>
      </c>
      <c r="AJ13" s="17">
        <v>47.8</v>
      </c>
      <c r="AK13" s="17">
        <v>54.6</v>
      </c>
      <c r="AL13" s="17"/>
      <c r="AM13" s="17">
        <f t="shared" si="10"/>
        <v>24</v>
      </c>
      <c r="AN13" s="17">
        <f t="shared" si="11"/>
        <v>0</v>
      </c>
      <c r="AO13" s="17">
        <f t="shared" si="12"/>
        <v>0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</row>
    <row r="14" spans="1:54" x14ac:dyDescent="0.25">
      <c r="A14" s="10" t="s">
        <v>50</v>
      </c>
      <c r="B14" s="10" t="s">
        <v>44</v>
      </c>
      <c r="C14" s="10">
        <v>2</v>
      </c>
      <c r="D14" s="10">
        <v>4</v>
      </c>
      <c r="E14" s="10">
        <v>2</v>
      </c>
      <c r="F14" s="10">
        <v>1</v>
      </c>
      <c r="G14" s="11">
        <v>0</v>
      </c>
      <c r="H14" s="10">
        <v>50</v>
      </c>
      <c r="I14" s="10" t="s">
        <v>51</v>
      </c>
      <c r="J14" s="10"/>
      <c r="K14" s="10">
        <v>5</v>
      </c>
      <c r="L14" s="10">
        <f t="shared" si="3"/>
        <v>-3</v>
      </c>
      <c r="M14" s="10"/>
      <c r="N14" s="10"/>
      <c r="O14" s="10">
        <f>IFERROR(VLOOKUP(A14,[1]Sheet!$A:$P,16,0),0)</f>
        <v>0</v>
      </c>
      <c r="P14" s="10"/>
      <c r="Q14" s="10">
        <v>0</v>
      </c>
      <c r="R14" s="10">
        <f t="shared" si="4"/>
        <v>0.4</v>
      </c>
      <c r="S14" s="12"/>
      <c r="T14" s="4">
        <f t="shared" si="6"/>
        <v>0</v>
      </c>
      <c r="U14" s="4">
        <f t="shared" si="7"/>
        <v>0</v>
      </c>
      <c r="V14" s="4"/>
      <c r="W14" s="4"/>
      <c r="X14" s="12"/>
      <c r="Y14" s="10"/>
      <c r="Z14" s="17">
        <f t="shared" si="8"/>
        <v>2.5</v>
      </c>
      <c r="AA14" s="10">
        <f t="shared" si="9"/>
        <v>2.5</v>
      </c>
      <c r="AB14" s="10">
        <v>0.2</v>
      </c>
      <c r="AC14" s="10">
        <v>0.2</v>
      </c>
      <c r="AD14" s="10">
        <v>1.4</v>
      </c>
      <c r="AE14" s="10">
        <v>1.2</v>
      </c>
      <c r="AF14" s="10">
        <v>0.4</v>
      </c>
      <c r="AG14" s="10">
        <v>0.4</v>
      </c>
      <c r="AH14" s="10">
        <v>0.4</v>
      </c>
      <c r="AI14" s="10">
        <v>1.2</v>
      </c>
      <c r="AJ14" s="10">
        <v>1</v>
      </c>
      <c r="AK14" s="10">
        <v>0.4</v>
      </c>
      <c r="AL14" s="10"/>
      <c r="AM14" s="17">
        <f t="shared" si="10"/>
        <v>0</v>
      </c>
      <c r="AN14" s="17">
        <f t="shared" si="11"/>
        <v>0</v>
      </c>
      <c r="AO14" s="17">
        <f t="shared" si="12"/>
        <v>0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</row>
    <row r="15" spans="1:54" x14ac:dyDescent="0.25">
      <c r="A15" s="17" t="s">
        <v>52</v>
      </c>
      <c r="B15" s="17" t="s">
        <v>38</v>
      </c>
      <c r="C15" s="17">
        <v>865.81600000000003</v>
      </c>
      <c r="D15" s="17">
        <v>482.68200000000002</v>
      </c>
      <c r="E15" s="17">
        <v>694.11</v>
      </c>
      <c r="F15" s="17">
        <v>548.43799999999999</v>
      </c>
      <c r="G15" s="7">
        <v>1</v>
      </c>
      <c r="H15" s="17">
        <v>55</v>
      </c>
      <c r="I15" s="17" t="s">
        <v>39</v>
      </c>
      <c r="J15" s="17"/>
      <c r="K15" s="17">
        <v>718.33100000000002</v>
      </c>
      <c r="L15" s="17">
        <f t="shared" si="3"/>
        <v>-24.221000000000004</v>
      </c>
      <c r="M15" s="17"/>
      <c r="N15" s="17"/>
      <c r="O15" s="17">
        <f>IFERROR(VLOOKUP(A15,[1]Sheet!$A:$P,16,0),0)</f>
        <v>433.28356999999937</v>
      </c>
      <c r="P15" s="17">
        <v>306.23160000000001</v>
      </c>
      <c r="Q15" s="17">
        <v>0</v>
      </c>
      <c r="R15" s="17">
        <f t="shared" si="4"/>
        <v>138.822</v>
      </c>
      <c r="S15" s="4">
        <f t="shared" ref="S15:S31" si="13">11*R15-Q15-P15-O15-F15</f>
        <v>239.08883000000048</v>
      </c>
      <c r="T15" s="4">
        <f t="shared" si="6"/>
        <v>239.08883000000048</v>
      </c>
      <c r="U15" s="4">
        <f t="shared" si="7"/>
        <v>239.08883000000048</v>
      </c>
      <c r="V15" s="4"/>
      <c r="W15" s="4">
        <f t="shared" ref="W15:W16" si="14">$W$1*R15</f>
        <v>360.93720000000002</v>
      </c>
      <c r="X15" s="4"/>
      <c r="Y15" s="17"/>
      <c r="Z15" s="17">
        <f t="shared" si="8"/>
        <v>11</v>
      </c>
      <c r="AA15" s="17">
        <f t="shared" si="9"/>
        <v>9.2777309792395961</v>
      </c>
      <c r="AB15" s="17">
        <v>133.608</v>
      </c>
      <c r="AC15" s="17">
        <v>153.11580000000001</v>
      </c>
      <c r="AD15" s="17">
        <v>141.2114</v>
      </c>
      <c r="AE15" s="17">
        <v>130.14019999999999</v>
      </c>
      <c r="AF15" s="17">
        <v>142.0138</v>
      </c>
      <c r="AG15" s="17">
        <v>141.31800000000001</v>
      </c>
      <c r="AH15" s="17">
        <v>137.64599999999999</v>
      </c>
      <c r="AI15" s="17">
        <v>135.86000000000001</v>
      </c>
      <c r="AJ15" s="17">
        <v>136.61320000000001</v>
      </c>
      <c r="AK15" s="17">
        <v>136.01439999999999</v>
      </c>
      <c r="AL15" s="17" t="s">
        <v>53</v>
      </c>
      <c r="AM15" s="17">
        <f t="shared" si="10"/>
        <v>239</v>
      </c>
      <c r="AN15" s="17">
        <f t="shared" si="11"/>
        <v>0</v>
      </c>
      <c r="AO15" s="17">
        <f t="shared" si="12"/>
        <v>361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</row>
    <row r="16" spans="1:54" x14ac:dyDescent="0.25">
      <c r="A16" s="17" t="s">
        <v>54</v>
      </c>
      <c r="B16" s="17" t="s">
        <v>38</v>
      </c>
      <c r="C16" s="17">
        <v>2599.7429999999999</v>
      </c>
      <c r="D16" s="17">
        <v>1466.213</v>
      </c>
      <c r="E16" s="17">
        <v>2282.817</v>
      </c>
      <c r="F16" s="17">
        <v>1575.41</v>
      </c>
      <c r="G16" s="7">
        <v>1</v>
      </c>
      <c r="H16" s="17">
        <v>50</v>
      </c>
      <c r="I16" s="17" t="s">
        <v>39</v>
      </c>
      <c r="J16" s="17"/>
      <c r="K16" s="17">
        <v>2351.335</v>
      </c>
      <c r="L16" s="17">
        <f t="shared" si="3"/>
        <v>-68.518000000000029</v>
      </c>
      <c r="M16" s="17"/>
      <c r="N16" s="17"/>
      <c r="O16" s="17">
        <f>IFERROR(VLOOKUP(A16,[1]Sheet!$A:$P,16,0),0)</f>
        <v>850.37519999999995</v>
      </c>
      <c r="P16" s="17">
        <v>862.10840000000007</v>
      </c>
      <c r="Q16" s="17">
        <v>523.39956000000018</v>
      </c>
      <c r="R16" s="17">
        <f t="shared" si="4"/>
        <v>456.5634</v>
      </c>
      <c r="S16" s="4">
        <f t="shared" si="13"/>
        <v>1210.9042400000001</v>
      </c>
      <c r="T16" s="4">
        <f t="shared" si="6"/>
        <v>1210.9042400000001</v>
      </c>
      <c r="U16" s="4">
        <f t="shared" si="7"/>
        <v>610.90424000000007</v>
      </c>
      <c r="V16" s="4">
        <v>600</v>
      </c>
      <c r="W16" s="4">
        <f t="shared" si="14"/>
        <v>1187.06484</v>
      </c>
      <c r="X16" s="4"/>
      <c r="Y16" s="17"/>
      <c r="Z16" s="17">
        <f t="shared" si="8"/>
        <v>11.000000000000002</v>
      </c>
      <c r="AA16" s="17">
        <f t="shared" si="9"/>
        <v>8.347785126884899</v>
      </c>
      <c r="AB16" s="17">
        <v>434.85939999999999</v>
      </c>
      <c r="AC16" s="17">
        <v>431.05419999999998</v>
      </c>
      <c r="AD16" s="17">
        <v>397.41500000000002</v>
      </c>
      <c r="AE16" s="17">
        <v>419.31939999999997</v>
      </c>
      <c r="AF16" s="17">
        <v>418.7294</v>
      </c>
      <c r="AG16" s="17">
        <v>400.56740000000002</v>
      </c>
      <c r="AH16" s="17">
        <v>425.20159999999998</v>
      </c>
      <c r="AI16" s="17">
        <v>463.28899999999999</v>
      </c>
      <c r="AJ16" s="17">
        <v>448.63139999999999</v>
      </c>
      <c r="AK16" s="17">
        <v>411.04599999999999</v>
      </c>
      <c r="AL16" s="17" t="s">
        <v>53</v>
      </c>
      <c r="AM16" s="17">
        <f t="shared" si="10"/>
        <v>611</v>
      </c>
      <c r="AN16" s="17">
        <f t="shared" si="11"/>
        <v>600</v>
      </c>
      <c r="AO16" s="17">
        <f t="shared" si="12"/>
        <v>1187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</row>
    <row r="17" spans="1:54" x14ac:dyDescent="0.25">
      <c r="A17" s="17" t="s">
        <v>55</v>
      </c>
      <c r="B17" s="17" t="s">
        <v>38</v>
      </c>
      <c r="C17" s="17">
        <v>96.338999999999999</v>
      </c>
      <c r="D17" s="17">
        <v>236.08600000000001</v>
      </c>
      <c r="E17" s="17">
        <v>140.73400000000001</v>
      </c>
      <c r="F17" s="17">
        <v>178.94200000000001</v>
      </c>
      <c r="G17" s="7">
        <v>1</v>
      </c>
      <c r="H17" s="17">
        <v>60</v>
      </c>
      <c r="I17" s="17" t="s">
        <v>39</v>
      </c>
      <c r="J17" s="17"/>
      <c r="K17" s="17">
        <v>143.77799999999999</v>
      </c>
      <c r="L17" s="17">
        <f t="shared" si="3"/>
        <v>-3.0439999999999827</v>
      </c>
      <c r="M17" s="17"/>
      <c r="N17" s="17"/>
      <c r="O17" s="17">
        <f>IFERROR(VLOOKUP(A17,[1]Sheet!$A:$P,16,0),0)</f>
        <v>50.624400000000151</v>
      </c>
      <c r="P17" s="17"/>
      <c r="Q17" s="17">
        <v>0</v>
      </c>
      <c r="R17" s="17">
        <f t="shared" si="4"/>
        <v>28.146800000000002</v>
      </c>
      <c r="S17" s="4">
        <f t="shared" si="13"/>
        <v>80.048399999999845</v>
      </c>
      <c r="T17" s="4">
        <f t="shared" si="6"/>
        <v>80.048399999999845</v>
      </c>
      <c r="U17" s="4">
        <f t="shared" si="7"/>
        <v>80.048399999999845</v>
      </c>
      <c r="V17" s="4"/>
      <c r="W17" s="4"/>
      <c r="X17" s="4"/>
      <c r="Y17" s="17"/>
      <c r="Z17" s="17">
        <f t="shared" si="8"/>
        <v>11</v>
      </c>
      <c r="AA17" s="17">
        <f t="shared" si="9"/>
        <v>8.156039052396725</v>
      </c>
      <c r="AB17" s="17">
        <v>24.717199999999998</v>
      </c>
      <c r="AC17" s="17">
        <v>33.492800000000003</v>
      </c>
      <c r="AD17" s="17">
        <v>34.562800000000003</v>
      </c>
      <c r="AE17" s="17">
        <v>27.616599999999998</v>
      </c>
      <c r="AF17" s="17">
        <v>28.856999999999999</v>
      </c>
      <c r="AG17" s="17">
        <v>28.511600000000001</v>
      </c>
      <c r="AH17" s="17">
        <v>28.056000000000001</v>
      </c>
      <c r="AI17" s="17">
        <v>29.542000000000002</v>
      </c>
      <c r="AJ17" s="17">
        <v>27.240400000000001</v>
      </c>
      <c r="AK17" s="17">
        <v>36.052799999999998</v>
      </c>
      <c r="AL17" s="17"/>
      <c r="AM17" s="17">
        <f t="shared" si="10"/>
        <v>80</v>
      </c>
      <c r="AN17" s="17">
        <f t="shared" si="11"/>
        <v>0</v>
      </c>
      <c r="AO17" s="17">
        <f t="shared" si="12"/>
        <v>0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</row>
    <row r="18" spans="1:54" x14ac:dyDescent="0.25">
      <c r="A18" s="17" t="s">
        <v>56</v>
      </c>
      <c r="B18" s="17" t="s">
        <v>38</v>
      </c>
      <c r="C18" s="17">
        <v>1991.7560000000001</v>
      </c>
      <c r="D18" s="17">
        <v>512.822</v>
      </c>
      <c r="E18" s="17">
        <v>1361.2950000000001</v>
      </c>
      <c r="F18" s="17">
        <v>997.05200000000002</v>
      </c>
      <c r="G18" s="7">
        <v>1</v>
      </c>
      <c r="H18" s="17">
        <v>60</v>
      </c>
      <c r="I18" s="17" t="s">
        <v>39</v>
      </c>
      <c r="J18" s="17"/>
      <c r="K18" s="17">
        <v>1366.9</v>
      </c>
      <c r="L18" s="17">
        <f t="shared" si="3"/>
        <v>-5.6050000000000182</v>
      </c>
      <c r="M18" s="17"/>
      <c r="N18" s="17"/>
      <c r="O18" s="17">
        <f>IFERROR(VLOOKUP(A18,[1]Sheet!$A:$P,16,0),0)</f>
        <v>521.73960000000034</v>
      </c>
      <c r="P18" s="17">
        <v>533.10320000000002</v>
      </c>
      <c r="Q18" s="17">
        <v>0</v>
      </c>
      <c r="R18" s="17">
        <f t="shared" si="4"/>
        <v>272.25900000000001</v>
      </c>
      <c r="S18" s="4">
        <f t="shared" si="13"/>
        <v>942.95419999999979</v>
      </c>
      <c r="T18" s="4">
        <f t="shared" si="6"/>
        <v>942.95419999999979</v>
      </c>
      <c r="U18" s="4">
        <f t="shared" si="7"/>
        <v>642.95419999999979</v>
      </c>
      <c r="V18" s="4">
        <v>300</v>
      </c>
      <c r="W18" s="4">
        <f>$W$1*R18</f>
        <v>707.87340000000006</v>
      </c>
      <c r="X18" s="4"/>
      <c r="Y18" s="17"/>
      <c r="Z18" s="17">
        <f t="shared" si="8"/>
        <v>11</v>
      </c>
      <c r="AA18" s="17">
        <f t="shared" si="9"/>
        <v>7.5365545307960451</v>
      </c>
      <c r="AB18" s="17">
        <v>232.4948</v>
      </c>
      <c r="AC18" s="17">
        <v>266.55160000000001</v>
      </c>
      <c r="AD18" s="17">
        <v>252.98820000000001</v>
      </c>
      <c r="AE18" s="17">
        <v>254.18600000000001</v>
      </c>
      <c r="AF18" s="17">
        <v>281.98899999999998</v>
      </c>
      <c r="AG18" s="17">
        <v>260.8252</v>
      </c>
      <c r="AH18" s="17">
        <v>274.05439999999999</v>
      </c>
      <c r="AI18" s="17">
        <v>270.20699999999999</v>
      </c>
      <c r="AJ18" s="17">
        <v>257.07920000000001</v>
      </c>
      <c r="AK18" s="17">
        <v>266.68439999999998</v>
      </c>
      <c r="AL18" s="17" t="s">
        <v>53</v>
      </c>
      <c r="AM18" s="17">
        <f t="shared" si="10"/>
        <v>643</v>
      </c>
      <c r="AN18" s="17">
        <f t="shared" si="11"/>
        <v>300</v>
      </c>
      <c r="AO18" s="17">
        <f t="shared" si="12"/>
        <v>708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17" t="s">
        <v>57</v>
      </c>
      <c r="B19" s="17" t="s">
        <v>38</v>
      </c>
      <c r="C19" s="17">
        <v>79.135999999999996</v>
      </c>
      <c r="D19" s="17">
        <v>133.28800000000001</v>
      </c>
      <c r="E19" s="17">
        <v>160.86699999999999</v>
      </c>
      <c r="F19" s="17">
        <v>30.489000000000001</v>
      </c>
      <c r="G19" s="7">
        <v>1</v>
      </c>
      <c r="H19" s="17">
        <v>60</v>
      </c>
      <c r="I19" s="17" t="s">
        <v>39</v>
      </c>
      <c r="J19" s="17"/>
      <c r="K19" s="17">
        <v>141.46700000000001</v>
      </c>
      <c r="L19" s="17">
        <f t="shared" si="3"/>
        <v>19.399999999999977</v>
      </c>
      <c r="M19" s="17"/>
      <c r="N19" s="17"/>
      <c r="O19" s="17">
        <f>IFERROR(VLOOKUP(A19,[1]Sheet!$A:$P,16,0),0)</f>
        <v>122.3442000000001</v>
      </c>
      <c r="P19" s="17"/>
      <c r="Q19" s="17">
        <v>119.3405999999999</v>
      </c>
      <c r="R19" s="17">
        <f t="shared" si="4"/>
        <v>32.173400000000001</v>
      </c>
      <c r="S19" s="4">
        <f t="shared" si="13"/>
        <v>81.73360000000001</v>
      </c>
      <c r="T19" s="4">
        <f t="shared" si="6"/>
        <v>81.73360000000001</v>
      </c>
      <c r="U19" s="4">
        <f t="shared" si="7"/>
        <v>81.73360000000001</v>
      </c>
      <c r="V19" s="4"/>
      <c r="W19" s="4"/>
      <c r="X19" s="4"/>
      <c r="Y19" s="17"/>
      <c r="Z19" s="17">
        <f t="shared" si="8"/>
        <v>11</v>
      </c>
      <c r="AA19" s="17">
        <f t="shared" si="9"/>
        <v>8.4595908421242374</v>
      </c>
      <c r="AB19" s="17">
        <v>32.180799999999998</v>
      </c>
      <c r="AC19" s="17">
        <v>28.7742</v>
      </c>
      <c r="AD19" s="17">
        <v>24.992799999999999</v>
      </c>
      <c r="AE19" s="17">
        <v>25.6252</v>
      </c>
      <c r="AF19" s="17">
        <v>25.071400000000001</v>
      </c>
      <c r="AG19" s="17">
        <v>22.690200000000001</v>
      </c>
      <c r="AH19" s="17">
        <v>24.005600000000001</v>
      </c>
      <c r="AI19" s="17">
        <v>23.498999999999999</v>
      </c>
      <c r="AJ19" s="17">
        <v>23.238399999999999</v>
      </c>
      <c r="AK19" s="17">
        <v>24.1892</v>
      </c>
      <c r="AL19" s="17"/>
      <c r="AM19" s="17">
        <f t="shared" si="10"/>
        <v>82</v>
      </c>
      <c r="AN19" s="17">
        <f t="shared" si="11"/>
        <v>0</v>
      </c>
      <c r="AO19" s="17">
        <f t="shared" si="12"/>
        <v>0</v>
      </c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</row>
    <row r="20" spans="1:54" x14ac:dyDescent="0.25">
      <c r="A20" s="17" t="s">
        <v>58</v>
      </c>
      <c r="B20" s="17" t="s">
        <v>38</v>
      </c>
      <c r="C20" s="17">
        <v>0.17699999999999999</v>
      </c>
      <c r="D20" s="17">
        <v>33.521000000000001</v>
      </c>
      <c r="E20" s="17">
        <v>3.7909999999999999</v>
      </c>
      <c r="F20" s="17">
        <v>29.73</v>
      </c>
      <c r="G20" s="7">
        <v>1</v>
      </c>
      <c r="H20" s="17">
        <v>180</v>
      </c>
      <c r="I20" s="17" t="s">
        <v>39</v>
      </c>
      <c r="J20" s="17"/>
      <c r="K20" s="17">
        <v>5.03</v>
      </c>
      <c r="L20" s="17">
        <f t="shared" si="3"/>
        <v>-1.2390000000000003</v>
      </c>
      <c r="M20" s="17"/>
      <c r="N20" s="17"/>
      <c r="O20" s="17">
        <f>IFERROR(VLOOKUP(A20,[1]Sheet!$A:$P,16,0),0)</f>
        <v>0</v>
      </c>
      <c r="P20" s="17"/>
      <c r="Q20" s="17">
        <v>0</v>
      </c>
      <c r="R20" s="17">
        <f t="shared" si="4"/>
        <v>0.75819999999999999</v>
      </c>
      <c r="S20" s="4"/>
      <c r="T20" s="4">
        <f t="shared" si="6"/>
        <v>0</v>
      </c>
      <c r="U20" s="4">
        <f t="shared" si="7"/>
        <v>0</v>
      </c>
      <c r="V20" s="4"/>
      <c r="W20" s="4"/>
      <c r="X20" s="4"/>
      <c r="Y20" s="17"/>
      <c r="Z20" s="17">
        <f t="shared" si="8"/>
        <v>39.211289897124772</v>
      </c>
      <c r="AA20" s="17">
        <f t="shared" si="9"/>
        <v>39.211289897124772</v>
      </c>
      <c r="AB20" s="17">
        <v>0.63319999999999999</v>
      </c>
      <c r="AC20" s="17">
        <v>2.7970000000000002</v>
      </c>
      <c r="AD20" s="17">
        <v>4.202</v>
      </c>
      <c r="AE20" s="17">
        <v>1.7445999999999999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 t="s">
        <v>59</v>
      </c>
      <c r="AM20" s="17">
        <f t="shared" si="10"/>
        <v>0</v>
      </c>
      <c r="AN20" s="17">
        <f t="shared" si="11"/>
        <v>0</v>
      </c>
      <c r="AO20" s="17">
        <f t="shared" si="12"/>
        <v>0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</row>
    <row r="21" spans="1:54" x14ac:dyDescent="0.25">
      <c r="A21" s="17" t="s">
        <v>60</v>
      </c>
      <c r="B21" s="17" t="s">
        <v>38</v>
      </c>
      <c r="C21" s="17">
        <v>1803.0309999999999</v>
      </c>
      <c r="D21" s="17">
        <v>631.99699999999996</v>
      </c>
      <c r="E21" s="17">
        <v>1258.2080000000001</v>
      </c>
      <c r="F21" s="17">
        <v>1045.9480000000001</v>
      </c>
      <c r="G21" s="7">
        <v>1</v>
      </c>
      <c r="H21" s="17">
        <v>60</v>
      </c>
      <c r="I21" s="17" t="s">
        <v>39</v>
      </c>
      <c r="J21" s="17"/>
      <c r="K21" s="17">
        <v>1255.335</v>
      </c>
      <c r="L21" s="17">
        <f t="shared" si="3"/>
        <v>2.8730000000000473</v>
      </c>
      <c r="M21" s="17"/>
      <c r="N21" s="17"/>
      <c r="O21" s="17">
        <f>IFERROR(VLOOKUP(A21,[1]Sheet!$A:$P,16,0),0)</f>
        <v>446.09280000000012</v>
      </c>
      <c r="P21" s="17">
        <v>512.03160000000003</v>
      </c>
      <c r="Q21" s="17">
        <v>234.80468000000019</v>
      </c>
      <c r="R21" s="17">
        <f t="shared" si="4"/>
        <v>251.64160000000001</v>
      </c>
      <c r="S21" s="4">
        <f t="shared" si="13"/>
        <v>529.18051999999966</v>
      </c>
      <c r="T21" s="4">
        <f t="shared" si="6"/>
        <v>529.18051999999966</v>
      </c>
      <c r="U21" s="4">
        <f t="shared" si="7"/>
        <v>329.18051999999966</v>
      </c>
      <c r="V21" s="4">
        <v>200</v>
      </c>
      <c r="W21" s="4">
        <f>$W$1*R21</f>
        <v>654.26816000000008</v>
      </c>
      <c r="X21" s="4"/>
      <c r="Y21" s="17"/>
      <c r="Z21" s="17">
        <f t="shared" si="8"/>
        <v>11</v>
      </c>
      <c r="AA21" s="17">
        <f t="shared" si="9"/>
        <v>8.8970864912637655</v>
      </c>
      <c r="AB21" s="17">
        <v>246.90719999999999</v>
      </c>
      <c r="AC21" s="17">
        <v>256.01580000000001</v>
      </c>
      <c r="AD21" s="17">
        <v>249.53360000000001</v>
      </c>
      <c r="AE21" s="17">
        <v>245.56100000000001</v>
      </c>
      <c r="AF21" s="17">
        <v>266.63839999999999</v>
      </c>
      <c r="AG21" s="17">
        <v>269.5</v>
      </c>
      <c r="AH21" s="17">
        <v>262.73599999999999</v>
      </c>
      <c r="AI21" s="17">
        <v>282.21039999999999</v>
      </c>
      <c r="AJ21" s="17">
        <v>291.70979999999997</v>
      </c>
      <c r="AK21" s="17">
        <v>282.65460000000002</v>
      </c>
      <c r="AL21" s="17" t="s">
        <v>53</v>
      </c>
      <c r="AM21" s="17">
        <f t="shared" si="10"/>
        <v>329</v>
      </c>
      <c r="AN21" s="17">
        <f t="shared" si="11"/>
        <v>200</v>
      </c>
      <c r="AO21" s="17">
        <f t="shared" si="12"/>
        <v>654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</row>
    <row r="22" spans="1:54" x14ac:dyDescent="0.25">
      <c r="A22" s="17" t="s">
        <v>61</v>
      </c>
      <c r="B22" s="17" t="s">
        <v>38</v>
      </c>
      <c r="C22" s="17">
        <v>120.18300000000001</v>
      </c>
      <c r="D22" s="17">
        <v>420.42</v>
      </c>
      <c r="E22" s="17">
        <v>246.529</v>
      </c>
      <c r="F22" s="17">
        <v>251.446</v>
      </c>
      <c r="G22" s="7">
        <v>1</v>
      </c>
      <c r="H22" s="17">
        <v>60</v>
      </c>
      <c r="I22" s="17" t="s">
        <v>39</v>
      </c>
      <c r="J22" s="17"/>
      <c r="K22" s="17">
        <v>262.07</v>
      </c>
      <c r="L22" s="17">
        <f t="shared" si="3"/>
        <v>-15.540999999999997</v>
      </c>
      <c r="M22" s="17"/>
      <c r="N22" s="17"/>
      <c r="O22" s="17">
        <f>IFERROR(VLOOKUP(A22,[1]Sheet!$A:$P,16,0),0)</f>
        <v>118.85940000000009</v>
      </c>
      <c r="P22" s="17"/>
      <c r="Q22" s="17">
        <v>39.574000000000012</v>
      </c>
      <c r="R22" s="17">
        <f t="shared" si="4"/>
        <v>49.305799999999998</v>
      </c>
      <c r="S22" s="4">
        <f t="shared" si="13"/>
        <v>132.48439999999985</v>
      </c>
      <c r="T22" s="4">
        <f t="shared" si="6"/>
        <v>132.48439999999985</v>
      </c>
      <c r="U22" s="4">
        <f t="shared" si="7"/>
        <v>132.48439999999985</v>
      </c>
      <c r="V22" s="4"/>
      <c r="W22" s="4"/>
      <c r="X22" s="4"/>
      <c r="Y22" s="17"/>
      <c r="Z22" s="17">
        <f t="shared" si="8"/>
        <v>11</v>
      </c>
      <c r="AA22" s="17">
        <f t="shared" si="9"/>
        <v>8.3130057721404</v>
      </c>
      <c r="AB22" s="17">
        <v>49.024000000000001</v>
      </c>
      <c r="AC22" s="17">
        <v>56.65</v>
      </c>
      <c r="AD22" s="17">
        <v>57.3476</v>
      </c>
      <c r="AE22" s="17">
        <v>68.17240000000001</v>
      </c>
      <c r="AF22" s="17">
        <v>79.395799999999994</v>
      </c>
      <c r="AG22" s="17">
        <v>71.963200000000001</v>
      </c>
      <c r="AH22" s="17">
        <v>77.286199999999994</v>
      </c>
      <c r="AI22" s="17">
        <v>88.933000000000007</v>
      </c>
      <c r="AJ22" s="17">
        <v>82.945399999999992</v>
      </c>
      <c r="AK22" s="17">
        <v>78.087400000000002</v>
      </c>
      <c r="AL22" s="17" t="s">
        <v>62</v>
      </c>
      <c r="AM22" s="17">
        <f t="shared" si="10"/>
        <v>132</v>
      </c>
      <c r="AN22" s="17">
        <f t="shared" si="11"/>
        <v>0</v>
      </c>
      <c r="AO22" s="17">
        <f t="shared" si="12"/>
        <v>0</v>
      </c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</row>
    <row r="23" spans="1:54" x14ac:dyDescent="0.25">
      <c r="A23" s="17" t="s">
        <v>63</v>
      </c>
      <c r="B23" s="17" t="s">
        <v>38</v>
      </c>
      <c r="C23" s="17">
        <v>239.334</v>
      </c>
      <c r="D23" s="17">
        <v>160.678</v>
      </c>
      <c r="E23" s="17">
        <v>226.001</v>
      </c>
      <c r="F23" s="17">
        <v>148.429</v>
      </c>
      <c r="G23" s="7">
        <v>1</v>
      </c>
      <c r="H23" s="17">
        <v>60</v>
      </c>
      <c r="I23" s="17" t="s">
        <v>39</v>
      </c>
      <c r="J23" s="17"/>
      <c r="K23" s="17">
        <v>225.845</v>
      </c>
      <c r="L23" s="17">
        <f t="shared" si="3"/>
        <v>0.15600000000000591</v>
      </c>
      <c r="M23" s="17"/>
      <c r="N23" s="17"/>
      <c r="O23" s="17">
        <f>IFERROR(VLOOKUP(A23,[1]Sheet!$A:$P,16,0),0)</f>
        <v>126.35420000000001</v>
      </c>
      <c r="P23" s="17"/>
      <c r="Q23" s="17">
        <v>114.8276</v>
      </c>
      <c r="R23" s="17">
        <f t="shared" si="4"/>
        <v>45.200200000000002</v>
      </c>
      <c r="S23" s="4">
        <f t="shared" si="13"/>
        <v>107.59139999999999</v>
      </c>
      <c r="T23" s="4">
        <f t="shared" si="6"/>
        <v>107.59139999999999</v>
      </c>
      <c r="U23" s="4">
        <f t="shared" si="7"/>
        <v>107.59139999999999</v>
      </c>
      <c r="V23" s="4"/>
      <c r="W23" s="4"/>
      <c r="X23" s="4"/>
      <c r="Y23" s="17"/>
      <c r="Z23" s="17">
        <f t="shared" si="8"/>
        <v>11</v>
      </c>
      <c r="AA23" s="17">
        <f t="shared" si="9"/>
        <v>8.6196698244698045</v>
      </c>
      <c r="AB23" s="17">
        <v>45.272399999999998</v>
      </c>
      <c r="AC23" s="17">
        <v>45.233800000000002</v>
      </c>
      <c r="AD23" s="17">
        <v>43.129800000000003</v>
      </c>
      <c r="AE23" s="17">
        <v>44.530200000000001</v>
      </c>
      <c r="AF23" s="17">
        <v>49.392200000000003</v>
      </c>
      <c r="AG23" s="17">
        <v>52.819000000000003</v>
      </c>
      <c r="AH23" s="17">
        <v>52.120399999999997</v>
      </c>
      <c r="AI23" s="17">
        <v>51.258000000000003</v>
      </c>
      <c r="AJ23" s="17">
        <v>54.648800000000008</v>
      </c>
      <c r="AK23" s="17">
        <v>55.677599999999998</v>
      </c>
      <c r="AL23" s="17" t="s">
        <v>40</v>
      </c>
      <c r="AM23" s="17">
        <f t="shared" si="10"/>
        <v>108</v>
      </c>
      <c r="AN23" s="17">
        <f t="shared" si="11"/>
        <v>0</v>
      </c>
      <c r="AO23" s="17">
        <f t="shared" si="12"/>
        <v>0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x14ac:dyDescent="0.25">
      <c r="A24" s="17" t="s">
        <v>64</v>
      </c>
      <c r="B24" s="17" t="s">
        <v>38</v>
      </c>
      <c r="C24" s="17">
        <v>16.649999999999999</v>
      </c>
      <c r="D24" s="17">
        <v>0.89100000000000001</v>
      </c>
      <c r="E24" s="17">
        <v>12.946</v>
      </c>
      <c r="F24" s="17">
        <v>4.5949999999999998</v>
      </c>
      <c r="G24" s="7">
        <v>1</v>
      </c>
      <c r="H24" s="17">
        <v>180</v>
      </c>
      <c r="I24" s="17" t="s">
        <v>39</v>
      </c>
      <c r="J24" s="17"/>
      <c r="K24" s="17">
        <v>12.63</v>
      </c>
      <c r="L24" s="17">
        <f t="shared" si="3"/>
        <v>0.31599999999999895</v>
      </c>
      <c r="M24" s="17"/>
      <c r="N24" s="17"/>
      <c r="O24" s="17">
        <f>IFERROR(VLOOKUP(A24,[1]Sheet!$A:$P,16,0),0)</f>
        <v>0</v>
      </c>
      <c r="P24" s="17"/>
      <c r="Q24" s="17">
        <v>25.4848</v>
      </c>
      <c r="R24" s="17">
        <f t="shared" si="4"/>
        <v>2.5891999999999999</v>
      </c>
      <c r="S24" s="4"/>
      <c r="T24" s="4">
        <f t="shared" si="6"/>
        <v>0</v>
      </c>
      <c r="U24" s="4">
        <f t="shared" si="7"/>
        <v>0</v>
      </c>
      <c r="V24" s="4"/>
      <c r="W24" s="4"/>
      <c r="X24" s="4"/>
      <c r="Y24" s="17"/>
      <c r="Z24" s="17">
        <f t="shared" si="8"/>
        <v>11.617410783253515</v>
      </c>
      <c r="AA24" s="17">
        <f t="shared" si="9"/>
        <v>11.617410783253515</v>
      </c>
      <c r="AB24" s="17">
        <v>3.0038</v>
      </c>
      <c r="AC24" s="17">
        <v>1.0795999999999999</v>
      </c>
      <c r="AD24" s="17">
        <v>7.2599999999999998E-2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 t="s">
        <v>59</v>
      </c>
      <c r="AM24" s="17">
        <f t="shared" si="10"/>
        <v>0</v>
      </c>
      <c r="AN24" s="17">
        <f t="shared" si="11"/>
        <v>0</v>
      </c>
      <c r="AO24" s="17">
        <f t="shared" si="12"/>
        <v>0</v>
      </c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x14ac:dyDescent="0.25">
      <c r="A25" s="17" t="s">
        <v>65</v>
      </c>
      <c r="B25" s="17" t="s">
        <v>38</v>
      </c>
      <c r="C25" s="17">
        <v>807.98</v>
      </c>
      <c r="D25" s="17">
        <v>351.858</v>
      </c>
      <c r="E25" s="17">
        <v>598.56299999999999</v>
      </c>
      <c r="F25" s="17">
        <v>487.57600000000002</v>
      </c>
      <c r="G25" s="7">
        <v>1</v>
      </c>
      <c r="H25" s="17">
        <v>60</v>
      </c>
      <c r="I25" s="17" t="s">
        <v>39</v>
      </c>
      <c r="J25" s="17"/>
      <c r="K25" s="17">
        <v>589.22199999999998</v>
      </c>
      <c r="L25" s="17">
        <f t="shared" si="3"/>
        <v>9.3410000000000082</v>
      </c>
      <c r="M25" s="17"/>
      <c r="N25" s="17"/>
      <c r="O25" s="17">
        <f>IFERROR(VLOOKUP(A25,[1]Sheet!$A:$P,16,0),0)</f>
        <v>52.3746000000001</v>
      </c>
      <c r="P25" s="17">
        <v>213.10120000000001</v>
      </c>
      <c r="Q25" s="17">
        <v>339.00795999999991</v>
      </c>
      <c r="R25" s="17">
        <f t="shared" si="4"/>
        <v>119.71259999999999</v>
      </c>
      <c r="S25" s="4">
        <f t="shared" si="13"/>
        <v>224.77883999999995</v>
      </c>
      <c r="T25" s="4">
        <f t="shared" si="6"/>
        <v>224.77883999999995</v>
      </c>
      <c r="U25" s="4">
        <f t="shared" si="7"/>
        <v>224.77883999999995</v>
      </c>
      <c r="V25" s="4"/>
      <c r="W25" s="4">
        <f>$W$1*R25</f>
        <v>311.25276000000002</v>
      </c>
      <c r="X25" s="4"/>
      <c r="Y25" s="17"/>
      <c r="Z25" s="17">
        <f t="shared" si="8"/>
        <v>11</v>
      </c>
      <c r="AA25" s="17">
        <f t="shared" si="9"/>
        <v>9.1223460187148238</v>
      </c>
      <c r="AB25" s="17">
        <v>119.24339999999999</v>
      </c>
      <c r="AC25" s="17">
        <v>106.5506</v>
      </c>
      <c r="AD25" s="17">
        <v>107.61660000000001</v>
      </c>
      <c r="AE25" s="17">
        <v>112.83240000000001</v>
      </c>
      <c r="AF25" s="17">
        <v>116.8622</v>
      </c>
      <c r="AG25" s="17">
        <v>119.7268</v>
      </c>
      <c r="AH25" s="17">
        <v>117.4342</v>
      </c>
      <c r="AI25" s="17">
        <v>115.2316</v>
      </c>
      <c r="AJ25" s="17">
        <v>122.069</v>
      </c>
      <c r="AK25" s="17">
        <v>125.70659999999999</v>
      </c>
      <c r="AL25" s="17" t="s">
        <v>53</v>
      </c>
      <c r="AM25" s="17">
        <f t="shared" si="10"/>
        <v>225</v>
      </c>
      <c r="AN25" s="17">
        <f t="shared" si="11"/>
        <v>0</v>
      </c>
      <c r="AO25" s="17">
        <f t="shared" si="12"/>
        <v>311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x14ac:dyDescent="0.25">
      <c r="A26" s="17" t="s">
        <v>66</v>
      </c>
      <c r="B26" s="17" t="s">
        <v>38</v>
      </c>
      <c r="C26" s="17">
        <v>238.21</v>
      </c>
      <c r="D26" s="17">
        <v>165.19800000000001</v>
      </c>
      <c r="E26" s="17">
        <v>217.42400000000001</v>
      </c>
      <c r="F26" s="17">
        <v>134.416</v>
      </c>
      <c r="G26" s="7">
        <v>1</v>
      </c>
      <c r="H26" s="17">
        <v>30</v>
      </c>
      <c r="I26" s="17" t="s">
        <v>39</v>
      </c>
      <c r="J26" s="17"/>
      <c r="K26" s="17">
        <v>226.417</v>
      </c>
      <c r="L26" s="17">
        <f t="shared" si="3"/>
        <v>-8.992999999999995</v>
      </c>
      <c r="M26" s="17"/>
      <c r="N26" s="17"/>
      <c r="O26" s="17">
        <f>IFERROR(VLOOKUP(A26,[1]Sheet!$A:$P,16,0),0)</f>
        <v>98.703999999999667</v>
      </c>
      <c r="P26" s="17"/>
      <c r="Q26" s="17">
        <v>168.9616</v>
      </c>
      <c r="R26" s="17">
        <f t="shared" si="4"/>
        <v>43.4848</v>
      </c>
      <c r="S26" s="4">
        <f t="shared" si="13"/>
        <v>76.251200000000381</v>
      </c>
      <c r="T26" s="4">
        <f t="shared" si="6"/>
        <v>76.251200000000381</v>
      </c>
      <c r="U26" s="4">
        <f t="shared" si="7"/>
        <v>76.251200000000381</v>
      </c>
      <c r="V26" s="4"/>
      <c r="W26" s="4"/>
      <c r="X26" s="4"/>
      <c r="Y26" s="17"/>
      <c r="Z26" s="17">
        <f t="shared" si="8"/>
        <v>11</v>
      </c>
      <c r="AA26" s="17">
        <f t="shared" si="9"/>
        <v>9.2464861284862678</v>
      </c>
      <c r="AB26" s="17">
        <v>45.091000000000001</v>
      </c>
      <c r="AC26" s="17">
        <v>42.340400000000002</v>
      </c>
      <c r="AD26" s="17">
        <v>42.044400000000003</v>
      </c>
      <c r="AE26" s="17">
        <v>46.519599999999997</v>
      </c>
      <c r="AF26" s="17">
        <v>50.367800000000003</v>
      </c>
      <c r="AG26" s="17">
        <v>52.651800000000001</v>
      </c>
      <c r="AH26" s="17">
        <v>51.617800000000003</v>
      </c>
      <c r="AI26" s="17">
        <v>51.890599999999992</v>
      </c>
      <c r="AJ26" s="17">
        <v>50.837800000000001</v>
      </c>
      <c r="AK26" s="17">
        <v>54.558599999999998</v>
      </c>
      <c r="AL26" s="17"/>
      <c r="AM26" s="17">
        <f t="shared" si="10"/>
        <v>76</v>
      </c>
      <c r="AN26" s="17">
        <f t="shared" si="11"/>
        <v>0</v>
      </c>
      <c r="AO26" s="17">
        <f t="shared" si="12"/>
        <v>0</v>
      </c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x14ac:dyDescent="0.25">
      <c r="A27" s="17" t="s">
        <v>67</v>
      </c>
      <c r="B27" s="17" t="s">
        <v>38</v>
      </c>
      <c r="C27" s="17">
        <v>274.40800000000002</v>
      </c>
      <c r="D27" s="17">
        <v>97.078999999999994</v>
      </c>
      <c r="E27" s="17">
        <v>224.012</v>
      </c>
      <c r="F27" s="17">
        <v>82.564999999999998</v>
      </c>
      <c r="G27" s="7">
        <v>1</v>
      </c>
      <c r="H27" s="17">
        <v>30</v>
      </c>
      <c r="I27" s="17" t="s">
        <v>39</v>
      </c>
      <c r="J27" s="17"/>
      <c r="K27" s="17">
        <v>251.35300000000001</v>
      </c>
      <c r="L27" s="17">
        <f t="shared" si="3"/>
        <v>-27.341000000000008</v>
      </c>
      <c r="M27" s="17"/>
      <c r="N27" s="17"/>
      <c r="O27" s="17">
        <f>IFERROR(VLOOKUP(A27,[1]Sheet!$A:$P,16,0),0)</f>
        <v>114.0382000000001</v>
      </c>
      <c r="P27" s="17"/>
      <c r="Q27" s="17">
        <v>143.6937999999999</v>
      </c>
      <c r="R27" s="17">
        <f t="shared" si="4"/>
        <v>44.802399999999999</v>
      </c>
      <c r="S27" s="4">
        <f t="shared" si="13"/>
        <v>152.52939999999998</v>
      </c>
      <c r="T27" s="4">
        <f t="shared" si="6"/>
        <v>152.52939999999998</v>
      </c>
      <c r="U27" s="4">
        <f t="shared" si="7"/>
        <v>152.52939999999998</v>
      </c>
      <c r="V27" s="4"/>
      <c r="W27" s="4"/>
      <c r="X27" s="4"/>
      <c r="Y27" s="17"/>
      <c r="Z27" s="17">
        <f t="shared" si="8"/>
        <v>11.000000000000002</v>
      </c>
      <c r="AA27" s="17">
        <f t="shared" si="9"/>
        <v>7.5955082763423398</v>
      </c>
      <c r="AB27" s="17">
        <v>40.291200000000003</v>
      </c>
      <c r="AC27" s="17">
        <v>38.709400000000002</v>
      </c>
      <c r="AD27" s="17">
        <v>36.257199999999997</v>
      </c>
      <c r="AE27" s="17">
        <v>38.8384</v>
      </c>
      <c r="AF27" s="17">
        <v>47.087200000000003</v>
      </c>
      <c r="AG27" s="17">
        <v>56.537799999999997</v>
      </c>
      <c r="AH27" s="17">
        <v>46.6982</v>
      </c>
      <c r="AI27" s="17">
        <v>41.713799999999999</v>
      </c>
      <c r="AJ27" s="17">
        <v>47.1462</v>
      </c>
      <c r="AK27" s="17">
        <v>43.158999999999999</v>
      </c>
      <c r="AL27" s="17"/>
      <c r="AM27" s="17">
        <f t="shared" si="10"/>
        <v>153</v>
      </c>
      <c r="AN27" s="17">
        <f t="shared" si="11"/>
        <v>0</v>
      </c>
      <c r="AO27" s="17">
        <f t="shared" si="12"/>
        <v>0</v>
      </c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x14ac:dyDescent="0.25">
      <c r="A28" s="17" t="s">
        <v>68</v>
      </c>
      <c r="B28" s="17" t="s">
        <v>38</v>
      </c>
      <c r="C28" s="17">
        <v>91.478999999999999</v>
      </c>
      <c r="D28" s="17">
        <v>1396.84</v>
      </c>
      <c r="E28" s="17">
        <v>681.02599999999995</v>
      </c>
      <c r="F28" s="17">
        <v>706.00199999999995</v>
      </c>
      <c r="G28" s="7">
        <v>1</v>
      </c>
      <c r="H28" s="17">
        <v>30</v>
      </c>
      <c r="I28" s="17" t="s">
        <v>39</v>
      </c>
      <c r="J28" s="17"/>
      <c r="K28" s="17">
        <v>715.6</v>
      </c>
      <c r="L28" s="17">
        <f t="shared" si="3"/>
        <v>-34.574000000000069</v>
      </c>
      <c r="M28" s="17"/>
      <c r="N28" s="17"/>
      <c r="O28" s="17">
        <f>IFERROR(VLOOKUP(A28,[1]Sheet!$A:$P,16,0),0)</f>
        <v>395.91719999999998</v>
      </c>
      <c r="P28" s="17"/>
      <c r="Q28" s="17">
        <v>31.207400000000181</v>
      </c>
      <c r="R28" s="17">
        <f t="shared" si="4"/>
        <v>136.20519999999999</v>
      </c>
      <c r="S28" s="4">
        <f t="shared" si="13"/>
        <v>365.13059999999996</v>
      </c>
      <c r="T28" s="4">
        <f t="shared" si="6"/>
        <v>365.13059999999996</v>
      </c>
      <c r="U28" s="4">
        <f t="shared" si="7"/>
        <v>365.13059999999996</v>
      </c>
      <c r="V28" s="4"/>
      <c r="W28" s="4"/>
      <c r="X28" s="4"/>
      <c r="Y28" s="17"/>
      <c r="Z28" s="17">
        <f t="shared" si="8"/>
        <v>11</v>
      </c>
      <c r="AA28" s="17">
        <f t="shared" si="9"/>
        <v>8.3192609386425787</v>
      </c>
      <c r="AB28" s="17">
        <v>137.08920000000001</v>
      </c>
      <c r="AC28" s="17">
        <v>167.8058</v>
      </c>
      <c r="AD28" s="17">
        <v>163.55160000000001</v>
      </c>
      <c r="AE28" s="17">
        <v>113.68559999999999</v>
      </c>
      <c r="AF28" s="17">
        <v>83.808199999999999</v>
      </c>
      <c r="AG28" s="17">
        <v>90.474999999999994</v>
      </c>
      <c r="AH28" s="17">
        <v>89.705799999999996</v>
      </c>
      <c r="AI28" s="17">
        <v>95.903400000000005</v>
      </c>
      <c r="AJ28" s="17">
        <v>97.671400000000006</v>
      </c>
      <c r="AK28" s="17">
        <v>99.636600000000001</v>
      </c>
      <c r="AL28" s="17" t="s">
        <v>69</v>
      </c>
      <c r="AM28" s="17">
        <f t="shared" si="10"/>
        <v>365</v>
      </c>
      <c r="AN28" s="17">
        <f t="shared" si="11"/>
        <v>0</v>
      </c>
      <c r="AO28" s="17">
        <f t="shared" si="12"/>
        <v>0</v>
      </c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x14ac:dyDescent="0.25">
      <c r="A29" s="17" t="s">
        <v>70</v>
      </c>
      <c r="B29" s="17" t="s">
        <v>38</v>
      </c>
      <c r="C29" s="17">
        <v>11.565</v>
      </c>
      <c r="D29" s="17">
        <v>48.113</v>
      </c>
      <c r="E29" s="17">
        <v>39.831000000000003</v>
      </c>
      <c r="F29" s="17">
        <v>15.504</v>
      </c>
      <c r="G29" s="7">
        <v>1</v>
      </c>
      <c r="H29" s="17">
        <v>45</v>
      </c>
      <c r="I29" s="17" t="s">
        <v>39</v>
      </c>
      <c r="J29" s="17"/>
      <c r="K29" s="17">
        <v>40.700000000000003</v>
      </c>
      <c r="L29" s="17">
        <f t="shared" si="3"/>
        <v>-0.86899999999999977</v>
      </c>
      <c r="M29" s="17"/>
      <c r="N29" s="17"/>
      <c r="O29" s="17">
        <f>IFERROR(VLOOKUP(A29,[1]Sheet!$A:$P,16,0),0)</f>
        <v>4</v>
      </c>
      <c r="P29" s="17"/>
      <c r="Q29" s="17">
        <v>25.345600000000001</v>
      </c>
      <c r="R29" s="17">
        <f t="shared" si="4"/>
        <v>7.9662000000000006</v>
      </c>
      <c r="S29" s="4">
        <f t="shared" si="13"/>
        <v>42.778600000000004</v>
      </c>
      <c r="T29" s="4">
        <f t="shared" si="6"/>
        <v>42.778600000000004</v>
      </c>
      <c r="U29" s="4">
        <f t="shared" si="7"/>
        <v>42.778600000000004</v>
      </c>
      <c r="V29" s="4"/>
      <c r="W29" s="4"/>
      <c r="X29" s="4"/>
      <c r="Y29" s="17"/>
      <c r="Z29" s="17">
        <f t="shared" si="8"/>
        <v>10.999999999999998</v>
      </c>
      <c r="AA29" s="17">
        <f t="shared" si="9"/>
        <v>5.6299866937812251</v>
      </c>
      <c r="AB29" s="17">
        <v>6.5115999999999996</v>
      </c>
      <c r="AC29" s="17">
        <v>5.2984</v>
      </c>
      <c r="AD29" s="17">
        <v>5.2042000000000002</v>
      </c>
      <c r="AE29" s="17">
        <v>7.5227999999999993</v>
      </c>
      <c r="AF29" s="17">
        <v>5.5511999999999997</v>
      </c>
      <c r="AG29" s="17">
        <v>6.1272000000000002</v>
      </c>
      <c r="AH29" s="17">
        <v>7.8069999999999986</v>
      </c>
      <c r="AI29" s="17">
        <v>5.8479999999999999</v>
      </c>
      <c r="AJ29" s="17">
        <v>4.4125999999999994</v>
      </c>
      <c r="AK29" s="17">
        <v>8.0965999999999987</v>
      </c>
      <c r="AL29" s="17" t="s">
        <v>71</v>
      </c>
      <c r="AM29" s="17">
        <f t="shared" si="10"/>
        <v>43</v>
      </c>
      <c r="AN29" s="17">
        <f t="shared" si="11"/>
        <v>0</v>
      </c>
      <c r="AO29" s="17">
        <f t="shared" si="12"/>
        <v>0</v>
      </c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x14ac:dyDescent="0.25">
      <c r="A30" s="17" t="s">
        <v>72</v>
      </c>
      <c r="B30" s="17" t="s">
        <v>38</v>
      </c>
      <c r="C30" s="17">
        <v>16.108000000000001</v>
      </c>
      <c r="D30" s="17">
        <v>71.448999999999998</v>
      </c>
      <c r="E30" s="17">
        <v>23.148</v>
      </c>
      <c r="F30" s="17">
        <v>40.856000000000002</v>
      </c>
      <c r="G30" s="7">
        <v>1</v>
      </c>
      <c r="H30" s="17">
        <v>40</v>
      </c>
      <c r="I30" s="17" t="s">
        <v>39</v>
      </c>
      <c r="J30" s="17"/>
      <c r="K30" s="17">
        <v>20.8</v>
      </c>
      <c r="L30" s="17">
        <f t="shared" si="3"/>
        <v>2.347999999999999</v>
      </c>
      <c r="M30" s="17"/>
      <c r="N30" s="17"/>
      <c r="O30" s="17">
        <f>IFERROR(VLOOKUP(A30,[1]Sheet!$A:$P,16,0),0)</f>
        <v>0</v>
      </c>
      <c r="P30" s="17"/>
      <c r="Q30" s="17">
        <v>4.0770000000000017</v>
      </c>
      <c r="R30" s="17">
        <f t="shared" si="4"/>
        <v>4.6295999999999999</v>
      </c>
      <c r="S30" s="4">
        <f t="shared" si="13"/>
        <v>5.992600000000003</v>
      </c>
      <c r="T30" s="4">
        <f t="shared" si="6"/>
        <v>5.992600000000003</v>
      </c>
      <c r="U30" s="4">
        <f t="shared" si="7"/>
        <v>5.992600000000003</v>
      </c>
      <c r="V30" s="4"/>
      <c r="W30" s="4"/>
      <c r="X30" s="4"/>
      <c r="Y30" s="17"/>
      <c r="Z30" s="17">
        <f t="shared" si="8"/>
        <v>11.000000000000002</v>
      </c>
      <c r="AA30" s="17">
        <f t="shared" si="9"/>
        <v>9.7055901157767419</v>
      </c>
      <c r="AB30" s="17">
        <v>3.8006000000000002</v>
      </c>
      <c r="AC30" s="17">
        <v>4.4077999999999999</v>
      </c>
      <c r="AD30" s="17">
        <v>5.7766000000000002</v>
      </c>
      <c r="AE30" s="17">
        <v>4.8761999999999999</v>
      </c>
      <c r="AF30" s="17">
        <v>4.3448000000000002</v>
      </c>
      <c r="AG30" s="17">
        <v>4.9062000000000001</v>
      </c>
      <c r="AH30" s="17">
        <v>6.0519999999999996</v>
      </c>
      <c r="AI30" s="17">
        <v>5.1760000000000002</v>
      </c>
      <c r="AJ30" s="17">
        <v>2.9283999999999999</v>
      </c>
      <c r="AK30" s="17">
        <v>0</v>
      </c>
      <c r="AL30" s="17" t="s">
        <v>71</v>
      </c>
      <c r="AM30" s="17">
        <f t="shared" si="10"/>
        <v>6</v>
      </c>
      <c r="AN30" s="17">
        <f t="shared" si="11"/>
        <v>0</v>
      </c>
      <c r="AO30" s="17">
        <f t="shared" si="12"/>
        <v>0</v>
      </c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x14ac:dyDescent="0.25">
      <c r="A31" s="17" t="s">
        <v>73</v>
      </c>
      <c r="B31" s="17" t="s">
        <v>38</v>
      </c>
      <c r="C31" s="17">
        <v>123.402</v>
      </c>
      <c r="D31" s="17">
        <v>225.434</v>
      </c>
      <c r="E31" s="17">
        <v>182.61799999999999</v>
      </c>
      <c r="F31" s="17">
        <v>139.934</v>
      </c>
      <c r="G31" s="7">
        <v>1</v>
      </c>
      <c r="H31" s="17">
        <v>30</v>
      </c>
      <c r="I31" s="17" t="s">
        <v>39</v>
      </c>
      <c r="J31" s="17"/>
      <c r="K31" s="17">
        <v>181.75</v>
      </c>
      <c r="L31" s="17">
        <f t="shared" si="3"/>
        <v>0.867999999999995</v>
      </c>
      <c r="M31" s="17"/>
      <c r="N31" s="17"/>
      <c r="O31" s="17">
        <f>IFERROR(VLOOKUP(A31,[1]Sheet!$A:$P,16,0),0)</f>
        <v>59.73779999999995</v>
      </c>
      <c r="P31" s="17"/>
      <c r="Q31" s="17">
        <v>108.2176000000001</v>
      </c>
      <c r="R31" s="17">
        <f t="shared" si="4"/>
        <v>36.523600000000002</v>
      </c>
      <c r="S31" s="4">
        <f t="shared" si="13"/>
        <v>93.870199999999983</v>
      </c>
      <c r="T31" s="4">
        <f t="shared" si="6"/>
        <v>93.870199999999983</v>
      </c>
      <c r="U31" s="4">
        <f t="shared" si="7"/>
        <v>93.870199999999983</v>
      </c>
      <c r="V31" s="4"/>
      <c r="W31" s="4"/>
      <c r="X31" s="4"/>
      <c r="Y31" s="17"/>
      <c r="Z31" s="17">
        <f t="shared" si="8"/>
        <v>11.000000000000002</v>
      </c>
      <c r="AA31" s="17">
        <f t="shared" si="9"/>
        <v>8.4298754777732778</v>
      </c>
      <c r="AB31" s="17">
        <v>35.254199999999997</v>
      </c>
      <c r="AC31" s="17">
        <v>35.393599999999999</v>
      </c>
      <c r="AD31" s="17">
        <v>36.149000000000001</v>
      </c>
      <c r="AE31" s="17">
        <v>33.641800000000003</v>
      </c>
      <c r="AF31" s="17">
        <v>33.087800000000001</v>
      </c>
      <c r="AG31" s="17">
        <v>34.183</v>
      </c>
      <c r="AH31" s="17">
        <v>35.628799999999998</v>
      </c>
      <c r="AI31" s="17">
        <v>35.927399999999999</v>
      </c>
      <c r="AJ31" s="17">
        <v>33.498399999999997</v>
      </c>
      <c r="AK31" s="17">
        <v>35.840600000000002</v>
      </c>
      <c r="AL31" s="17"/>
      <c r="AM31" s="17">
        <f t="shared" si="10"/>
        <v>94</v>
      </c>
      <c r="AN31" s="17">
        <f t="shared" si="11"/>
        <v>0</v>
      </c>
      <c r="AO31" s="17">
        <f t="shared" si="12"/>
        <v>0</v>
      </c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x14ac:dyDescent="0.25">
      <c r="A32" s="13" t="s">
        <v>74</v>
      </c>
      <c r="B32" s="13" t="s">
        <v>38</v>
      </c>
      <c r="C32" s="13"/>
      <c r="D32" s="13"/>
      <c r="E32" s="13"/>
      <c r="F32" s="13"/>
      <c r="G32" s="14">
        <v>0</v>
      </c>
      <c r="H32" s="13">
        <v>50</v>
      </c>
      <c r="I32" s="13" t="s">
        <v>39</v>
      </c>
      <c r="J32" s="13"/>
      <c r="K32" s="13">
        <v>0.8</v>
      </c>
      <c r="L32" s="13">
        <f t="shared" si="3"/>
        <v>-0.8</v>
      </c>
      <c r="M32" s="13"/>
      <c r="N32" s="13"/>
      <c r="O32" s="13">
        <f>IFERROR(VLOOKUP(A32,[1]Sheet!$A:$P,16,0),0)</f>
        <v>0</v>
      </c>
      <c r="P32" s="13"/>
      <c r="Q32" s="13">
        <v>0</v>
      </c>
      <c r="R32" s="13">
        <f t="shared" si="4"/>
        <v>0</v>
      </c>
      <c r="S32" s="15"/>
      <c r="T32" s="4">
        <f t="shared" si="6"/>
        <v>0</v>
      </c>
      <c r="U32" s="4">
        <f t="shared" si="7"/>
        <v>0</v>
      </c>
      <c r="V32" s="4"/>
      <c r="W32" s="4"/>
      <c r="X32" s="15"/>
      <c r="Y32" s="13"/>
      <c r="Z32" s="17" t="e">
        <f t="shared" si="8"/>
        <v>#DIV/0!</v>
      </c>
      <c r="AA32" s="13" t="e">
        <f t="shared" si="9"/>
        <v>#DIV/0!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 t="s">
        <v>75</v>
      </c>
      <c r="AM32" s="17">
        <f t="shared" si="10"/>
        <v>0</v>
      </c>
      <c r="AN32" s="17">
        <f t="shared" si="11"/>
        <v>0</v>
      </c>
      <c r="AO32" s="17">
        <f t="shared" si="12"/>
        <v>0</v>
      </c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1:54" x14ac:dyDescent="0.25">
      <c r="A33" s="13" t="s">
        <v>76</v>
      </c>
      <c r="B33" s="13" t="s">
        <v>38</v>
      </c>
      <c r="C33" s="13"/>
      <c r="D33" s="13"/>
      <c r="E33" s="13"/>
      <c r="F33" s="13"/>
      <c r="G33" s="14">
        <v>0</v>
      </c>
      <c r="H33" s="13">
        <v>50</v>
      </c>
      <c r="I33" s="13" t="s">
        <v>39</v>
      </c>
      <c r="J33" s="13"/>
      <c r="K33" s="13"/>
      <c r="L33" s="13">
        <f t="shared" si="3"/>
        <v>0</v>
      </c>
      <c r="M33" s="13"/>
      <c r="N33" s="13"/>
      <c r="O33" s="13">
        <f>IFERROR(VLOOKUP(A33,[1]Sheet!$A:$P,16,0),0)</f>
        <v>0</v>
      </c>
      <c r="P33" s="13"/>
      <c r="Q33" s="13">
        <v>0</v>
      </c>
      <c r="R33" s="13">
        <f t="shared" si="4"/>
        <v>0</v>
      </c>
      <c r="S33" s="15"/>
      <c r="T33" s="4">
        <f t="shared" si="6"/>
        <v>0</v>
      </c>
      <c r="U33" s="4">
        <f t="shared" si="7"/>
        <v>0</v>
      </c>
      <c r="V33" s="4"/>
      <c r="W33" s="4"/>
      <c r="X33" s="15"/>
      <c r="Y33" s="13"/>
      <c r="Z33" s="17" t="e">
        <f t="shared" si="8"/>
        <v>#DIV/0!</v>
      </c>
      <c r="AA33" s="13" t="e">
        <f t="shared" si="9"/>
        <v>#DIV/0!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 t="s">
        <v>75</v>
      </c>
      <c r="AM33" s="17">
        <f t="shared" si="10"/>
        <v>0</v>
      </c>
      <c r="AN33" s="17">
        <f t="shared" si="11"/>
        <v>0</v>
      </c>
      <c r="AO33" s="17">
        <f t="shared" si="12"/>
        <v>0</v>
      </c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x14ac:dyDescent="0.25">
      <c r="A34" s="17" t="s">
        <v>77</v>
      </c>
      <c r="B34" s="17" t="s">
        <v>44</v>
      </c>
      <c r="C34" s="17">
        <v>826</v>
      </c>
      <c r="D34" s="17">
        <v>1955</v>
      </c>
      <c r="E34" s="17">
        <v>1791</v>
      </c>
      <c r="F34" s="17">
        <v>823</v>
      </c>
      <c r="G34" s="7">
        <v>0.4</v>
      </c>
      <c r="H34" s="17">
        <v>45</v>
      </c>
      <c r="I34" s="17" t="s">
        <v>39</v>
      </c>
      <c r="J34" s="17"/>
      <c r="K34" s="17">
        <v>1841</v>
      </c>
      <c r="L34" s="17">
        <f t="shared" si="3"/>
        <v>-50</v>
      </c>
      <c r="M34" s="17"/>
      <c r="N34" s="17"/>
      <c r="O34" s="17">
        <f>IFERROR(VLOOKUP(A34,[1]Sheet!$A:$P,16,0),0)</f>
        <v>1234.68</v>
      </c>
      <c r="P34" s="17"/>
      <c r="Q34" s="17">
        <v>963.39999999999964</v>
      </c>
      <c r="R34" s="17">
        <f t="shared" si="4"/>
        <v>358.2</v>
      </c>
      <c r="S34" s="4">
        <f t="shared" ref="S34:S47" si="15">11*R34-Q34-P34-O34-F34</f>
        <v>919.12000000000012</v>
      </c>
      <c r="T34" s="4">
        <f t="shared" si="6"/>
        <v>919.12000000000012</v>
      </c>
      <c r="U34" s="4">
        <f t="shared" si="7"/>
        <v>919.12000000000012</v>
      </c>
      <c r="V34" s="4"/>
      <c r="W34" s="4"/>
      <c r="X34" s="4"/>
      <c r="Y34" s="17"/>
      <c r="Z34" s="17">
        <f t="shared" si="8"/>
        <v>11</v>
      </c>
      <c r="AA34" s="17">
        <f t="shared" si="9"/>
        <v>8.4340591848129538</v>
      </c>
      <c r="AB34" s="17">
        <v>354.2</v>
      </c>
      <c r="AC34" s="17">
        <v>353.8</v>
      </c>
      <c r="AD34" s="17">
        <v>318.39999999999998</v>
      </c>
      <c r="AE34" s="17">
        <v>306</v>
      </c>
      <c r="AF34" s="17">
        <v>287</v>
      </c>
      <c r="AG34" s="17">
        <v>242.4</v>
      </c>
      <c r="AH34" s="17">
        <v>256.60000000000002</v>
      </c>
      <c r="AI34" s="17">
        <v>289.60000000000002</v>
      </c>
      <c r="AJ34" s="17">
        <v>284.2</v>
      </c>
      <c r="AK34" s="17">
        <v>316.2</v>
      </c>
      <c r="AL34" s="17" t="s">
        <v>78</v>
      </c>
      <c r="AM34" s="17">
        <f t="shared" si="10"/>
        <v>368</v>
      </c>
      <c r="AN34" s="17">
        <f t="shared" si="11"/>
        <v>0</v>
      </c>
      <c r="AO34" s="17">
        <f t="shared" si="12"/>
        <v>0</v>
      </c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x14ac:dyDescent="0.25">
      <c r="A35" s="17" t="s">
        <v>79</v>
      </c>
      <c r="B35" s="17" t="s">
        <v>44</v>
      </c>
      <c r="C35" s="17">
        <v>179</v>
      </c>
      <c r="D35" s="17">
        <v>732</v>
      </c>
      <c r="E35" s="17">
        <v>419</v>
      </c>
      <c r="F35" s="17">
        <v>429</v>
      </c>
      <c r="G35" s="7">
        <v>0.45</v>
      </c>
      <c r="H35" s="17">
        <v>50</v>
      </c>
      <c r="I35" s="17" t="s">
        <v>39</v>
      </c>
      <c r="J35" s="17"/>
      <c r="K35" s="17">
        <v>431</v>
      </c>
      <c r="L35" s="17">
        <f t="shared" si="3"/>
        <v>-12</v>
      </c>
      <c r="M35" s="17"/>
      <c r="N35" s="17"/>
      <c r="O35" s="17">
        <f>IFERROR(VLOOKUP(A35,[1]Sheet!$A:$P,16,0),0)</f>
        <v>347.77920000000017</v>
      </c>
      <c r="P35" s="17"/>
      <c r="Q35" s="17">
        <v>46.400000000000091</v>
      </c>
      <c r="R35" s="17">
        <f t="shared" si="4"/>
        <v>83.8</v>
      </c>
      <c r="S35" s="4">
        <f t="shared" si="15"/>
        <v>98.62079999999969</v>
      </c>
      <c r="T35" s="4">
        <f t="shared" si="6"/>
        <v>98.62079999999969</v>
      </c>
      <c r="U35" s="4">
        <f t="shared" si="7"/>
        <v>98.62079999999969</v>
      </c>
      <c r="V35" s="4"/>
      <c r="W35" s="4"/>
      <c r="X35" s="4"/>
      <c r="Y35" s="17"/>
      <c r="Z35" s="17">
        <f t="shared" si="8"/>
        <v>11</v>
      </c>
      <c r="AA35" s="17">
        <f t="shared" si="9"/>
        <v>9.8231408114558505</v>
      </c>
      <c r="AB35" s="17">
        <v>99.2</v>
      </c>
      <c r="AC35" s="17">
        <v>111.8</v>
      </c>
      <c r="AD35" s="17">
        <v>108.6888</v>
      </c>
      <c r="AE35" s="17">
        <v>94.2</v>
      </c>
      <c r="AF35" s="17">
        <v>112.4</v>
      </c>
      <c r="AG35" s="17">
        <v>130.4</v>
      </c>
      <c r="AH35" s="17">
        <v>117</v>
      </c>
      <c r="AI35" s="17">
        <v>102.4</v>
      </c>
      <c r="AJ35" s="17">
        <v>103.2</v>
      </c>
      <c r="AK35" s="17">
        <v>109.4</v>
      </c>
      <c r="AL35" s="17" t="s">
        <v>80</v>
      </c>
      <c r="AM35" s="17">
        <f t="shared" si="10"/>
        <v>44</v>
      </c>
      <c r="AN35" s="17">
        <f t="shared" si="11"/>
        <v>0</v>
      </c>
      <c r="AO35" s="17">
        <f t="shared" si="12"/>
        <v>0</v>
      </c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x14ac:dyDescent="0.25">
      <c r="A36" s="17" t="s">
        <v>81</v>
      </c>
      <c r="B36" s="17" t="s">
        <v>44</v>
      </c>
      <c r="C36" s="17">
        <v>1129</v>
      </c>
      <c r="D36" s="17">
        <v>1798</v>
      </c>
      <c r="E36" s="17">
        <v>1795</v>
      </c>
      <c r="F36" s="17">
        <v>923</v>
      </c>
      <c r="G36" s="7">
        <v>0.4</v>
      </c>
      <c r="H36" s="17">
        <v>45</v>
      </c>
      <c r="I36" s="17" t="s">
        <v>39</v>
      </c>
      <c r="J36" s="17"/>
      <c r="K36" s="17">
        <v>1824</v>
      </c>
      <c r="L36" s="17">
        <f t="shared" si="3"/>
        <v>-29</v>
      </c>
      <c r="M36" s="17"/>
      <c r="N36" s="17"/>
      <c r="O36" s="17">
        <f>IFERROR(VLOOKUP(A36,[1]Sheet!$A:$P,16,0),0)</f>
        <v>1686.2299999999991</v>
      </c>
      <c r="P36" s="17"/>
      <c r="Q36" s="17">
        <v>565.19999999999982</v>
      </c>
      <c r="R36" s="17">
        <f t="shared" si="4"/>
        <v>359</v>
      </c>
      <c r="S36" s="4">
        <f t="shared" si="15"/>
        <v>774.57000000000107</v>
      </c>
      <c r="T36" s="4">
        <f t="shared" si="6"/>
        <v>774.57000000000107</v>
      </c>
      <c r="U36" s="4">
        <f t="shared" si="7"/>
        <v>774.57000000000107</v>
      </c>
      <c r="V36" s="4"/>
      <c r="W36" s="4"/>
      <c r="X36" s="4"/>
      <c r="Y36" s="17"/>
      <c r="Z36" s="17">
        <f t="shared" si="8"/>
        <v>11</v>
      </c>
      <c r="AA36" s="17">
        <f t="shared" si="9"/>
        <v>8.8424233983286875</v>
      </c>
      <c r="AB36" s="17">
        <v>370</v>
      </c>
      <c r="AC36" s="17">
        <v>406.8</v>
      </c>
      <c r="AD36" s="17">
        <v>335.4</v>
      </c>
      <c r="AE36" s="17">
        <v>317.60000000000002</v>
      </c>
      <c r="AF36" s="17">
        <v>326</v>
      </c>
      <c r="AG36" s="17">
        <v>279.8</v>
      </c>
      <c r="AH36" s="17">
        <v>271.39999999999998</v>
      </c>
      <c r="AI36" s="17">
        <v>299</v>
      </c>
      <c r="AJ36" s="17">
        <v>307.2</v>
      </c>
      <c r="AK36" s="17">
        <v>305.39999999999998</v>
      </c>
      <c r="AL36" s="17" t="s">
        <v>78</v>
      </c>
      <c r="AM36" s="17">
        <f t="shared" si="10"/>
        <v>310</v>
      </c>
      <c r="AN36" s="17">
        <f t="shared" si="11"/>
        <v>0</v>
      </c>
      <c r="AO36" s="17">
        <f t="shared" si="12"/>
        <v>0</v>
      </c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x14ac:dyDescent="0.25">
      <c r="A37" s="17" t="s">
        <v>82</v>
      </c>
      <c r="B37" s="17" t="s">
        <v>38</v>
      </c>
      <c r="C37" s="17">
        <v>331.30099999999999</v>
      </c>
      <c r="D37" s="17">
        <v>507.41399999999999</v>
      </c>
      <c r="E37" s="17">
        <v>509.86</v>
      </c>
      <c r="F37" s="17">
        <v>211.083</v>
      </c>
      <c r="G37" s="7">
        <v>1</v>
      </c>
      <c r="H37" s="17">
        <v>45</v>
      </c>
      <c r="I37" s="17" t="s">
        <v>39</v>
      </c>
      <c r="J37" s="17"/>
      <c r="K37" s="17">
        <v>515.82899999999995</v>
      </c>
      <c r="L37" s="17">
        <f t="shared" si="3"/>
        <v>-5.9689999999999372</v>
      </c>
      <c r="M37" s="17"/>
      <c r="N37" s="17"/>
      <c r="O37" s="17">
        <f>IFERROR(VLOOKUP(A37,[1]Sheet!$A:$P,16,0),0)</f>
        <v>302.4876000000001</v>
      </c>
      <c r="P37" s="17"/>
      <c r="Q37" s="17">
        <v>306.92759999999993</v>
      </c>
      <c r="R37" s="17">
        <f t="shared" si="4"/>
        <v>101.97200000000001</v>
      </c>
      <c r="S37" s="4">
        <f t="shared" si="15"/>
        <v>301.1937999999999</v>
      </c>
      <c r="T37" s="4">
        <f t="shared" si="6"/>
        <v>301.1937999999999</v>
      </c>
      <c r="U37" s="4">
        <f t="shared" si="7"/>
        <v>301.1937999999999</v>
      </c>
      <c r="V37" s="4"/>
      <c r="W37" s="4"/>
      <c r="X37" s="4"/>
      <c r="Y37" s="17"/>
      <c r="Z37" s="17">
        <f t="shared" si="8"/>
        <v>11</v>
      </c>
      <c r="AA37" s="17">
        <f t="shared" si="9"/>
        <v>8.0463087906484123</v>
      </c>
      <c r="AB37" s="17">
        <v>93.113</v>
      </c>
      <c r="AC37" s="17">
        <v>90.962400000000002</v>
      </c>
      <c r="AD37" s="17">
        <v>79.961399999999998</v>
      </c>
      <c r="AE37" s="17">
        <v>77.0762</v>
      </c>
      <c r="AF37" s="17">
        <v>80.042600000000007</v>
      </c>
      <c r="AG37" s="17">
        <v>91.571799999999996</v>
      </c>
      <c r="AH37" s="17">
        <v>99.2928</v>
      </c>
      <c r="AI37" s="17">
        <v>82.753799999999998</v>
      </c>
      <c r="AJ37" s="17">
        <v>76.097200000000001</v>
      </c>
      <c r="AK37" s="17">
        <v>83.647599999999997</v>
      </c>
      <c r="AL37" s="17"/>
      <c r="AM37" s="17">
        <f t="shared" si="10"/>
        <v>301</v>
      </c>
      <c r="AN37" s="17">
        <f t="shared" si="11"/>
        <v>0</v>
      </c>
      <c r="AO37" s="17">
        <f t="shared" si="12"/>
        <v>0</v>
      </c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x14ac:dyDescent="0.25">
      <c r="A38" s="17" t="s">
        <v>83</v>
      </c>
      <c r="B38" s="17" t="s">
        <v>44</v>
      </c>
      <c r="C38" s="17">
        <v>517</v>
      </c>
      <c r="D38" s="17">
        <v>64</v>
      </c>
      <c r="E38" s="17">
        <v>344</v>
      </c>
      <c r="F38" s="17">
        <v>190</v>
      </c>
      <c r="G38" s="7">
        <v>0.1</v>
      </c>
      <c r="H38" s="17">
        <v>730</v>
      </c>
      <c r="I38" s="17" t="s">
        <v>39</v>
      </c>
      <c r="J38" s="17"/>
      <c r="K38" s="17">
        <v>348</v>
      </c>
      <c r="L38" s="17">
        <f t="shared" ref="L38:L69" si="16">E38-K38</f>
        <v>-4</v>
      </c>
      <c r="M38" s="17"/>
      <c r="N38" s="17"/>
      <c r="O38" s="17">
        <f>IFERROR(VLOOKUP(A38,[1]Sheet!$A:$P,16,0),0)</f>
        <v>0</v>
      </c>
      <c r="P38" s="17"/>
      <c r="Q38" s="17">
        <v>360.4</v>
      </c>
      <c r="R38" s="17">
        <f t="shared" ref="R38:R69" si="17">E38/5</f>
        <v>68.8</v>
      </c>
      <c r="S38" s="4">
        <f t="shared" si="15"/>
        <v>206.39999999999998</v>
      </c>
      <c r="T38" s="4">
        <f t="shared" si="6"/>
        <v>206.39999999999998</v>
      </c>
      <c r="U38" s="4">
        <f t="shared" si="7"/>
        <v>206.39999999999998</v>
      </c>
      <c r="V38" s="4"/>
      <c r="W38" s="4"/>
      <c r="X38" s="4"/>
      <c r="Y38" s="17"/>
      <c r="Z38" s="17">
        <f t="shared" si="8"/>
        <v>11</v>
      </c>
      <c r="AA38" s="17">
        <f t="shared" si="9"/>
        <v>8</v>
      </c>
      <c r="AB38" s="17">
        <v>62.8</v>
      </c>
      <c r="AC38" s="17">
        <v>45.6</v>
      </c>
      <c r="AD38" s="17">
        <v>59.4</v>
      </c>
      <c r="AE38" s="17">
        <v>31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 t="s">
        <v>59</v>
      </c>
      <c r="AM38" s="17">
        <f t="shared" si="10"/>
        <v>21</v>
      </c>
      <c r="AN38" s="17">
        <f t="shared" si="11"/>
        <v>0</v>
      </c>
      <c r="AO38" s="17">
        <f t="shared" si="12"/>
        <v>0</v>
      </c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x14ac:dyDescent="0.25">
      <c r="A39" s="17" t="s">
        <v>84</v>
      </c>
      <c r="B39" s="17" t="s">
        <v>44</v>
      </c>
      <c r="C39" s="17">
        <v>428</v>
      </c>
      <c r="D39" s="17">
        <v>242</v>
      </c>
      <c r="E39" s="17">
        <v>342</v>
      </c>
      <c r="F39" s="17">
        <v>268</v>
      </c>
      <c r="G39" s="7">
        <v>0.35</v>
      </c>
      <c r="H39" s="17">
        <v>40</v>
      </c>
      <c r="I39" s="17" t="s">
        <v>39</v>
      </c>
      <c r="J39" s="17"/>
      <c r="K39" s="17">
        <v>367</v>
      </c>
      <c r="L39" s="17">
        <f t="shared" si="16"/>
        <v>-25</v>
      </c>
      <c r="M39" s="17"/>
      <c r="N39" s="17"/>
      <c r="O39" s="17">
        <f>IFERROR(VLOOKUP(A39,[1]Sheet!$A:$P,16,0),0)</f>
        <v>81.370000000000118</v>
      </c>
      <c r="P39" s="17"/>
      <c r="Q39" s="17">
        <v>267.55679999999978</v>
      </c>
      <c r="R39" s="17">
        <f t="shared" si="17"/>
        <v>68.400000000000006</v>
      </c>
      <c r="S39" s="4">
        <f t="shared" si="15"/>
        <v>135.47320000000019</v>
      </c>
      <c r="T39" s="4">
        <f t="shared" si="6"/>
        <v>135.47320000000019</v>
      </c>
      <c r="U39" s="4">
        <f t="shared" si="7"/>
        <v>135.47320000000019</v>
      </c>
      <c r="V39" s="4"/>
      <c r="W39" s="4"/>
      <c r="X39" s="4"/>
      <c r="Y39" s="17"/>
      <c r="Z39" s="17">
        <f t="shared" si="8"/>
        <v>11</v>
      </c>
      <c r="AA39" s="17">
        <f t="shared" si="9"/>
        <v>9.0193976608187114</v>
      </c>
      <c r="AB39" s="17">
        <v>70.484799999999993</v>
      </c>
      <c r="AC39" s="17">
        <v>65.2</v>
      </c>
      <c r="AD39" s="17">
        <v>72.400000000000006</v>
      </c>
      <c r="AE39" s="17">
        <v>82.4</v>
      </c>
      <c r="AF39" s="17">
        <v>86.2</v>
      </c>
      <c r="AG39" s="17">
        <v>81.599999999999994</v>
      </c>
      <c r="AH39" s="17">
        <v>79</v>
      </c>
      <c r="AI39" s="17">
        <v>81.400000000000006</v>
      </c>
      <c r="AJ39" s="17">
        <v>87.2</v>
      </c>
      <c r="AK39" s="17">
        <v>87</v>
      </c>
      <c r="AL39" s="17" t="s">
        <v>85</v>
      </c>
      <c r="AM39" s="17">
        <f t="shared" si="10"/>
        <v>47</v>
      </c>
      <c r="AN39" s="17">
        <f t="shared" si="11"/>
        <v>0</v>
      </c>
      <c r="AO39" s="17">
        <f t="shared" si="12"/>
        <v>0</v>
      </c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x14ac:dyDescent="0.25">
      <c r="A40" s="17" t="s">
        <v>86</v>
      </c>
      <c r="B40" s="17" t="s">
        <v>38</v>
      </c>
      <c r="C40" s="17">
        <v>212.73699999999999</v>
      </c>
      <c r="D40" s="17">
        <v>155.42699999999999</v>
      </c>
      <c r="E40" s="17">
        <v>263.37299999999999</v>
      </c>
      <c r="F40" s="17">
        <v>43.378999999999998</v>
      </c>
      <c r="G40" s="7">
        <v>1</v>
      </c>
      <c r="H40" s="17">
        <v>40</v>
      </c>
      <c r="I40" s="17" t="s">
        <v>39</v>
      </c>
      <c r="J40" s="17"/>
      <c r="K40" s="17">
        <v>293.32600000000002</v>
      </c>
      <c r="L40" s="17">
        <f t="shared" si="16"/>
        <v>-29.953000000000031</v>
      </c>
      <c r="M40" s="17"/>
      <c r="N40" s="17"/>
      <c r="O40" s="17">
        <f>IFERROR(VLOOKUP(A40,[1]Sheet!$A:$P,16,0),0)</f>
        <v>353.78839999999991</v>
      </c>
      <c r="P40" s="17"/>
      <c r="Q40" s="17">
        <v>0</v>
      </c>
      <c r="R40" s="17">
        <f t="shared" si="17"/>
        <v>52.674599999999998</v>
      </c>
      <c r="S40" s="4">
        <f t="shared" si="15"/>
        <v>182.25320000000002</v>
      </c>
      <c r="T40" s="4">
        <f t="shared" si="6"/>
        <v>182.25320000000002</v>
      </c>
      <c r="U40" s="4">
        <f t="shared" si="7"/>
        <v>182.25320000000002</v>
      </c>
      <c r="V40" s="4"/>
      <c r="W40" s="4"/>
      <c r="X40" s="4"/>
      <c r="Y40" s="17"/>
      <c r="Z40" s="17">
        <f t="shared" si="8"/>
        <v>10.999999999999998</v>
      </c>
      <c r="AA40" s="17">
        <f t="shared" si="9"/>
        <v>7.5400173897855884</v>
      </c>
      <c r="AB40" s="17">
        <v>41.922400000000003</v>
      </c>
      <c r="AC40" s="17">
        <v>55.894599999999997</v>
      </c>
      <c r="AD40" s="17">
        <v>38.071800000000003</v>
      </c>
      <c r="AE40" s="17">
        <v>41.03</v>
      </c>
      <c r="AF40" s="17">
        <v>46.877600000000001</v>
      </c>
      <c r="AG40" s="17">
        <v>51.585999999999999</v>
      </c>
      <c r="AH40" s="17">
        <v>31.799600000000002</v>
      </c>
      <c r="AI40" s="17">
        <v>29.7928</v>
      </c>
      <c r="AJ40" s="17">
        <v>37.036799999999999</v>
      </c>
      <c r="AK40" s="17">
        <v>40.475999999999999</v>
      </c>
      <c r="AL40" s="17"/>
      <c r="AM40" s="17">
        <f t="shared" si="10"/>
        <v>182</v>
      </c>
      <c r="AN40" s="17">
        <f t="shared" si="11"/>
        <v>0</v>
      </c>
      <c r="AO40" s="17">
        <f t="shared" si="12"/>
        <v>0</v>
      </c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x14ac:dyDescent="0.25">
      <c r="A41" s="17" t="s">
        <v>87</v>
      </c>
      <c r="B41" s="17" t="s">
        <v>44</v>
      </c>
      <c r="C41" s="17">
        <v>219</v>
      </c>
      <c r="D41" s="17">
        <v>296</v>
      </c>
      <c r="E41" s="17">
        <v>296</v>
      </c>
      <c r="F41" s="17">
        <v>130</v>
      </c>
      <c r="G41" s="7">
        <v>0.4</v>
      </c>
      <c r="H41" s="17">
        <v>40</v>
      </c>
      <c r="I41" s="17" t="s">
        <v>39</v>
      </c>
      <c r="J41" s="17"/>
      <c r="K41" s="17">
        <v>341</v>
      </c>
      <c r="L41" s="17">
        <f t="shared" si="16"/>
        <v>-45</v>
      </c>
      <c r="M41" s="17"/>
      <c r="N41" s="17"/>
      <c r="O41" s="17">
        <f>IFERROR(VLOOKUP(A41,[1]Sheet!$A:$P,16,0),0)</f>
        <v>170.2</v>
      </c>
      <c r="P41" s="17"/>
      <c r="Q41" s="17">
        <v>154.00000000000011</v>
      </c>
      <c r="R41" s="17">
        <f t="shared" si="17"/>
        <v>59.2</v>
      </c>
      <c r="S41" s="4">
        <f t="shared" si="15"/>
        <v>196.99999999999994</v>
      </c>
      <c r="T41" s="4">
        <f t="shared" si="6"/>
        <v>196.99999999999994</v>
      </c>
      <c r="U41" s="4">
        <f t="shared" si="7"/>
        <v>196.99999999999994</v>
      </c>
      <c r="V41" s="4"/>
      <c r="W41" s="4"/>
      <c r="X41" s="4"/>
      <c r="Y41" s="17"/>
      <c r="Z41" s="17">
        <f t="shared" si="8"/>
        <v>11</v>
      </c>
      <c r="AA41" s="17">
        <f t="shared" si="9"/>
        <v>7.6722972972972983</v>
      </c>
      <c r="AB41" s="17">
        <v>60.4</v>
      </c>
      <c r="AC41" s="17">
        <v>60.4</v>
      </c>
      <c r="AD41" s="17">
        <v>59.2</v>
      </c>
      <c r="AE41" s="17">
        <v>61</v>
      </c>
      <c r="AF41" s="17">
        <v>60.6</v>
      </c>
      <c r="AG41" s="17">
        <v>53.6</v>
      </c>
      <c r="AH41" s="17">
        <v>57.2</v>
      </c>
      <c r="AI41" s="17">
        <v>61.6</v>
      </c>
      <c r="AJ41" s="17">
        <v>59.6</v>
      </c>
      <c r="AK41" s="17">
        <v>60</v>
      </c>
      <c r="AL41" s="17"/>
      <c r="AM41" s="17">
        <f t="shared" si="10"/>
        <v>79</v>
      </c>
      <c r="AN41" s="17">
        <f t="shared" si="11"/>
        <v>0</v>
      </c>
      <c r="AO41" s="17">
        <f t="shared" si="12"/>
        <v>0</v>
      </c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x14ac:dyDescent="0.25">
      <c r="A42" s="17" t="s">
        <v>88</v>
      </c>
      <c r="B42" s="17" t="s">
        <v>44</v>
      </c>
      <c r="C42" s="17">
        <v>19</v>
      </c>
      <c r="D42" s="17">
        <v>458</v>
      </c>
      <c r="E42" s="17">
        <v>312</v>
      </c>
      <c r="F42" s="17">
        <v>70</v>
      </c>
      <c r="G42" s="7">
        <v>0.4</v>
      </c>
      <c r="H42" s="17">
        <v>45</v>
      </c>
      <c r="I42" s="17" t="s">
        <v>39</v>
      </c>
      <c r="J42" s="17"/>
      <c r="K42" s="17">
        <v>404</v>
      </c>
      <c r="L42" s="17">
        <f t="shared" si="16"/>
        <v>-92</v>
      </c>
      <c r="M42" s="17"/>
      <c r="N42" s="17"/>
      <c r="O42" s="17">
        <f>IFERROR(VLOOKUP(A42,[1]Sheet!$A:$P,16,0),0)</f>
        <v>508.59999999999991</v>
      </c>
      <c r="P42" s="17"/>
      <c r="Q42" s="17">
        <v>0</v>
      </c>
      <c r="R42" s="17">
        <f t="shared" si="17"/>
        <v>62.4</v>
      </c>
      <c r="S42" s="4">
        <f t="shared" si="15"/>
        <v>107.80000000000007</v>
      </c>
      <c r="T42" s="4">
        <f t="shared" si="6"/>
        <v>107.80000000000007</v>
      </c>
      <c r="U42" s="4">
        <f t="shared" si="7"/>
        <v>107.80000000000007</v>
      </c>
      <c r="V42" s="4"/>
      <c r="W42" s="4"/>
      <c r="X42" s="4"/>
      <c r="Y42" s="17"/>
      <c r="Z42" s="17">
        <f t="shared" si="8"/>
        <v>11</v>
      </c>
      <c r="AA42" s="17">
        <f t="shared" si="9"/>
        <v>9.272435897435896</v>
      </c>
      <c r="AB42" s="17">
        <v>74.599999999999994</v>
      </c>
      <c r="AC42" s="17">
        <v>86.4</v>
      </c>
      <c r="AD42" s="17">
        <v>64.400000000000006</v>
      </c>
      <c r="AE42" s="17">
        <v>64</v>
      </c>
      <c r="AF42" s="17">
        <v>55</v>
      </c>
      <c r="AG42" s="17">
        <v>46.2</v>
      </c>
      <c r="AH42" s="17">
        <v>51.6</v>
      </c>
      <c r="AI42" s="17">
        <v>51.4</v>
      </c>
      <c r="AJ42" s="17">
        <v>53.8</v>
      </c>
      <c r="AK42" s="17">
        <v>62.6</v>
      </c>
      <c r="AL42" s="17" t="s">
        <v>78</v>
      </c>
      <c r="AM42" s="17">
        <f t="shared" si="10"/>
        <v>43</v>
      </c>
      <c r="AN42" s="17">
        <f t="shared" si="11"/>
        <v>0</v>
      </c>
      <c r="AO42" s="17">
        <f t="shared" si="12"/>
        <v>0</v>
      </c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x14ac:dyDescent="0.25">
      <c r="A43" s="17" t="s">
        <v>89</v>
      </c>
      <c r="B43" s="17" t="s">
        <v>38</v>
      </c>
      <c r="C43" s="17">
        <v>254.84399999999999</v>
      </c>
      <c r="D43" s="17">
        <v>224.84800000000001</v>
      </c>
      <c r="E43" s="17">
        <v>410.5</v>
      </c>
      <c r="F43" s="17">
        <v>3.6019999999999999</v>
      </c>
      <c r="G43" s="7">
        <v>1</v>
      </c>
      <c r="H43" s="17">
        <v>40</v>
      </c>
      <c r="I43" s="17" t="s">
        <v>39</v>
      </c>
      <c r="J43" s="17"/>
      <c r="K43" s="17">
        <v>441.55099999999999</v>
      </c>
      <c r="L43" s="17">
        <f t="shared" si="16"/>
        <v>-31.050999999999988</v>
      </c>
      <c r="M43" s="17"/>
      <c r="N43" s="17"/>
      <c r="O43" s="17">
        <f>IFERROR(VLOOKUP(A43,[1]Sheet!$A:$P,16,0),0)</f>
        <v>387.79800000000012</v>
      </c>
      <c r="P43" s="17"/>
      <c r="Q43" s="17">
        <v>83.139399999999938</v>
      </c>
      <c r="R43" s="17">
        <f t="shared" si="17"/>
        <v>82.1</v>
      </c>
      <c r="S43" s="4">
        <f t="shared" si="15"/>
        <v>428.56059999999991</v>
      </c>
      <c r="T43" s="4">
        <f t="shared" si="6"/>
        <v>428.56059999999991</v>
      </c>
      <c r="U43" s="4">
        <f t="shared" si="7"/>
        <v>428.56059999999991</v>
      </c>
      <c r="V43" s="4"/>
      <c r="W43" s="4"/>
      <c r="X43" s="4"/>
      <c r="Y43" s="17"/>
      <c r="Z43" s="17">
        <f t="shared" si="8"/>
        <v>11</v>
      </c>
      <c r="AA43" s="17">
        <f t="shared" si="9"/>
        <v>5.7800170523751531</v>
      </c>
      <c r="AB43" s="17">
        <v>63.951599999999999</v>
      </c>
      <c r="AC43" s="17">
        <v>69.0792</v>
      </c>
      <c r="AD43" s="17">
        <v>49.84</v>
      </c>
      <c r="AE43" s="17">
        <v>57.909599999999998</v>
      </c>
      <c r="AF43" s="17">
        <v>57.061199999999999</v>
      </c>
      <c r="AG43" s="17">
        <v>50.343600000000002</v>
      </c>
      <c r="AH43" s="17">
        <v>49.644399999999997</v>
      </c>
      <c r="AI43" s="17">
        <v>49.65</v>
      </c>
      <c r="AJ43" s="17">
        <v>59.858800000000002</v>
      </c>
      <c r="AK43" s="17">
        <v>60.180399999999999</v>
      </c>
      <c r="AL43" s="17"/>
      <c r="AM43" s="17">
        <f t="shared" si="10"/>
        <v>429</v>
      </c>
      <c r="AN43" s="17">
        <f t="shared" si="11"/>
        <v>0</v>
      </c>
      <c r="AO43" s="17">
        <f t="shared" si="12"/>
        <v>0</v>
      </c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1:54" x14ac:dyDescent="0.25">
      <c r="A44" s="17" t="s">
        <v>90</v>
      </c>
      <c r="B44" s="17" t="s">
        <v>44</v>
      </c>
      <c r="C44" s="17">
        <v>468</v>
      </c>
      <c r="D44" s="17">
        <v>2027</v>
      </c>
      <c r="E44" s="17">
        <v>1407</v>
      </c>
      <c r="F44" s="17">
        <v>987</v>
      </c>
      <c r="G44" s="7">
        <v>0.35</v>
      </c>
      <c r="H44" s="17">
        <v>40</v>
      </c>
      <c r="I44" s="17" t="s">
        <v>39</v>
      </c>
      <c r="J44" s="17"/>
      <c r="K44" s="17">
        <v>1416</v>
      </c>
      <c r="L44" s="17">
        <f t="shared" si="16"/>
        <v>-9</v>
      </c>
      <c r="M44" s="17"/>
      <c r="N44" s="17"/>
      <c r="O44" s="17">
        <f>IFERROR(VLOOKUP(A44,[1]Sheet!$A:$P,16,0),0)</f>
        <v>729.79999999999973</v>
      </c>
      <c r="P44" s="17"/>
      <c r="Q44" s="17">
        <v>746.60000000000036</v>
      </c>
      <c r="R44" s="17">
        <f t="shared" si="17"/>
        <v>281.39999999999998</v>
      </c>
      <c r="S44" s="4">
        <f t="shared" si="15"/>
        <v>631.99999999999955</v>
      </c>
      <c r="T44" s="4">
        <f t="shared" si="6"/>
        <v>631.99999999999955</v>
      </c>
      <c r="U44" s="4">
        <f t="shared" si="7"/>
        <v>631.99999999999955</v>
      </c>
      <c r="V44" s="4"/>
      <c r="W44" s="4"/>
      <c r="X44" s="4"/>
      <c r="Y44" s="17"/>
      <c r="Z44" s="17">
        <f t="shared" si="8"/>
        <v>11</v>
      </c>
      <c r="AA44" s="17">
        <f t="shared" si="9"/>
        <v>8.7540867093105916</v>
      </c>
      <c r="AB44" s="17">
        <v>282.8</v>
      </c>
      <c r="AC44" s="17">
        <v>289.2</v>
      </c>
      <c r="AD44" s="17">
        <v>275.39999999999998</v>
      </c>
      <c r="AE44" s="17">
        <v>200.6</v>
      </c>
      <c r="AF44" s="17">
        <v>181.53039999999999</v>
      </c>
      <c r="AG44" s="17">
        <v>189.93039999999999</v>
      </c>
      <c r="AH44" s="17">
        <v>184.46960000000001</v>
      </c>
      <c r="AI44" s="17">
        <v>172.6696</v>
      </c>
      <c r="AJ44" s="17">
        <v>166.4</v>
      </c>
      <c r="AK44" s="17">
        <v>166.2</v>
      </c>
      <c r="AL44" s="17" t="s">
        <v>91</v>
      </c>
      <c r="AM44" s="17">
        <f t="shared" si="10"/>
        <v>221</v>
      </c>
      <c r="AN44" s="17">
        <f t="shared" si="11"/>
        <v>0</v>
      </c>
      <c r="AO44" s="17">
        <f t="shared" si="12"/>
        <v>0</v>
      </c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x14ac:dyDescent="0.25">
      <c r="A45" s="17" t="s">
        <v>92</v>
      </c>
      <c r="B45" s="17" t="s">
        <v>44</v>
      </c>
      <c r="C45" s="17">
        <v>742</v>
      </c>
      <c r="D45" s="17">
        <v>336</v>
      </c>
      <c r="E45" s="17">
        <v>642.6</v>
      </c>
      <c r="F45" s="17">
        <v>359.4</v>
      </c>
      <c r="G45" s="7">
        <v>0.4</v>
      </c>
      <c r="H45" s="17">
        <v>40</v>
      </c>
      <c r="I45" s="17" t="s">
        <v>39</v>
      </c>
      <c r="J45" s="17"/>
      <c r="K45" s="17">
        <v>694</v>
      </c>
      <c r="L45" s="17">
        <f t="shared" si="16"/>
        <v>-51.399999999999977</v>
      </c>
      <c r="M45" s="17"/>
      <c r="N45" s="17"/>
      <c r="O45" s="17">
        <f>IFERROR(VLOOKUP(A45,[1]Sheet!$A:$P,16,0),0)</f>
        <v>572.49000000000024</v>
      </c>
      <c r="P45" s="17"/>
      <c r="Q45" s="17">
        <v>155.92000000000019</v>
      </c>
      <c r="R45" s="17">
        <f t="shared" si="17"/>
        <v>128.52000000000001</v>
      </c>
      <c r="S45" s="4">
        <f t="shared" si="15"/>
        <v>325.90999999999951</v>
      </c>
      <c r="T45" s="4">
        <f t="shared" si="6"/>
        <v>325.90999999999951</v>
      </c>
      <c r="U45" s="4">
        <f t="shared" si="7"/>
        <v>325.90999999999951</v>
      </c>
      <c r="V45" s="4"/>
      <c r="W45" s="4"/>
      <c r="X45" s="4"/>
      <c r="Y45" s="17"/>
      <c r="Z45" s="17">
        <f t="shared" si="8"/>
        <v>10.999999999999998</v>
      </c>
      <c r="AA45" s="17">
        <f t="shared" si="9"/>
        <v>8.4641300964830393</v>
      </c>
      <c r="AB45" s="17">
        <v>127.32</v>
      </c>
      <c r="AC45" s="17">
        <v>141.19999999999999</v>
      </c>
      <c r="AD45" s="17">
        <v>120.8</v>
      </c>
      <c r="AE45" s="17">
        <v>138.80000000000001</v>
      </c>
      <c r="AF45" s="17">
        <v>149.80000000000001</v>
      </c>
      <c r="AG45" s="17">
        <v>133.19999999999999</v>
      </c>
      <c r="AH45" s="17">
        <v>130.6</v>
      </c>
      <c r="AI45" s="17">
        <v>148.4</v>
      </c>
      <c r="AJ45" s="17">
        <v>147.6</v>
      </c>
      <c r="AK45" s="17">
        <v>150.6</v>
      </c>
      <c r="AL45" s="17"/>
      <c r="AM45" s="17">
        <f t="shared" si="10"/>
        <v>130</v>
      </c>
      <c r="AN45" s="17">
        <f t="shared" si="11"/>
        <v>0</v>
      </c>
      <c r="AO45" s="17">
        <f t="shared" si="12"/>
        <v>0</v>
      </c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x14ac:dyDescent="0.25">
      <c r="A46" s="17" t="s">
        <v>93</v>
      </c>
      <c r="B46" s="17" t="s">
        <v>38</v>
      </c>
      <c r="C46" s="17">
        <v>648.06700000000001</v>
      </c>
      <c r="D46" s="17">
        <v>296.75</v>
      </c>
      <c r="E46" s="17">
        <v>430.41899999999998</v>
      </c>
      <c r="F46" s="17">
        <v>450.53300000000002</v>
      </c>
      <c r="G46" s="7">
        <v>1</v>
      </c>
      <c r="H46" s="17">
        <v>50</v>
      </c>
      <c r="I46" s="17" t="s">
        <v>39</v>
      </c>
      <c r="J46" s="17"/>
      <c r="K46" s="17">
        <v>444.09</v>
      </c>
      <c r="L46" s="17">
        <f t="shared" si="16"/>
        <v>-13.670999999999992</v>
      </c>
      <c r="M46" s="17"/>
      <c r="N46" s="17"/>
      <c r="O46" s="17">
        <f>IFERROR(VLOOKUP(A46,[1]Sheet!$A:$P,16,0),0)</f>
        <v>59.230999999999881</v>
      </c>
      <c r="P46" s="17"/>
      <c r="Q46" s="17">
        <v>254.82520000000011</v>
      </c>
      <c r="R46" s="17">
        <f t="shared" si="17"/>
        <v>86.083799999999997</v>
      </c>
      <c r="S46" s="4">
        <f t="shared" si="15"/>
        <v>182.33259999999996</v>
      </c>
      <c r="T46" s="4">
        <f t="shared" si="6"/>
        <v>182.33259999999996</v>
      </c>
      <c r="U46" s="4">
        <f t="shared" si="7"/>
        <v>182.33259999999996</v>
      </c>
      <c r="V46" s="4"/>
      <c r="W46" s="4"/>
      <c r="X46" s="4"/>
      <c r="Y46" s="17"/>
      <c r="Z46" s="17">
        <f t="shared" si="8"/>
        <v>11</v>
      </c>
      <c r="AA46" s="17">
        <f t="shared" si="9"/>
        <v>8.8819173874759247</v>
      </c>
      <c r="AB46" s="17">
        <v>87.900199999999998</v>
      </c>
      <c r="AC46" s="17">
        <v>85.873999999999995</v>
      </c>
      <c r="AD46" s="17">
        <v>82.594799999999992</v>
      </c>
      <c r="AE46" s="17">
        <v>95.592999999999989</v>
      </c>
      <c r="AF46" s="17">
        <v>101.2936</v>
      </c>
      <c r="AG46" s="17">
        <v>105.1156</v>
      </c>
      <c r="AH46" s="17">
        <v>93.324399999999997</v>
      </c>
      <c r="AI46" s="17">
        <v>87.038199999999989</v>
      </c>
      <c r="AJ46" s="17">
        <v>91.675600000000003</v>
      </c>
      <c r="AK46" s="17">
        <v>85.191200000000009</v>
      </c>
      <c r="AL46" s="17"/>
      <c r="AM46" s="17">
        <f t="shared" si="10"/>
        <v>182</v>
      </c>
      <c r="AN46" s="17">
        <f t="shared" si="11"/>
        <v>0</v>
      </c>
      <c r="AO46" s="17">
        <f t="shared" si="12"/>
        <v>0</v>
      </c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1:54" x14ac:dyDescent="0.25">
      <c r="A47" s="17" t="s">
        <v>94</v>
      </c>
      <c r="B47" s="17" t="s">
        <v>38</v>
      </c>
      <c r="C47" s="17">
        <v>956.83900000000006</v>
      </c>
      <c r="D47" s="17">
        <v>605.33299999999997</v>
      </c>
      <c r="E47" s="17">
        <v>730.39200000000005</v>
      </c>
      <c r="F47" s="17">
        <v>731.65700000000004</v>
      </c>
      <c r="G47" s="7">
        <v>1</v>
      </c>
      <c r="H47" s="17">
        <v>50</v>
      </c>
      <c r="I47" s="17" t="s">
        <v>39</v>
      </c>
      <c r="J47" s="17"/>
      <c r="K47" s="17">
        <v>765.05100000000004</v>
      </c>
      <c r="L47" s="17">
        <f t="shared" si="16"/>
        <v>-34.658999999999992</v>
      </c>
      <c r="M47" s="17"/>
      <c r="N47" s="17"/>
      <c r="O47" s="17">
        <f>IFERROR(VLOOKUP(A47,[1]Sheet!$A:$P,16,0),0)</f>
        <v>149.81959999999981</v>
      </c>
      <c r="P47" s="17">
        <v>291.36919999999998</v>
      </c>
      <c r="Q47" s="17">
        <v>58.088240000000567</v>
      </c>
      <c r="R47" s="17">
        <f t="shared" si="17"/>
        <v>146.07840000000002</v>
      </c>
      <c r="S47" s="4">
        <f t="shared" si="15"/>
        <v>375.92836</v>
      </c>
      <c r="T47" s="4">
        <f t="shared" si="6"/>
        <v>375.92836</v>
      </c>
      <c r="U47" s="4">
        <f t="shared" si="7"/>
        <v>375.92836</v>
      </c>
      <c r="V47" s="4"/>
      <c r="W47" s="4">
        <f>$W$1*R47</f>
        <v>379.80384000000004</v>
      </c>
      <c r="X47" s="4"/>
      <c r="Y47" s="17"/>
      <c r="Z47" s="17">
        <f t="shared" si="8"/>
        <v>11.000000000000002</v>
      </c>
      <c r="AA47" s="17">
        <f t="shared" si="9"/>
        <v>8.4265301372413735</v>
      </c>
      <c r="AB47" s="17">
        <v>136.18860000000001</v>
      </c>
      <c r="AC47" s="17">
        <v>145.68459999999999</v>
      </c>
      <c r="AD47" s="17">
        <v>156.8038</v>
      </c>
      <c r="AE47" s="17">
        <v>159.29740000000001</v>
      </c>
      <c r="AF47" s="17">
        <v>163.00059999999999</v>
      </c>
      <c r="AG47" s="17">
        <v>176.86600000000001</v>
      </c>
      <c r="AH47" s="17">
        <v>152.56360000000001</v>
      </c>
      <c r="AI47" s="17">
        <v>169.41059999999999</v>
      </c>
      <c r="AJ47" s="17">
        <v>165.6174</v>
      </c>
      <c r="AK47" s="17">
        <v>162.67779999999999</v>
      </c>
      <c r="AL47" s="17"/>
      <c r="AM47" s="17">
        <f t="shared" si="10"/>
        <v>376</v>
      </c>
      <c r="AN47" s="17">
        <f t="shared" si="11"/>
        <v>0</v>
      </c>
      <c r="AO47" s="17">
        <f t="shared" si="12"/>
        <v>380</v>
      </c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x14ac:dyDescent="0.25">
      <c r="A48" s="13" t="s">
        <v>95</v>
      </c>
      <c r="B48" s="13" t="s">
        <v>38</v>
      </c>
      <c r="C48" s="13"/>
      <c r="D48" s="13"/>
      <c r="E48" s="13"/>
      <c r="F48" s="13"/>
      <c r="G48" s="14">
        <v>0</v>
      </c>
      <c r="H48" s="13">
        <v>40</v>
      </c>
      <c r="I48" s="13" t="s">
        <v>39</v>
      </c>
      <c r="J48" s="13"/>
      <c r="K48" s="13"/>
      <c r="L48" s="13">
        <f t="shared" si="16"/>
        <v>0</v>
      </c>
      <c r="M48" s="13"/>
      <c r="N48" s="13"/>
      <c r="O48" s="13">
        <f>IFERROR(VLOOKUP(A48,[1]Sheet!$A:$P,16,0),0)</f>
        <v>0</v>
      </c>
      <c r="P48" s="13"/>
      <c r="Q48" s="13">
        <v>0</v>
      </c>
      <c r="R48" s="13">
        <f t="shared" si="17"/>
        <v>0</v>
      </c>
      <c r="S48" s="15"/>
      <c r="T48" s="4">
        <f t="shared" si="6"/>
        <v>0</v>
      </c>
      <c r="U48" s="4">
        <f t="shared" si="7"/>
        <v>0</v>
      </c>
      <c r="V48" s="4"/>
      <c r="W48" s="4"/>
      <c r="X48" s="15"/>
      <c r="Y48" s="13"/>
      <c r="Z48" s="17" t="e">
        <f t="shared" si="8"/>
        <v>#DIV/0!</v>
      </c>
      <c r="AA48" s="13" t="e">
        <f t="shared" si="9"/>
        <v>#DIV/0!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 t="s">
        <v>75</v>
      </c>
      <c r="AM48" s="17">
        <f t="shared" si="10"/>
        <v>0</v>
      </c>
      <c r="AN48" s="17">
        <f t="shared" si="11"/>
        <v>0</v>
      </c>
      <c r="AO48" s="17">
        <f t="shared" si="12"/>
        <v>0</v>
      </c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x14ac:dyDescent="0.25">
      <c r="A49" s="17" t="s">
        <v>96</v>
      </c>
      <c r="B49" s="17" t="s">
        <v>44</v>
      </c>
      <c r="C49" s="17">
        <v>308</v>
      </c>
      <c r="D49" s="17">
        <v>442</v>
      </c>
      <c r="E49" s="17">
        <v>394</v>
      </c>
      <c r="F49" s="17">
        <v>326</v>
      </c>
      <c r="G49" s="7">
        <v>0.45</v>
      </c>
      <c r="H49" s="17">
        <v>50</v>
      </c>
      <c r="I49" s="17" t="s">
        <v>39</v>
      </c>
      <c r="J49" s="17"/>
      <c r="K49" s="17">
        <v>396</v>
      </c>
      <c r="L49" s="17">
        <f t="shared" si="16"/>
        <v>-2</v>
      </c>
      <c r="M49" s="17"/>
      <c r="N49" s="17"/>
      <c r="O49" s="17">
        <f>IFERROR(VLOOKUP(A49,[1]Sheet!$A:$P,16,0),0)</f>
        <v>150</v>
      </c>
      <c r="P49" s="17"/>
      <c r="Q49" s="17">
        <v>248.59999999999991</v>
      </c>
      <c r="R49" s="17">
        <f t="shared" si="17"/>
        <v>78.8</v>
      </c>
      <c r="S49" s="4">
        <f t="shared" ref="S49:S54" si="18">11*R49-Q49-P49-O49-F49</f>
        <v>142.20000000000005</v>
      </c>
      <c r="T49" s="4">
        <f t="shared" si="6"/>
        <v>142.20000000000005</v>
      </c>
      <c r="U49" s="4">
        <f t="shared" si="7"/>
        <v>142.20000000000005</v>
      </c>
      <c r="V49" s="4"/>
      <c r="W49" s="4"/>
      <c r="X49" s="4"/>
      <c r="Y49" s="17"/>
      <c r="Z49" s="17">
        <f t="shared" si="8"/>
        <v>11</v>
      </c>
      <c r="AA49" s="17">
        <f t="shared" si="9"/>
        <v>9.1954314720812178</v>
      </c>
      <c r="AB49" s="17">
        <v>87.6</v>
      </c>
      <c r="AC49" s="17">
        <v>81</v>
      </c>
      <c r="AD49" s="17">
        <v>72.888800000000003</v>
      </c>
      <c r="AE49" s="17">
        <v>103.4</v>
      </c>
      <c r="AF49" s="17">
        <v>116.6</v>
      </c>
      <c r="AG49" s="17">
        <v>117.8</v>
      </c>
      <c r="AH49" s="17">
        <v>156.19999999999999</v>
      </c>
      <c r="AI49" s="17">
        <v>180</v>
      </c>
      <c r="AJ49" s="17">
        <v>148.4</v>
      </c>
      <c r="AK49" s="17">
        <v>119.2</v>
      </c>
      <c r="AL49" s="17" t="s">
        <v>97</v>
      </c>
      <c r="AM49" s="17">
        <f t="shared" si="10"/>
        <v>64</v>
      </c>
      <c r="AN49" s="17">
        <f t="shared" si="11"/>
        <v>0</v>
      </c>
      <c r="AO49" s="17">
        <f t="shared" si="12"/>
        <v>0</v>
      </c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x14ac:dyDescent="0.25">
      <c r="A50" s="17" t="s">
        <v>98</v>
      </c>
      <c r="B50" s="17" t="s">
        <v>44</v>
      </c>
      <c r="C50" s="17">
        <v>183</v>
      </c>
      <c r="D50" s="17">
        <v>5</v>
      </c>
      <c r="E50" s="17">
        <v>110</v>
      </c>
      <c r="F50" s="17">
        <v>70</v>
      </c>
      <c r="G50" s="7">
        <v>0.4</v>
      </c>
      <c r="H50" s="17">
        <v>40</v>
      </c>
      <c r="I50" s="17" t="s">
        <v>39</v>
      </c>
      <c r="J50" s="17"/>
      <c r="K50" s="17">
        <v>116</v>
      </c>
      <c r="L50" s="17">
        <f t="shared" si="16"/>
        <v>-6</v>
      </c>
      <c r="M50" s="17"/>
      <c r="N50" s="17"/>
      <c r="O50" s="17">
        <f>IFERROR(VLOOKUP(A50,[1]Sheet!$A:$P,16,0),0)</f>
        <v>137</v>
      </c>
      <c r="P50" s="17"/>
      <c r="Q50" s="17">
        <v>55.600000000000023</v>
      </c>
      <c r="R50" s="17">
        <f t="shared" si="17"/>
        <v>22</v>
      </c>
      <c r="S50" s="4"/>
      <c r="T50" s="4">
        <f t="shared" si="6"/>
        <v>0</v>
      </c>
      <c r="U50" s="4">
        <f t="shared" si="7"/>
        <v>0</v>
      </c>
      <c r="V50" s="4"/>
      <c r="W50" s="4"/>
      <c r="X50" s="4"/>
      <c r="Y50" s="17"/>
      <c r="Z50" s="17">
        <f t="shared" si="8"/>
        <v>11.936363636363637</v>
      </c>
      <c r="AA50" s="17">
        <f t="shared" si="9"/>
        <v>11.936363636363637</v>
      </c>
      <c r="AB50" s="17">
        <v>27.6</v>
      </c>
      <c r="AC50" s="17">
        <v>29</v>
      </c>
      <c r="AD50" s="17">
        <v>21.8</v>
      </c>
      <c r="AE50" s="17">
        <v>24.4</v>
      </c>
      <c r="AF50" s="17">
        <v>33.200000000000003</v>
      </c>
      <c r="AG50" s="17">
        <v>27.8</v>
      </c>
      <c r="AH50" s="17">
        <v>20.2</v>
      </c>
      <c r="AI50" s="17">
        <v>21.6</v>
      </c>
      <c r="AJ50" s="17">
        <v>27.6</v>
      </c>
      <c r="AK50" s="17">
        <v>27.2</v>
      </c>
      <c r="AL50" s="17"/>
      <c r="AM50" s="17">
        <f t="shared" si="10"/>
        <v>0</v>
      </c>
      <c r="AN50" s="17">
        <f t="shared" si="11"/>
        <v>0</v>
      </c>
      <c r="AO50" s="17">
        <f t="shared" si="12"/>
        <v>0</v>
      </c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</row>
    <row r="51" spans="1:54" x14ac:dyDescent="0.25">
      <c r="A51" s="17" t="s">
        <v>99</v>
      </c>
      <c r="B51" s="17" t="s">
        <v>44</v>
      </c>
      <c r="C51" s="17">
        <v>144</v>
      </c>
      <c r="D51" s="17"/>
      <c r="E51" s="17">
        <v>66</v>
      </c>
      <c r="F51" s="17">
        <v>71</v>
      </c>
      <c r="G51" s="7">
        <v>0.4</v>
      </c>
      <c r="H51" s="17">
        <v>40</v>
      </c>
      <c r="I51" s="17" t="s">
        <v>39</v>
      </c>
      <c r="J51" s="17"/>
      <c r="K51" s="17">
        <v>70</v>
      </c>
      <c r="L51" s="17">
        <f t="shared" si="16"/>
        <v>-4</v>
      </c>
      <c r="M51" s="17"/>
      <c r="N51" s="17"/>
      <c r="O51" s="17">
        <f>IFERROR(VLOOKUP(A51,[1]Sheet!$A:$P,16,0),0)</f>
        <v>26.400000000000009</v>
      </c>
      <c r="P51" s="17"/>
      <c r="Q51" s="17">
        <v>57.599999999999987</v>
      </c>
      <c r="R51" s="17">
        <f t="shared" si="17"/>
        <v>13.2</v>
      </c>
      <c r="S51" s="4"/>
      <c r="T51" s="4">
        <f t="shared" si="6"/>
        <v>0</v>
      </c>
      <c r="U51" s="4">
        <f t="shared" si="7"/>
        <v>0</v>
      </c>
      <c r="V51" s="4"/>
      <c r="W51" s="4"/>
      <c r="X51" s="4"/>
      <c r="Y51" s="17"/>
      <c r="Z51" s="17">
        <f t="shared" si="8"/>
        <v>11.742424242424242</v>
      </c>
      <c r="AA51" s="17">
        <f t="shared" si="9"/>
        <v>11.742424242424242</v>
      </c>
      <c r="AB51" s="17">
        <v>16</v>
      </c>
      <c r="AC51" s="17">
        <v>15.4</v>
      </c>
      <c r="AD51" s="17">
        <v>12.6</v>
      </c>
      <c r="AE51" s="17">
        <v>12.2</v>
      </c>
      <c r="AF51" s="17">
        <v>21.8</v>
      </c>
      <c r="AG51" s="17">
        <v>17.600000000000001</v>
      </c>
      <c r="AH51" s="17">
        <v>11.8</v>
      </c>
      <c r="AI51" s="17">
        <v>15.2</v>
      </c>
      <c r="AJ51" s="17">
        <v>12.2</v>
      </c>
      <c r="AK51" s="17">
        <v>7</v>
      </c>
      <c r="AL51" s="17"/>
      <c r="AM51" s="17">
        <f t="shared" si="10"/>
        <v>0</v>
      </c>
      <c r="AN51" s="17">
        <f t="shared" si="11"/>
        <v>0</v>
      </c>
      <c r="AO51" s="17">
        <f t="shared" si="12"/>
        <v>0</v>
      </c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x14ac:dyDescent="0.25">
      <c r="A52" s="17" t="s">
        <v>100</v>
      </c>
      <c r="B52" s="17" t="s">
        <v>38</v>
      </c>
      <c r="C52" s="17">
        <v>482.67</v>
      </c>
      <c r="D52" s="17">
        <v>273.25900000000001</v>
      </c>
      <c r="E52" s="17">
        <v>345.80399999999997</v>
      </c>
      <c r="F52" s="17">
        <v>377.12799999999999</v>
      </c>
      <c r="G52" s="7">
        <v>1</v>
      </c>
      <c r="H52" s="17">
        <v>50</v>
      </c>
      <c r="I52" s="17" t="s">
        <v>39</v>
      </c>
      <c r="J52" s="17"/>
      <c r="K52" s="17">
        <v>359.83800000000002</v>
      </c>
      <c r="L52" s="17">
        <f t="shared" si="16"/>
        <v>-14.034000000000049</v>
      </c>
      <c r="M52" s="17"/>
      <c r="N52" s="17"/>
      <c r="O52" s="17">
        <f>IFERROR(VLOOKUP(A52,[1]Sheet!$A:$P,16,0),0)</f>
        <v>93.338879999999847</v>
      </c>
      <c r="P52" s="17"/>
      <c r="Q52" s="17">
        <v>246.5788000000002</v>
      </c>
      <c r="R52" s="17">
        <f t="shared" si="17"/>
        <v>69.160799999999995</v>
      </c>
      <c r="S52" s="4">
        <f t="shared" si="18"/>
        <v>43.723119999999881</v>
      </c>
      <c r="T52" s="4">
        <f t="shared" si="6"/>
        <v>43.723119999999881</v>
      </c>
      <c r="U52" s="4">
        <f t="shared" si="7"/>
        <v>43.723119999999881</v>
      </c>
      <c r="V52" s="4"/>
      <c r="W52" s="4"/>
      <c r="X52" s="4"/>
      <c r="Y52" s="17"/>
      <c r="Z52" s="17">
        <f t="shared" si="8"/>
        <v>11</v>
      </c>
      <c r="AA52" s="17">
        <f t="shared" si="9"/>
        <v>10.367804883691342</v>
      </c>
      <c r="AB52" s="17">
        <v>75.1524</v>
      </c>
      <c r="AC52" s="17">
        <v>74.402599999999993</v>
      </c>
      <c r="AD52" s="17">
        <v>77.968600000000009</v>
      </c>
      <c r="AE52" s="17">
        <v>86.488399999999999</v>
      </c>
      <c r="AF52" s="17">
        <v>83.328400000000002</v>
      </c>
      <c r="AG52" s="17">
        <v>77.659000000000006</v>
      </c>
      <c r="AH52" s="17">
        <v>76.083399999999997</v>
      </c>
      <c r="AI52" s="17">
        <v>80.985600000000005</v>
      </c>
      <c r="AJ52" s="17">
        <v>82.942800000000005</v>
      </c>
      <c r="AK52" s="17">
        <v>75.093600000000009</v>
      </c>
      <c r="AL52" s="17"/>
      <c r="AM52" s="17">
        <f t="shared" si="10"/>
        <v>44</v>
      </c>
      <c r="AN52" s="17">
        <f t="shared" si="11"/>
        <v>0</v>
      </c>
      <c r="AO52" s="17">
        <f t="shared" si="12"/>
        <v>0</v>
      </c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x14ac:dyDescent="0.25">
      <c r="A53" s="17" t="s">
        <v>101</v>
      </c>
      <c r="B53" s="17" t="s">
        <v>44</v>
      </c>
      <c r="C53" s="17">
        <v>527</v>
      </c>
      <c r="D53" s="17">
        <v>3</v>
      </c>
      <c r="E53" s="17">
        <v>251</v>
      </c>
      <c r="F53" s="17">
        <v>249</v>
      </c>
      <c r="G53" s="7">
        <v>0.1</v>
      </c>
      <c r="H53" s="17">
        <v>730</v>
      </c>
      <c r="I53" s="17" t="s">
        <v>39</v>
      </c>
      <c r="J53" s="17"/>
      <c r="K53" s="17">
        <v>254</v>
      </c>
      <c r="L53" s="17">
        <f t="shared" si="16"/>
        <v>-3</v>
      </c>
      <c r="M53" s="17"/>
      <c r="N53" s="17"/>
      <c r="O53" s="17">
        <f>IFERROR(VLOOKUP(A53,[1]Sheet!$A:$P,16,0),0)</f>
        <v>0</v>
      </c>
      <c r="P53" s="17"/>
      <c r="Q53" s="17">
        <v>121.6</v>
      </c>
      <c r="R53" s="17">
        <f t="shared" si="17"/>
        <v>50.2</v>
      </c>
      <c r="S53" s="4">
        <f t="shared" si="18"/>
        <v>181.60000000000002</v>
      </c>
      <c r="T53" s="4">
        <f t="shared" si="6"/>
        <v>181.60000000000002</v>
      </c>
      <c r="U53" s="4">
        <f t="shared" si="7"/>
        <v>181.60000000000002</v>
      </c>
      <c r="V53" s="4"/>
      <c r="W53" s="4"/>
      <c r="X53" s="4"/>
      <c r="Y53" s="17"/>
      <c r="Z53" s="17">
        <f t="shared" si="8"/>
        <v>11</v>
      </c>
      <c r="AA53" s="17">
        <f t="shared" si="9"/>
        <v>7.382470119521912</v>
      </c>
      <c r="AB53" s="17">
        <v>44.6</v>
      </c>
      <c r="AC53" s="17">
        <v>27</v>
      </c>
      <c r="AD53" s="17">
        <v>40</v>
      </c>
      <c r="AE53" s="17">
        <v>27.6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 t="s">
        <v>59</v>
      </c>
      <c r="AM53" s="17">
        <f t="shared" si="10"/>
        <v>18</v>
      </c>
      <c r="AN53" s="17">
        <f t="shared" si="11"/>
        <v>0</v>
      </c>
      <c r="AO53" s="17">
        <f t="shared" si="12"/>
        <v>0</v>
      </c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x14ac:dyDescent="0.25">
      <c r="A54" s="17" t="s">
        <v>102</v>
      </c>
      <c r="B54" s="17" t="s">
        <v>38</v>
      </c>
      <c r="C54" s="17">
        <v>932.053</v>
      </c>
      <c r="D54" s="17">
        <v>644.98299999999995</v>
      </c>
      <c r="E54" s="17">
        <v>787.58299999999997</v>
      </c>
      <c r="F54" s="17">
        <v>696.37800000000004</v>
      </c>
      <c r="G54" s="7">
        <v>1</v>
      </c>
      <c r="H54" s="17">
        <v>50</v>
      </c>
      <c r="I54" s="17" t="s">
        <v>39</v>
      </c>
      <c r="J54" s="17"/>
      <c r="K54" s="17">
        <v>825.04300000000001</v>
      </c>
      <c r="L54" s="17">
        <f t="shared" si="16"/>
        <v>-37.460000000000036</v>
      </c>
      <c r="M54" s="17"/>
      <c r="N54" s="17"/>
      <c r="O54" s="17">
        <f>IFERROR(VLOOKUP(A54,[1]Sheet!$A:$P,16,0),0)</f>
        <v>200.5601999999999</v>
      </c>
      <c r="P54" s="17">
        <v>308.11239999999998</v>
      </c>
      <c r="Q54" s="17">
        <v>184.44099999999989</v>
      </c>
      <c r="R54" s="17">
        <f t="shared" si="17"/>
        <v>157.51659999999998</v>
      </c>
      <c r="S54" s="4">
        <f t="shared" si="18"/>
        <v>343.19100000000014</v>
      </c>
      <c r="T54" s="4">
        <f t="shared" si="6"/>
        <v>343.19100000000014</v>
      </c>
      <c r="U54" s="4">
        <f t="shared" si="7"/>
        <v>343.19100000000014</v>
      </c>
      <c r="V54" s="4"/>
      <c r="W54" s="4">
        <f>$W$1*R54</f>
        <v>409.54315999999994</v>
      </c>
      <c r="X54" s="4"/>
      <c r="Y54" s="17"/>
      <c r="Z54" s="17">
        <f t="shared" si="8"/>
        <v>11.000000000000002</v>
      </c>
      <c r="AA54" s="17">
        <f t="shared" si="9"/>
        <v>8.8212391582855396</v>
      </c>
      <c r="AB54" s="17">
        <v>152.10900000000001</v>
      </c>
      <c r="AC54" s="17">
        <v>154.05619999999999</v>
      </c>
      <c r="AD54" s="17">
        <v>151.9522</v>
      </c>
      <c r="AE54" s="17">
        <v>165.46979999999999</v>
      </c>
      <c r="AF54" s="17">
        <v>167.49860000000001</v>
      </c>
      <c r="AG54" s="17">
        <v>161.90360000000001</v>
      </c>
      <c r="AH54" s="17">
        <v>165.01400000000001</v>
      </c>
      <c r="AI54" s="17">
        <v>189.37639999999999</v>
      </c>
      <c r="AJ54" s="17">
        <v>190.37200000000001</v>
      </c>
      <c r="AK54" s="17">
        <v>186.78479999999999</v>
      </c>
      <c r="AL54" s="17"/>
      <c r="AM54" s="17">
        <f t="shared" si="10"/>
        <v>343</v>
      </c>
      <c r="AN54" s="17">
        <f t="shared" si="11"/>
        <v>0</v>
      </c>
      <c r="AO54" s="17">
        <f t="shared" si="12"/>
        <v>410</v>
      </c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</row>
    <row r="55" spans="1:54" x14ac:dyDescent="0.25">
      <c r="A55" s="17" t="s">
        <v>103</v>
      </c>
      <c r="B55" s="17" t="s">
        <v>38</v>
      </c>
      <c r="C55" s="17">
        <v>10.117000000000001</v>
      </c>
      <c r="D55" s="17">
        <v>243.57400000000001</v>
      </c>
      <c r="E55" s="17">
        <v>56.704999999999998</v>
      </c>
      <c r="F55" s="17">
        <v>180.59700000000001</v>
      </c>
      <c r="G55" s="7">
        <v>1</v>
      </c>
      <c r="H55" s="17">
        <v>50</v>
      </c>
      <c r="I55" s="17" t="s">
        <v>39</v>
      </c>
      <c r="J55" s="17"/>
      <c r="K55" s="17">
        <v>94.05</v>
      </c>
      <c r="L55" s="17">
        <f t="shared" si="16"/>
        <v>-37.344999999999999</v>
      </c>
      <c r="M55" s="17"/>
      <c r="N55" s="17"/>
      <c r="O55" s="17">
        <f>IFERROR(VLOOKUP(A55,[1]Sheet!$A:$P,16,0),0)</f>
        <v>14.79099999999999</v>
      </c>
      <c r="P55" s="17"/>
      <c r="Q55" s="17">
        <v>0</v>
      </c>
      <c r="R55" s="17">
        <f t="shared" si="17"/>
        <v>11.340999999999999</v>
      </c>
      <c r="S55" s="4"/>
      <c r="T55" s="4">
        <f t="shared" si="6"/>
        <v>0</v>
      </c>
      <c r="U55" s="4">
        <f t="shared" si="7"/>
        <v>0</v>
      </c>
      <c r="V55" s="4"/>
      <c r="W55" s="4"/>
      <c r="X55" s="4"/>
      <c r="Y55" s="17"/>
      <c r="Z55" s="17">
        <f t="shared" si="8"/>
        <v>17.228463098492199</v>
      </c>
      <c r="AA55" s="17">
        <f t="shared" si="9"/>
        <v>17.228463098492199</v>
      </c>
      <c r="AB55" s="17">
        <v>11.035600000000001</v>
      </c>
      <c r="AC55" s="17">
        <v>22.101800000000001</v>
      </c>
      <c r="AD55" s="17">
        <v>31.567599999999999</v>
      </c>
      <c r="AE55" s="17">
        <v>13.223000000000001</v>
      </c>
      <c r="AF55" s="17">
        <v>-0.81640000000000001</v>
      </c>
      <c r="AG55" s="17">
        <v>0</v>
      </c>
      <c r="AH55" s="17">
        <v>-9.4399999999999998E-2</v>
      </c>
      <c r="AI55" s="17">
        <v>-0.17</v>
      </c>
      <c r="AJ55" s="17">
        <v>4.2431999999999999</v>
      </c>
      <c r="AK55" s="17">
        <v>6.3957999999999986</v>
      </c>
      <c r="AL55" s="17"/>
      <c r="AM55" s="17">
        <f t="shared" si="10"/>
        <v>0</v>
      </c>
      <c r="AN55" s="17">
        <f t="shared" si="11"/>
        <v>0</v>
      </c>
      <c r="AO55" s="17">
        <f t="shared" si="12"/>
        <v>0</v>
      </c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x14ac:dyDescent="0.25">
      <c r="A56" s="10" t="s">
        <v>104</v>
      </c>
      <c r="B56" s="10" t="s">
        <v>44</v>
      </c>
      <c r="C56" s="10">
        <v>137</v>
      </c>
      <c r="D56" s="10"/>
      <c r="E56" s="18">
        <v>96</v>
      </c>
      <c r="F56" s="18">
        <v>30</v>
      </c>
      <c r="G56" s="11">
        <v>0</v>
      </c>
      <c r="H56" s="10" t="e">
        <v>#N/A</v>
      </c>
      <c r="I56" s="10" t="s">
        <v>51</v>
      </c>
      <c r="J56" s="10" t="s">
        <v>105</v>
      </c>
      <c r="K56" s="10">
        <v>106</v>
      </c>
      <c r="L56" s="10">
        <f t="shared" si="16"/>
        <v>-10</v>
      </c>
      <c r="M56" s="10"/>
      <c r="N56" s="10"/>
      <c r="O56" s="10">
        <f>IFERROR(VLOOKUP(A56,[1]Sheet!$A:$P,16,0),0)</f>
        <v>0</v>
      </c>
      <c r="P56" s="10"/>
      <c r="Q56" s="10">
        <v>0</v>
      </c>
      <c r="R56" s="10">
        <f t="shared" si="17"/>
        <v>19.2</v>
      </c>
      <c r="S56" s="12"/>
      <c r="T56" s="4">
        <f t="shared" si="6"/>
        <v>0</v>
      </c>
      <c r="U56" s="4">
        <f t="shared" si="7"/>
        <v>0</v>
      </c>
      <c r="V56" s="4"/>
      <c r="W56" s="4"/>
      <c r="X56" s="12"/>
      <c r="Y56" s="10"/>
      <c r="Z56" s="17">
        <f t="shared" si="8"/>
        <v>1.5625</v>
      </c>
      <c r="AA56" s="10">
        <f t="shared" si="9"/>
        <v>1.5625</v>
      </c>
      <c r="AB56" s="10">
        <v>22</v>
      </c>
      <c r="AC56" s="10">
        <v>24.4</v>
      </c>
      <c r="AD56" s="10">
        <v>17</v>
      </c>
      <c r="AE56" s="10">
        <v>17.399999999999999</v>
      </c>
      <c r="AF56" s="10">
        <v>28.2</v>
      </c>
      <c r="AG56" s="10">
        <v>30.4</v>
      </c>
      <c r="AH56" s="10">
        <v>27.2</v>
      </c>
      <c r="AI56" s="10">
        <v>26</v>
      </c>
      <c r="AJ56" s="10">
        <v>15.4</v>
      </c>
      <c r="AK56" s="10">
        <v>16.600000000000001</v>
      </c>
      <c r="AL56" s="10"/>
      <c r="AM56" s="17">
        <f t="shared" si="10"/>
        <v>0</v>
      </c>
      <c r="AN56" s="17">
        <f t="shared" si="11"/>
        <v>0</v>
      </c>
      <c r="AO56" s="17">
        <f t="shared" si="12"/>
        <v>0</v>
      </c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x14ac:dyDescent="0.25">
      <c r="A57" s="17" t="s">
        <v>106</v>
      </c>
      <c r="B57" s="17" t="s">
        <v>44</v>
      </c>
      <c r="C57" s="17">
        <v>531</v>
      </c>
      <c r="D57" s="17">
        <v>3</v>
      </c>
      <c r="E57" s="17">
        <v>241</v>
      </c>
      <c r="F57" s="17">
        <v>266</v>
      </c>
      <c r="G57" s="7">
        <v>0.1</v>
      </c>
      <c r="H57" s="17">
        <v>730</v>
      </c>
      <c r="I57" s="17" t="s">
        <v>39</v>
      </c>
      <c r="J57" s="17"/>
      <c r="K57" s="17">
        <v>244</v>
      </c>
      <c r="L57" s="17">
        <f t="shared" si="16"/>
        <v>-3</v>
      </c>
      <c r="M57" s="17"/>
      <c r="N57" s="17"/>
      <c r="O57" s="17">
        <f>IFERROR(VLOOKUP(A57,[1]Sheet!$A:$P,16,0),0)</f>
        <v>0</v>
      </c>
      <c r="P57" s="17"/>
      <c r="Q57" s="17">
        <v>112</v>
      </c>
      <c r="R57" s="17">
        <f t="shared" si="17"/>
        <v>48.2</v>
      </c>
      <c r="S57" s="4">
        <f t="shared" ref="S57:S86" si="19">11*R57-Q57-P57-O57-F57</f>
        <v>152.20000000000005</v>
      </c>
      <c r="T57" s="4">
        <f t="shared" si="6"/>
        <v>152.20000000000005</v>
      </c>
      <c r="U57" s="4">
        <f t="shared" si="7"/>
        <v>152.20000000000005</v>
      </c>
      <c r="V57" s="4"/>
      <c r="W57" s="4"/>
      <c r="X57" s="4"/>
      <c r="Y57" s="17"/>
      <c r="Z57" s="17">
        <f t="shared" si="8"/>
        <v>11</v>
      </c>
      <c r="AA57" s="17">
        <f t="shared" si="9"/>
        <v>7.8423236514522818</v>
      </c>
      <c r="AB57" s="17">
        <v>44</v>
      </c>
      <c r="AC57" s="17">
        <v>20</v>
      </c>
      <c r="AD57" s="17">
        <v>20</v>
      </c>
      <c r="AE57" s="17">
        <v>13.8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 t="s">
        <v>59</v>
      </c>
      <c r="AM57" s="17">
        <f t="shared" si="10"/>
        <v>15</v>
      </c>
      <c r="AN57" s="17">
        <f t="shared" si="11"/>
        <v>0</v>
      </c>
      <c r="AO57" s="17">
        <f t="shared" si="12"/>
        <v>0</v>
      </c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x14ac:dyDescent="0.25">
      <c r="A58" s="17" t="s">
        <v>107</v>
      </c>
      <c r="B58" s="17" t="s">
        <v>44</v>
      </c>
      <c r="C58" s="17">
        <v>-14</v>
      </c>
      <c r="D58" s="17">
        <v>830</v>
      </c>
      <c r="E58" s="17">
        <v>296</v>
      </c>
      <c r="F58" s="17">
        <v>484</v>
      </c>
      <c r="G58" s="7">
        <v>0.4</v>
      </c>
      <c r="H58" s="17">
        <v>50</v>
      </c>
      <c r="I58" s="17" t="s">
        <v>39</v>
      </c>
      <c r="J58" s="17"/>
      <c r="K58" s="17">
        <v>347</v>
      </c>
      <c r="L58" s="17">
        <f t="shared" si="16"/>
        <v>-51</v>
      </c>
      <c r="M58" s="17"/>
      <c r="N58" s="17"/>
      <c r="O58" s="17">
        <f>IFERROR(VLOOKUP(A58,[1]Sheet!$A:$P,16,0),0)</f>
        <v>53</v>
      </c>
      <c r="P58" s="17"/>
      <c r="Q58" s="17">
        <v>0</v>
      </c>
      <c r="R58" s="17">
        <f t="shared" si="17"/>
        <v>59.2</v>
      </c>
      <c r="S58" s="4">
        <f t="shared" si="19"/>
        <v>114.20000000000005</v>
      </c>
      <c r="T58" s="4">
        <f t="shared" si="6"/>
        <v>114.20000000000005</v>
      </c>
      <c r="U58" s="4">
        <f t="shared" si="7"/>
        <v>114.20000000000005</v>
      </c>
      <c r="V58" s="4"/>
      <c r="W58" s="4"/>
      <c r="X58" s="4"/>
      <c r="Y58" s="17"/>
      <c r="Z58" s="17">
        <f t="shared" si="8"/>
        <v>11</v>
      </c>
      <c r="AA58" s="17">
        <f t="shared" si="9"/>
        <v>9.0709459459459456</v>
      </c>
      <c r="AB58" s="17">
        <v>47.8</v>
      </c>
      <c r="AC58" s="17">
        <v>77.2</v>
      </c>
      <c r="AD58" s="17">
        <v>90.8</v>
      </c>
      <c r="AE58" s="17">
        <v>59.2</v>
      </c>
      <c r="AF58" s="17">
        <v>50.8</v>
      </c>
      <c r="AG58" s="17">
        <v>46.8</v>
      </c>
      <c r="AH58" s="17">
        <v>46</v>
      </c>
      <c r="AI58" s="17">
        <v>56.4</v>
      </c>
      <c r="AJ58" s="17">
        <v>64.8</v>
      </c>
      <c r="AK58" s="17">
        <v>65.400000000000006</v>
      </c>
      <c r="AL58" s="17" t="s">
        <v>108</v>
      </c>
      <c r="AM58" s="17">
        <f t="shared" si="10"/>
        <v>46</v>
      </c>
      <c r="AN58" s="17">
        <f t="shared" si="11"/>
        <v>0</v>
      </c>
      <c r="AO58" s="17">
        <f t="shared" si="12"/>
        <v>0</v>
      </c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x14ac:dyDescent="0.25">
      <c r="A59" s="17" t="s">
        <v>109</v>
      </c>
      <c r="B59" s="17" t="s">
        <v>44</v>
      </c>
      <c r="C59" s="17">
        <v>1263</v>
      </c>
      <c r="D59" s="17">
        <v>592</v>
      </c>
      <c r="E59" s="17">
        <v>1138</v>
      </c>
      <c r="F59" s="17">
        <v>621</v>
      </c>
      <c r="G59" s="7">
        <v>0.4</v>
      </c>
      <c r="H59" s="17">
        <v>40</v>
      </c>
      <c r="I59" s="17" t="s">
        <v>39</v>
      </c>
      <c r="J59" s="17"/>
      <c r="K59" s="17">
        <v>1167</v>
      </c>
      <c r="L59" s="17">
        <f t="shared" si="16"/>
        <v>-29</v>
      </c>
      <c r="M59" s="17"/>
      <c r="N59" s="17"/>
      <c r="O59" s="17">
        <f>IFERROR(VLOOKUP(A59,[1]Sheet!$A:$P,16,0),0)</f>
        <v>1008.22</v>
      </c>
      <c r="P59" s="17"/>
      <c r="Q59" s="17">
        <v>498.00000000000023</v>
      </c>
      <c r="R59" s="17">
        <f t="shared" si="17"/>
        <v>227.6</v>
      </c>
      <c r="S59" s="4">
        <f t="shared" si="19"/>
        <v>376.37999999999965</v>
      </c>
      <c r="T59" s="4">
        <f t="shared" si="6"/>
        <v>376.37999999999965</v>
      </c>
      <c r="U59" s="4">
        <f t="shared" si="7"/>
        <v>376.37999999999965</v>
      </c>
      <c r="V59" s="4"/>
      <c r="W59" s="4"/>
      <c r="X59" s="4"/>
      <c r="Y59" s="17"/>
      <c r="Z59" s="17">
        <f t="shared" si="8"/>
        <v>11</v>
      </c>
      <c r="AA59" s="17">
        <f t="shared" si="9"/>
        <v>9.3463093145869962</v>
      </c>
      <c r="AB59" s="17">
        <v>237</v>
      </c>
      <c r="AC59" s="17">
        <v>248</v>
      </c>
      <c r="AD59" s="17">
        <v>210.6</v>
      </c>
      <c r="AE59" s="17">
        <v>248.4</v>
      </c>
      <c r="AF59" s="17">
        <v>254</v>
      </c>
      <c r="AG59" s="17">
        <v>239.2</v>
      </c>
      <c r="AH59" s="17">
        <v>241</v>
      </c>
      <c r="AI59" s="17">
        <v>263.39999999999998</v>
      </c>
      <c r="AJ59" s="17">
        <v>252</v>
      </c>
      <c r="AK59" s="17">
        <v>254.6</v>
      </c>
      <c r="AL59" s="17"/>
      <c r="AM59" s="17">
        <f t="shared" si="10"/>
        <v>151</v>
      </c>
      <c r="AN59" s="17">
        <f t="shared" si="11"/>
        <v>0</v>
      </c>
      <c r="AO59" s="17">
        <f t="shared" si="12"/>
        <v>0</v>
      </c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x14ac:dyDescent="0.25">
      <c r="A60" s="17" t="s">
        <v>110</v>
      </c>
      <c r="B60" s="17" t="s">
        <v>44</v>
      </c>
      <c r="C60" s="17">
        <v>835</v>
      </c>
      <c r="D60" s="17">
        <v>611</v>
      </c>
      <c r="E60" s="17">
        <v>760</v>
      </c>
      <c r="F60" s="17">
        <v>602</v>
      </c>
      <c r="G60" s="7">
        <v>0.4</v>
      </c>
      <c r="H60" s="17">
        <v>40</v>
      </c>
      <c r="I60" s="17" t="s">
        <v>39</v>
      </c>
      <c r="J60" s="17"/>
      <c r="K60" s="17">
        <v>808</v>
      </c>
      <c r="L60" s="17">
        <f t="shared" si="16"/>
        <v>-48</v>
      </c>
      <c r="M60" s="17"/>
      <c r="N60" s="17"/>
      <c r="O60" s="17">
        <f>IFERROR(VLOOKUP(A60,[1]Sheet!$A:$P,16,0),0)</f>
        <v>577.4899999999991</v>
      </c>
      <c r="P60" s="17"/>
      <c r="Q60" s="17">
        <v>205.19999999999979</v>
      </c>
      <c r="R60" s="17">
        <f t="shared" si="17"/>
        <v>152</v>
      </c>
      <c r="S60" s="4">
        <f t="shared" si="19"/>
        <v>287.31000000000108</v>
      </c>
      <c r="T60" s="4">
        <f t="shared" si="6"/>
        <v>287.31000000000108</v>
      </c>
      <c r="U60" s="4">
        <f t="shared" si="7"/>
        <v>287.31000000000108</v>
      </c>
      <c r="V60" s="4"/>
      <c r="W60" s="4"/>
      <c r="X60" s="4"/>
      <c r="Y60" s="17"/>
      <c r="Z60" s="17">
        <f t="shared" si="8"/>
        <v>11</v>
      </c>
      <c r="AA60" s="17">
        <f t="shared" si="9"/>
        <v>9.1098026315789404</v>
      </c>
      <c r="AB60" s="17">
        <v>154.19999999999999</v>
      </c>
      <c r="AC60" s="17">
        <v>173</v>
      </c>
      <c r="AD60" s="17">
        <v>153</v>
      </c>
      <c r="AE60" s="17">
        <v>160.4</v>
      </c>
      <c r="AF60" s="17">
        <v>171</v>
      </c>
      <c r="AG60" s="17">
        <v>154</v>
      </c>
      <c r="AH60" s="17">
        <v>145.19999999999999</v>
      </c>
      <c r="AI60" s="17">
        <v>176.2</v>
      </c>
      <c r="AJ60" s="17">
        <v>182.8</v>
      </c>
      <c r="AK60" s="17">
        <v>180.2</v>
      </c>
      <c r="AL60" s="17"/>
      <c r="AM60" s="17">
        <f t="shared" si="10"/>
        <v>115</v>
      </c>
      <c r="AN60" s="17">
        <f t="shared" si="11"/>
        <v>0</v>
      </c>
      <c r="AO60" s="17">
        <f t="shared" si="12"/>
        <v>0</v>
      </c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x14ac:dyDescent="0.25">
      <c r="A61" s="17" t="s">
        <v>111</v>
      </c>
      <c r="B61" s="17" t="s">
        <v>38</v>
      </c>
      <c r="C61" s="17">
        <v>459.488</v>
      </c>
      <c r="D61" s="17">
        <v>494.08699999999999</v>
      </c>
      <c r="E61" s="17">
        <v>630.92899999999997</v>
      </c>
      <c r="F61" s="17">
        <v>203.245</v>
      </c>
      <c r="G61" s="7">
        <v>1</v>
      </c>
      <c r="H61" s="17">
        <v>40</v>
      </c>
      <c r="I61" s="17" t="s">
        <v>39</v>
      </c>
      <c r="J61" s="17"/>
      <c r="K61" s="17">
        <v>685.58299999999997</v>
      </c>
      <c r="L61" s="17">
        <f t="shared" si="16"/>
        <v>-54.653999999999996</v>
      </c>
      <c r="M61" s="17"/>
      <c r="N61" s="17"/>
      <c r="O61" s="17">
        <f>IFERROR(VLOOKUP(A61,[1]Sheet!$A:$P,16,0),0)</f>
        <v>764.12679999999978</v>
      </c>
      <c r="P61" s="17"/>
      <c r="Q61" s="17">
        <v>0</v>
      </c>
      <c r="R61" s="17">
        <f t="shared" si="17"/>
        <v>126.1858</v>
      </c>
      <c r="S61" s="4">
        <f t="shared" si="19"/>
        <v>420.67200000000014</v>
      </c>
      <c r="T61" s="4">
        <f t="shared" si="6"/>
        <v>420.67200000000014</v>
      </c>
      <c r="U61" s="4">
        <f t="shared" si="7"/>
        <v>290.67200000000014</v>
      </c>
      <c r="V61" s="4">
        <v>130</v>
      </c>
      <c r="W61" s="4"/>
      <c r="X61" s="4"/>
      <c r="Y61" s="17"/>
      <c r="Z61" s="17">
        <f t="shared" si="8"/>
        <v>11</v>
      </c>
      <c r="AA61" s="17">
        <f t="shared" si="9"/>
        <v>7.6662492927096375</v>
      </c>
      <c r="AB61" s="17">
        <v>115.1648</v>
      </c>
      <c r="AC61" s="17">
        <v>139.37960000000001</v>
      </c>
      <c r="AD61" s="17">
        <v>102.35939999999999</v>
      </c>
      <c r="AE61" s="17">
        <v>101.87260000000001</v>
      </c>
      <c r="AF61" s="17">
        <v>111.95659999999999</v>
      </c>
      <c r="AG61" s="17">
        <v>123.76779999999999</v>
      </c>
      <c r="AH61" s="17">
        <v>104.194</v>
      </c>
      <c r="AI61" s="17">
        <v>97.9114</v>
      </c>
      <c r="AJ61" s="17">
        <v>106.1352</v>
      </c>
      <c r="AK61" s="17">
        <v>105.6514</v>
      </c>
      <c r="AL61" s="17"/>
      <c r="AM61" s="17">
        <f t="shared" si="10"/>
        <v>291</v>
      </c>
      <c r="AN61" s="17">
        <f t="shared" si="11"/>
        <v>130</v>
      </c>
      <c r="AO61" s="17">
        <f t="shared" si="12"/>
        <v>0</v>
      </c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x14ac:dyDescent="0.25">
      <c r="A62" s="17" t="s">
        <v>112</v>
      </c>
      <c r="B62" s="17" t="s">
        <v>38</v>
      </c>
      <c r="C62" s="17">
        <v>497.16899999999998</v>
      </c>
      <c r="D62" s="17">
        <v>129.34100000000001</v>
      </c>
      <c r="E62" s="17">
        <v>498.34</v>
      </c>
      <c r="F62" s="17">
        <v>16.565999999999999</v>
      </c>
      <c r="G62" s="7">
        <v>1</v>
      </c>
      <c r="H62" s="17">
        <v>40</v>
      </c>
      <c r="I62" s="17" t="s">
        <v>39</v>
      </c>
      <c r="J62" s="17"/>
      <c r="K62" s="17">
        <v>520.24599999999998</v>
      </c>
      <c r="L62" s="17">
        <f t="shared" si="16"/>
        <v>-21.906000000000006</v>
      </c>
      <c r="M62" s="17"/>
      <c r="N62" s="17"/>
      <c r="O62" s="17">
        <f>IFERROR(VLOOKUP(A62,[1]Sheet!$A:$P,16,0),0)</f>
        <v>571.33100000000013</v>
      </c>
      <c r="P62" s="17"/>
      <c r="Q62" s="17">
        <v>128.0018</v>
      </c>
      <c r="R62" s="17">
        <f t="shared" si="17"/>
        <v>99.667999999999992</v>
      </c>
      <c r="S62" s="4">
        <f t="shared" si="19"/>
        <v>380.44919999999985</v>
      </c>
      <c r="T62" s="4">
        <f t="shared" si="6"/>
        <v>380.44919999999985</v>
      </c>
      <c r="U62" s="4">
        <f t="shared" si="7"/>
        <v>380.44919999999985</v>
      </c>
      <c r="V62" s="4"/>
      <c r="W62" s="4"/>
      <c r="X62" s="4"/>
      <c r="Y62" s="17"/>
      <c r="Z62" s="17">
        <f t="shared" si="8"/>
        <v>11</v>
      </c>
      <c r="AA62" s="17">
        <f t="shared" si="9"/>
        <v>7.1828350122406412</v>
      </c>
      <c r="AB62" s="17">
        <v>90.002800000000008</v>
      </c>
      <c r="AC62" s="17">
        <v>94.644000000000005</v>
      </c>
      <c r="AD62" s="17">
        <v>65.904399999999995</v>
      </c>
      <c r="AE62" s="17">
        <v>85.462999999999994</v>
      </c>
      <c r="AF62" s="17">
        <v>93.891999999999996</v>
      </c>
      <c r="AG62" s="17">
        <v>90.995800000000003</v>
      </c>
      <c r="AH62" s="17">
        <v>71.212999999999994</v>
      </c>
      <c r="AI62" s="17">
        <v>69.80080000000001</v>
      </c>
      <c r="AJ62" s="17">
        <v>77.338200000000001</v>
      </c>
      <c r="AK62" s="17">
        <v>79.018200000000007</v>
      </c>
      <c r="AL62" s="17"/>
      <c r="AM62" s="17">
        <f t="shared" si="10"/>
        <v>380</v>
      </c>
      <c r="AN62" s="17">
        <f t="shared" si="11"/>
        <v>0</v>
      </c>
      <c r="AO62" s="17">
        <f t="shared" si="12"/>
        <v>0</v>
      </c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  <row r="63" spans="1:54" x14ac:dyDescent="0.25">
      <c r="A63" s="17" t="s">
        <v>113</v>
      </c>
      <c r="B63" s="17" t="s">
        <v>38</v>
      </c>
      <c r="C63" s="17">
        <v>565.39</v>
      </c>
      <c r="D63" s="17">
        <v>130.39099999999999</v>
      </c>
      <c r="E63" s="17">
        <v>564.88099999999997</v>
      </c>
      <c r="F63" s="17">
        <v>21.809000000000001</v>
      </c>
      <c r="G63" s="7">
        <v>1</v>
      </c>
      <c r="H63" s="17">
        <v>40</v>
      </c>
      <c r="I63" s="17" t="s">
        <v>39</v>
      </c>
      <c r="J63" s="17"/>
      <c r="K63" s="17">
        <v>591.51</v>
      </c>
      <c r="L63" s="17">
        <f t="shared" si="16"/>
        <v>-26.629000000000019</v>
      </c>
      <c r="M63" s="17"/>
      <c r="N63" s="17"/>
      <c r="O63" s="17">
        <f>IFERROR(VLOOKUP(A63,[1]Sheet!$A:$P,16,0),0)</f>
        <v>676.85519999999974</v>
      </c>
      <c r="P63" s="17"/>
      <c r="Q63" s="17">
        <v>126.5044000000002</v>
      </c>
      <c r="R63" s="17">
        <f t="shared" si="17"/>
        <v>112.97619999999999</v>
      </c>
      <c r="S63" s="4">
        <f t="shared" si="19"/>
        <v>417.56959999999998</v>
      </c>
      <c r="T63" s="4">
        <f t="shared" si="6"/>
        <v>417.56959999999998</v>
      </c>
      <c r="U63" s="4">
        <f t="shared" si="7"/>
        <v>417.56959999999998</v>
      </c>
      <c r="V63" s="4"/>
      <c r="W63" s="4"/>
      <c r="X63" s="4"/>
      <c r="Y63" s="17"/>
      <c r="Z63" s="17">
        <f t="shared" si="8"/>
        <v>11</v>
      </c>
      <c r="AA63" s="17">
        <f t="shared" si="9"/>
        <v>7.3039153379207304</v>
      </c>
      <c r="AB63" s="17">
        <v>102.044</v>
      </c>
      <c r="AC63" s="17">
        <v>109.6696</v>
      </c>
      <c r="AD63" s="17">
        <v>76.259600000000006</v>
      </c>
      <c r="AE63" s="17">
        <v>90.748400000000004</v>
      </c>
      <c r="AF63" s="17">
        <v>105.4922</v>
      </c>
      <c r="AG63" s="17">
        <v>108.6936</v>
      </c>
      <c r="AH63" s="17">
        <v>88.4178</v>
      </c>
      <c r="AI63" s="17">
        <v>91.811199999999999</v>
      </c>
      <c r="AJ63" s="17">
        <v>87.5672</v>
      </c>
      <c r="AK63" s="17">
        <v>79.655600000000007</v>
      </c>
      <c r="AL63" s="17"/>
      <c r="AM63" s="17">
        <f t="shared" si="10"/>
        <v>418</v>
      </c>
      <c r="AN63" s="17">
        <f t="shared" si="11"/>
        <v>0</v>
      </c>
      <c r="AO63" s="17">
        <f t="shared" si="12"/>
        <v>0</v>
      </c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</row>
    <row r="64" spans="1:54" x14ac:dyDescent="0.25">
      <c r="A64" s="17" t="s">
        <v>114</v>
      </c>
      <c r="B64" s="17" t="s">
        <v>38</v>
      </c>
      <c r="C64" s="17">
        <v>65.251999999999995</v>
      </c>
      <c r="D64" s="17">
        <v>126.622</v>
      </c>
      <c r="E64" s="17">
        <v>110.408</v>
      </c>
      <c r="F64" s="17">
        <v>54.603000000000002</v>
      </c>
      <c r="G64" s="7">
        <v>1</v>
      </c>
      <c r="H64" s="17">
        <v>30</v>
      </c>
      <c r="I64" s="17" t="s">
        <v>39</v>
      </c>
      <c r="J64" s="17"/>
      <c r="K64" s="17">
        <v>125.074</v>
      </c>
      <c r="L64" s="17">
        <f t="shared" si="16"/>
        <v>-14.665999999999997</v>
      </c>
      <c r="M64" s="17"/>
      <c r="N64" s="17"/>
      <c r="O64" s="17">
        <f>IFERROR(VLOOKUP(A64,[1]Sheet!$A:$P,16,0),0)</f>
        <v>79.964999999999989</v>
      </c>
      <c r="P64" s="17"/>
      <c r="Q64" s="17">
        <v>85.499400000000037</v>
      </c>
      <c r="R64" s="17">
        <f t="shared" si="17"/>
        <v>22.081600000000002</v>
      </c>
      <c r="S64" s="4">
        <f t="shared" si="19"/>
        <v>22.830199999999984</v>
      </c>
      <c r="T64" s="4">
        <f t="shared" si="6"/>
        <v>22.830199999999984</v>
      </c>
      <c r="U64" s="4">
        <f t="shared" si="7"/>
        <v>22.830199999999984</v>
      </c>
      <c r="V64" s="4"/>
      <c r="W64" s="4"/>
      <c r="X64" s="4"/>
      <c r="Y64" s="17"/>
      <c r="Z64" s="17">
        <f t="shared" si="8"/>
        <v>11</v>
      </c>
      <c r="AA64" s="17">
        <f t="shared" si="9"/>
        <v>9.9660984711252816</v>
      </c>
      <c r="AB64" s="17">
        <v>24.3872</v>
      </c>
      <c r="AC64" s="17">
        <v>22.306799999999999</v>
      </c>
      <c r="AD64" s="17">
        <v>20.6706</v>
      </c>
      <c r="AE64" s="17">
        <v>18.395199999999999</v>
      </c>
      <c r="AF64" s="17">
        <v>20.353000000000002</v>
      </c>
      <c r="AG64" s="17">
        <v>20.0702</v>
      </c>
      <c r="AH64" s="17">
        <v>20.002199999999998</v>
      </c>
      <c r="AI64" s="17">
        <v>21.095400000000001</v>
      </c>
      <c r="AJ64" s="17">
        <v>19.336400000000001</v>
      </c>
      <c r="AK64" s="17">
        <v>20.6144</v>
      </c>
      <c r="AL64" s="17" t="s">
        <v>78</v>
      </c>
      <c r="AM64" s="17">
        <f t="shared" si="10"/>
        <v>23</v>
      </c>
      <c r="AN64" s="17">
        <f t="shared" si="11"/>
        <v>0</v>
      </c>
      <c r="AO64" s="17">
        <f t="shared" si="12"/>
        <v>0</v>
      </c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</row>
    <row r="65" spans="1:54" x14ac:dyDescent="0.25">
      <c r="A65" s="17" t="s">
        <v>115</v>
      </c>
      <c r="B65" s="17" t="s">
        <v>44</v>
      </c>
      <c r="C65" s="17">
        <v>-19</v>
      </c>
      <c r="D65" s="17">
        <v>1336</v>
      </c>
      <c r="E65" s="17">
        <v>83</v>
      </c>
      <c r="F65" s="17">
        <v>132</v>
      </c>
      <c r="G65" s="7">
        <v>0.6</v>
      </c>
      <c r="H65" s="17">
        <v>60</v>
      </c>
      <c r="I65" s="9" t="s">
        <v>116</v>
      </c>
      <c r="J65" s="17"/>
      <c r="K65" s="17">
        <v>111</v>
      </c>
      <c r="L65" s="17">
        <f t="shared" si="16"/>
        <v>-28</v>
      </c>
      <c r="M65" s="17"/>
      <c r="N65" s="17"/>
      <c r="O65" s="17">
        <f>IFERROR(VLOOKUP(A65,[1]Sheet!$A:$P,16,0),0)</f>
        <v>123</v>
      </c>
      <c r="P65" s="17"/>
      <c r="Q65" s="17">
        <v>0</v>
      </c>
      <c r="R65" s="17">
        <f t="shared" si="17"/>
        <v>16.600000000000001</v>
      </c>
      <c r="S65" s="4"/>
      <c r="T65" s="4">
        <f t="shared" si="6"/>
        <v>0</v>
      </c>
      <c r="U65" s="4">
        <f t="shared" si="7"/>
        <v>0</v>
      </c>
      <c r="V65" s="4"/>
      <c r="W65" s="4"/>
      <c r="X65" s="4"/>
      <c r="Y65" s="17"/>
      <c r="Z65" s="17">
        <f t="shared" si="8"/>
        <v>15.361445783132529</v>
      </c>
      <c r="AA65" s="17">
        <f t="shared" si="9"/>
        <v>15.361445783132529</v>
      </c>
      <c r="AB65" s="17">
        <v>27.6</v>
      </c>
      <c r="AC65" s="17">
        <v>32.799999999999997</v>
      </c>
      <c r="AD65" s="17">
        <v>33.4</v>
      </c>
      <c r="AE65" s="17">
        <v>27.8</v>
      </c>
      <c r="AF65" s="17">
        <v>8.6</v>
      </c>
      <c r="AG65" s="17">
        <v>11.4</v>
      </c>
      <c r="AH65" s="17">
        <v>15.8</v>
      </c>
      <c r="AI65" s="17">
        <v>18.8</v>
      </c>
      <c r="AJ65" s="17">
        <v>18.600000000000001</v>
      </c>
      <c r="AK65" s="17">
        <v>15</v>
      </c>
      <c r="AL65" s="17" t="s">
        <v>117</v>
      </c>
      <c r="AM65" s="17">
        <f t="shared" si="10"/>
        <v>0</v>
      </c>
      <c r="AN65" s="17">
        <f t="shared" si="11"/>
        <v>0</v>
      </c>
      <c r="AO65" s="17">
        <f t="shared" si="12"/>
        <v>0</v>
      </c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1:54" x14ac:dyDescent="0.25">
      <c r="A66" s="17" t="s">
        <v>105</v>
      </c>
      <c r="B66" s="17" t="s">
        <v>44</v>
      </c>
      <c r="C66" s="17"/>
      <c r="D66" s="17">
        <v>3</v>
      </c>
      <c r="E66" s="18">
        <f>1+E56</f>
        <v>97</v>
      </c>
      <c r="F66" s="18">
        <f>0+F56</f>
        <v>30</v>
      </c>
      <c r="G66" s="7">
        <v>0.35</v>
      </c>
      <c r="H66" s="17">
        <v>50</v>
      </c>
      <c r="I66" s="17" t="s">
        <v>39</v>
      </c>
      <c r="J66" s="17"/>
      <c r="K66" s="17">
        <v>3</v>
      </c>
      <c r="L66" s="17">
        <f t="shared" si="16"/>
        <v>94</v>
      </c>
      <c r="M66" s="17"/>
      <c r="N66" s="17"/>
      <c r="O66" s="17">
        <f>IFERROR(VLOOKUP(A66,[1]Sheet!$A:$P,16,0),0)</f>
        <v>132.4</v>
      </c>
      <c r="P66" s="17"/>
      <c r="Q66" s="17">
        <v>20.799999999999979</v>
      </c>
      <c r="R66" s="17">
        <f t="shared" si="17"/>
        <v>19.399999999999999</v>
      </c>
      <c r="S66" s="4">
        <f t="shared" si="19"/>
        <v>30.199999999999989</v>
      </c>
      <c r="T66" s="4">
        <f t="shared" si="6"/>
        <v>30.199999999999989</v>
      </c>
      <c r="U66" s="4">
        <f t="shared" si="7"/>
        <v>30.199999999999989</v>
      </c>
      <c r="V66" s="4"/>
      <c r="W66" s="4"/>
      <c r="X66" s="4"/>
      <c r="Y66" s="17"/>
      <c r="Z66" s="17">
        <f t="shared" si="8"/>
        <v>11</v>
      </c>
      <c r="AA66" s="17">
        <f t="shared" si="9"/>
        <v>9.4432989690721651</v>
      </c>
      <c r="AB66" s="17">
        <v>22.2</v>
      </c>
      <c r="AC66" s="17">
        <v>24.4</v>
      </c>
      <c r="AD66" s="17">
        <v>17</v>
      </c>
      <c r="AE66" s="17">
        <v>15.8</v>
      </c>
      <c r="AF66" s="17">
        <v>26.6</v>
      </c>
      <c r="AG66" s="17">
        <v>30.2</v>
      </c>
      <c r="AH66" s="17">
        <v>27</v>
      </c>
      <c r="AI66" s="17">
        <v>25.8</v>
      </c>
      <c r="AJ66" s="17">
        <v>15.2</v>
      </c>
      <c r="AK66" s="17">
        <v>27.2</v>
      </c>
      <c r="AL66" s="17"/>
      <c r="AM66" s="17">
        <f t="shared" si="10"/>
        <v>11</v>
      </c>
      <c r="AN66" s="17">
        <f t="shared" si="11"/>
        <v>0</v>
      </c>
      <c r="AO66" s="17">
        <f t="shared" si="12"/>
        <v>0</v>
      </c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1:54" x14ac:dyDescent="0.25">
      <c r="A67" s="17" t="s">
        <v>118</v>
      </c>
      <c r="B67" s="17" t="s">
        <v>44</v>
      </c>
      <c r="C67" s="17">
        <v>376</v>
      </c>
      <c r="D67" s="17">
        <v>376</v>
      </c>
      <c r="E67" s="17">
        <v>418</v>
      </c>
      <c r="F67" s="17">
        <v>299</v>
      </c>
      <c r="G67" s="7">
        <v>0.37</v>
      </c>
      <c r="H67" s="17">
        <v>50</v>
      </c>
      <c r="I67" s="17" t="s">
        <v>39</v>
      </c>
      <c r="J67" s="17"/>
      <c r="K67" s="17">
        <v>418</v>
      </c>
      <c r="L67" s="17">
        <f t="shared" si="16"/>
        <v>0</v>
      </c>
      <c r="M67" s="17"/>
      <c r="N67" s="17"/>
      <c r="O67" s="17">
        <f>IFERROR(VLOOKUP(A67,[1]Sheet!$A:$P,16,0),0)</f>
        <v>94.304000000000087</v>
      </c>
      <c r="P67" s="17"/>
      <c r="Q67" s="17">
        <v>356.39999999999992</v>
      </c>
      <c r="R67" s="17">
        <f t="shared" si="17"/>
        <v>83.6</v>
      </c>
      <c r="S67" s="4">
        <f t="shared" si="19"/>
        <v>169.89599999999996</v>
      </c>
      <c r="T67" s="4">
        <f t="shared" si="6"/>
        <v>169.89599999999996</v>
      </c>
      <c r="U67" s="4">
        <f t="shared" si="7"/>
        <v>169.89599999999996</v>
      </c>
      <c r="V67" s="4"/>
      <c r="W67" s="4"/>
      <c r="X67" s="4"/>
      <c r="Y67" s="17"/>
      <c r="Z67" s="17">
        <f t="shared" si="8"/>
        <v>11</v>
      </c>
      <c r="AA67" s="17">
        <f t="shared" si="9"/>
        <v>8.967751196172248</v>
      </c>
      <c r="AB67" s="17">
        <v>88.8</v>
      </c>
      <c r="AC67" s="17">
        <v>76.400000000000006</v>
      </c>
      <c r="AD67" s="17">
        <v>87.881</v>
      </c>
      <c r="AE67" s="17">
        <v>97.4</v>
      </c>
      <c r="AF67" s="17">
        <v>118.6</v>
      </c>
      <c r="AG67" s="17">
        <v>151</v>
      </c>
      <c r="AH67" s="17">
        <v>161</v>
      </c>
      <c r="AI67" s="17">
        <v>144.4</v>
      </c>
      <c r="AJ67" s="17">
        <v>130</v>
      </c>
      <c r="AK67" s="17">
        <v>130.80000000000001</v>
      </c>
      <c r="AL67" s="17" t="s">
        <v>119</v>
      </c>
      <c r="AM67" s="17">
        <f t="shared" si="10"/>
        <v>63</v>
      </c>
      <c r="AN67" s="17">
        <f t="shared" si="11"/>
        <v>0</v>
      </c>
      <c r="AO67" s="17">
        <f t="shared" si="12"/>
        <v>0</v>
      </c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</row>
    <row r="68" spans="1:54" x14ac:dyDescent="0.25">
      <c r="A68" s="17" t="s">
        <v>120</v>
      </c>
      <c r="B68" s="17" t="s">
        <v>44</v>
      </c>
      <c r="C68" s="17"/>
      <c r="D68" s="17">
        <v>48</v>
      </c>
      <c r="E68" s="17">
        <v>15</v>
      </c>
      <c r="F68" s="17">
        <v>21</v>
      </c>
      <c r="G68" s="7">
        <v>0.4</v>
      </c>
      <c r="H68" s="17">
        <v>30</v>
      </c>
      <c r="I68" s="17" t="s">
        <v>39</v>
      </c>
      <c r="J68" s="17"/>
      <c r="K68" s="17">
        <v>25</v>
      </c>
      <c r="L68" s="17">
        <f t="shared" si="16"/>
        <v>-10</v>
      </c>
      <c r="M68" s="17"/>
      <c r="N68" s="17"/>
      <c r="O68" s="17">
        <f>IFERROR(VLOOKUP(A68,[1]Sheet!$A:$P,16,0),0)</f>
        <v>27.400000000000009</v>
      </c>
      <c r="P68" s="17"/>
      <c r="Q68" s="17">
        <v>0</v>
      </c>
      <c r="R68" s="17">
        <f t="shared" si="17"/>
        <v>3</v>
      </c>
      <c r="S68" s="4"/>
      <c r="T68" s="4">
        <f t="shared" si="6"/>
        <v>0</v>
      </c>
      <c r="U68" s="4">
        <f t="shared" si="7"/>
        <v>0</v>
      </c>
      <c r="V68" s="4"/>
      <c r="W68" s="4"/>
      <c r="X68" s="4"/>
      <c r="Y68" s="17"/>
      <c r="Z68" s="17">
        <f t="shared" si="8"/>
        <v>16.133333333333336</v>
      </c>
      <c r="AA68" s="17">
        <f t="shared" si="9"/>
        <v>16.133333333333336</v>
      </c>
      <c r="AB68" s="17">
        <v>-0.4</v>
      </c>
      <c r="AC68" s="17">
        <v>6.4</v>
      </c>
      <c r="AD68" s="17">
        <v>7</v>
      </c>
      <c r="AE68" s="17">
        <v>3.4</v>
      </c>
      <c r="AF68" s="17">
        <v>4.2</v>
      </c>
      <c r="AG68" s="17">
        <v>0.4</v>
      </c>
      <c r="AH68" s="17">
        <v>2.8</v>
      </c>
      <c r="AI68" s="17">
        <v>6</v>
      </c>
      <c r="AJ68" s="17">
        <v>4.2</v>
      </c>
      <c r="AK68" s="17">
        <v>2</v>
      </c>
      <c r="AL68" s="17" t="s">
        <v>121</v>
      </c>
      <c r="AM68" s="17">
        <f t="shared" si="10"/>
        <v>0</v>
      </c>
      <c r="AN68" s="17">
        <f t="shared" si="11"/>
        <v>0</v>
      </c>
      <c r="AO68" s="17">
        <f t="shared" si="12"/>
        <v>0</v>
      </c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</row>
    <row r="69" spans="1:54" x14ac:dyDescent="0.25">
      <c r="A69" s="17" t="s">
        <v>122</v>
      </c>
      <c r="B69" s="17" t="s">
        <v>44</v>
      </c>
      <c r="C69" s="17">
        <v>151</v>
      </c>
      <c r="D69" s="17">
        <v>7</v>
      </c>
      <c r="E69" s="17">
        <v>114</v>
      </c>
      <c r="F69" s="17">
        <v>15</v>
      </c>
      <c r="G69" s="7">
        <v>0.6</v>
      </c>
      <c r="H69" s="17">
        <v>55</v>
      </c>
      <c r="I69" s="9" t="s">
        <v>116</v>
      </c>
      <c r="J69" s="17"/>
      <c r="K69" s="17">
        <v>115</v>
      </c>
      <c r="L69" s="17">
        <f t="shared" si="16"/>
        <v>-1</v>
      </c>
      <c r="M69" s="17"/>
      <c r="N69" s="17"/>
      <c r="O69" s="17">
        <f>IFERROR(VLOOKUP(A69,[1]Sheet!$A:$P,16,0),0)</f>
        <v>90</v>
      </c>
      <c r="P69" s="17"/>
      <c r="Q69" s="17">
        <v>121.8</v>
      </c>
      <c r="R69" s="17">
        <f t="shared" si="17"/>
        <v>22.8</v>
      </c>
      <c r="S69" s="4">
        <f t="shared" si="19"/>
        <v>24</v>
      </c>
      <c r="T69" s="4">
        <f t="shared" si="6"/>
        <v>24</v>
      </c>
      <c r="U69" s="4">
        <f t="shared" si="7"/>
        <v>24</v>
      </c>
      <c r="V69" s="4"/>
      <c r="W69" s="4"/>
      <c r="X69" s="4"/>
      <c r="Y69" s="17"/>
      <c r="Z69" s="17">
        <f t="shared" si="8"/>
        <v>11</v>
      </c>
      <c r="AA69" s="17">
        <f t="shared" si="9"/>
        <v>9.9473684210526319</v>
      </c>
      <c r="AB69" s="17">
        <v>28.8</v>
      </c>
      <c r="AC69" s="17">
        <v>28</v>
      </c>
      <c r="AD69" s="17">
        <v>18</v>
      </c>
      <c r="AE69" s="17">
        <v>16.2</v>
      </c>
      <c r="AF69" s="17">
        <v>11.6</v>
      </c>
      <c r="AG69" s="17">
        <v>13</v>
      </c>
      <c r="AH69" s="17">
        <v>9.8000000000000007</v>
      </c>
      <c r="AI69" s="17">
        <v>18</v>
      </c>
      <c r="AJ69" s="17">
        <v>16.2</v>
      </c>
      <c r="AK69" s="17">
        <v>10.8</v>
      </c>
      <c r="AL69" s="17" t="s">
        <v>78</v>
      </c>
      <c r="AM69" s="17">
        <f t="shared" si="10"/>
        <v>14</v>
      </c>
      <c r="AN69" s="17">
        <f t="shared" si="11"/>
        <v>0</v>
      </c>
      <c r="AO69" s="17">
        <f t="shared" si="12"/>
        <v>0</v>
      </c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</row>
    <row r="70" spans="1:54" x14ac:dyDescent="0.25">
      <c r="A70" s="17" t="s">
        <v>123</v>
      </c>
      <c r="B70" s="17" t="s">
        <v>44</v>
      </c>
      <c r="C70" s="17">
        <v>18</v>
      </c>
      <c r="D70" s="17">
        <v>66</v>
      </c>
      <c r="E70" s="17">
        <v>42</v>
      </c>
      <c r="F70" s="17">
        <v>39</v>
      </c>
      <c r="G70" s="7">
        <v>0.45</v>
      </c>
      <c r="H70" s="17">
        <v>40</v>
      </c>
      <c r="I70" s="17" t="s">
        <v>39</v>
      </c>
      <c r="J70" s="17"/>
      <c r="K70" s="17">
        <v>48</v>
      </c>
      <c r="L70" s="17">
        <f t="shared" ref="L70:L95" si="20">E70-K70</f>
        <v>-6</v>
      </c>
      <c r="M70" s="17"/>
      <c r="N70" s="17"/>
      <c r="O70" s="17">
        <f>IFERROR(VLOOKUP(A70,[1]Sheet!$A:$P,16,0),0)</f>
        <v>0</v>
      </c>
      <c r="P70" s="17"/>
      <c r="Q70" s="17">
        <v>0</v>
      </c>
      <c r="R70" s="17">
        <f t="shared" ref="R70:R95" si="21">E70/5</f>
        <v>8.4</v>
      </c>
      <c r="S70" s="4">
        <f t="shared" si="19"/>
        <v>53.400000000000006</v>
      </c>
      <c r="T70" s="4">
        <f t="shared" si="6"/>
        <v>53.400000000000006</v>
      </c>
      <c r="U70" s="4">
        <f t="shared" si="7"/>
        <v>53.400000000000006</v>
      </c>
      <c r="V70" s="4"/>
      <c r="W70" s="4"/>
      <c r="X70" s="4"/>
      <c r="Y70" s="17"/>
      <c r="Z70" s="17">
        <f t="shared" si="8"/>
        <v>11</v>
      </c>
      <c r="AA70" s="17">
        <f t="shared" si="9"/>
        <v>4.6428571428571423</v>
      </c>
      <c r="AB70" s="17">
        <v>7.4</v>
      </c>
      <c r="AC70" s="17">
        <v>6.8</v>
      </c>
      <c r="AD70" s="17">
        <v>10.199999999999999</v>
      </c>
      <c r="AE70" s="17">
        <v>11.4</v>
      </c>
      <c r="AF70" s="17">
        <v>0.6</v>
      </c>
      <c r="AG70" s="17">
        <v>-0.4</v>
      </c>
      <c r="AH70" s="17">
        <v>15.4</v>
      </c>
      <c r="AI70" s="17">
        <v>15.8</v>
      </c>
      <c r="AJ70" s="17">
        <v>7.6</v>
      </c>
      <c r="AK70" s="17">
        <v>11.8</v>
      </c>
      <c r="AL70" s="17" t="s">
        <v>124</v>
      </c>
      <c r="AM70" s="17">
        <f t="shared" si="10"/>
        <v>24</v>
      </c>
      <c r="AN70" s="17">
        <f t="shared" si="11"/>
        <v>0</v>
      </c>
      <c r="AO70" s="17">
        <f t="shared" si="12"/>
        <v>0</v>
      </c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</row>
    <row r="71" spans="1:54" x14ac:dyDescent="0.25">
      <c r="A71" s="17" t="s">
        <v>125</v>
      </c>
      <c r="B71" s="17" t="s">
        <v>44</v>
      </c>
      <c r="C71" s="17">
        <v>79</v>
      </c>
      <c r="D71" s="17">
        <v>3034</v>
      </c>
      <c r="E71" s="17">
        <v>291</v>
      </c>
      <c r="F71" s="17">
        <v>432</v>
      </c>
      <c r="G71" s="7">
        <v>0.4</v>
      </c>
      <c r="H71" s="17">
        <v>50</v>
      </c>
      <c r="I71" s="9" t="s">
        <v>116</v>
      </c>
      <c r="J71" s="17"/>
      <c r="K71" s="17">
        <v>291</v>
      </c>
      <c r="L71" s="17">
        <f t="shared" si="20"/>
        <v>0</v>
      </c>
      <c r="M71" s="17"/>
      <c r="N71" s="17"/>
      <c r="O71" s="17">
        <f>IFERROR(VLOOKUP(A71,[1]Sheet!$A:$P,16,0),0)</f>
        <v>0</v>
      </c>
      <c r="P71" s="17"/>
      <c r="Q71" s="17">
        <v>20.399999999999981</v>
      </c>
      <c r="R71" s="17">
        <f t="shared" si="21"/>
        <v>58.2</v>
      </c>
      <c r="S71" s="4">
        <f t="shared" si="19"/>
        <v>187.80000000000007</v>
      </c>
      <c r="T71" s="4">
        <f t="shared" ref="T71:T95" si="22">S71</f>
        <v>187.80000000000007</v>
      </c>
      <c r="U71" s="4">
        <f t="shared" ref="U71:U95" si="23">T71-V71</f>
        <v>187.80000000000007</v>
      </c>
      <c r="V71" s="4"/>
      <c r="W71" s="4"/>
      <c r="X71" s="4"/>
      <c r="Y71" s="17"/>
      <c r="Z71" s="17">
        <f t="shared" ref="Z71:Z95" si="24">(F71+O71+P71+Q71+T71)/R71</f>
        <v>11</v>
      </c>
      <c r="AA71" s="17">
        <f t="shared" ref="AA71:AA95" si="25">(F71+O71+P71+Q71)/R71</f>
        <v>7.7731958762886588</v>
      </c>
      <c r="AB71" s="17">
        <v>57.4</v>
      </c>
      <c r="AC71" s="17">
        <v>75.599999999999994</v>
      </c>
      <c r="AD71" s="17">
        <v>87.6</v>
      </c>
      <c r="AE71" s="17">
        <v>56.4</v>
      </c>
      <c r="AF71" s="17">
        <v>46.6</v>
      </c>
      <c r="AG71" s="17">
        <v>50</v>
      </c>
      <c r="AH71" s="17">
        <v>48</v>
      </c>
      <c r="AI71" s="17">
        <v>46.6</v>
      </c>
      <c r="AJ71" s="17">
        <v>50.2</v>
      </c>
      <c r="AK71" s="17">
        <v>56.2</v>
      </c>
      <c r="AL71" s="17" t="s">
        <v>78</v>
      </c>
      <c r="AM71" s="17">
        <f t="shared" ref="AM71:AM95" si="26">ROUND(G71*U71,0)</f>
        <v>75</v>
      </c>
      <c r="AN71" s="17">
        <f t="shared" ref="AN71:AN95" si="27">ROUND(G71*V71,0)</f>
        <v>0</v>
      </c>
      <c r="AO71" s="17">
        <f t="shared" ref="AO71:AO95" si="28">ROUND(G71*W71,0)</f>
        <v>0</v>
      </c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1:54" x14ac:dyDescent="0.25">
      <c r="A72" s="17" t="s">
        <v>126</v>
      </c>
      <c r="B72" s="17" t="s">
        <v>44</v>
      </c>
      <c r="C72" s="17"/>
      <c r="D72" s="17">
        <v>40</v>
      </c>
      <c r="E72" s="17">
        <v>24</v>
      </c>
      <c r="F72" s="17">
        <v>9</v>
      </c>
      <c r="G72" s="7">
        <v>0.4</v>
      </c>
      <c r="H72" s="17">
        <v>55</v>
      </c>
      <c r="I72" s="17" t="s">
        <v>39</v>
      </c>
      <c r="J72" s="17"/>
      <c r="K72" s="17">
        <v>38</v>
      </c>
      <c r="L72" s="17">
        <f t="shared" si="20"/>
        <v>-14</v>
      </c>
      <c r="M72" s="17"/>
      <c r="N72" s="17"/>
      <c r="O72" s="17">
        <f>IFERROR(VLOOKUP(A72,[1]Sheet!$A:$P,16,0),0)</f>
        <v>9.9999999999999964</v>
      </c>
      <c r="P72" s="17"/>
      <c r="Q72" s="17">
        <v>8.8000000000000043</v>
      </c>
      <c r="R72" s="17">
        <f t="shared" si="21"/>
        <v>4.8</v>
      </c>
      <c r="S72" s="4">
        <f t="shared" si="19"/>
        <v>25</v>
      </c>
      <c r="T72" s="4">
        <f t="shared" si="22"/>
        <v>25</v>
      </c>
      <c r="U72" s="4">
        <f t="shared" si="23"/>
        <v>25</v>
      </c>
      <c r="V72" s="4"/>
      <c r="W72" s="4"/>
      <c r="X72" s="4"/>
      <c r="Y72" s="17"/>
      <c r="Z72" s="17">
        <f t="shared" si="24"/>
        <v>11</v>
      </c>
      <c r="AA72" s="17">
        <f t="shared" si="25"/>
        <v>5.791666666666667</v>
      </c>
      <c r="AB72" s="17">
        <v>3.6</v>
      </c>
      <c r="AC72" s="17">
        <v>3.8</v>
      </c>
      <c r="AD72" s="17">
        <v>6</v>
      </c>
      <c r="AE72" s="17">
        <v>6</v>
      </c>
      <c r="AF72" s="17">
        <v>6.4</v>
      </c>
      <c r="AG72" s="17">
        <v>3.4</v>
      </c>
      <c r="AH72" s="17">
        <v>2.2000000000000002</v>
      </c>
      <c r="AI72" s="17">
        <v>3.2</v>
      </c>
      <c r="AJ72" s="17">
        <v>3.2</v>
      </c>
      <c r="AK72" s="17">
        <v>4.4000000000000004</v>
      </c>
      <c r="AL72" s="17"/>
      <c r="AM72" s="17">
        <f t="shared" si="26"/>
        <v>10</v>
      </c>
      <c r="AN72" s="17">
        <f t="shared" si="27"/>
        <v>0</v>
      </c>
      <c r="AO72" s="17">
        <f t="shared" si="28"/>
        <v>0</v>
      </c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1:54" x14ac:dyDescent="0.25">
      <c r="A73" s="17" t="s">
        <v>127</v>
      </c>
      <c r="B73" s="17" t="s">
        <v>38</v>
      </c>
      <c r="C73" s="17">
        <v>8.4540000000000006</v>
      </c>
      <c r="D73" s="17">
        <v>565.24300000000005</v>
      </c>
      <c r="E73" s="17">
        <v>169.30199999999999</v>
      </c>
      <c r="F73" s="17">
        <v>320.63</v>
      </c>
      <c r="G73" s="7">
        <v>1</v>
      </c>
      <c r="H73" s="17">
        <v>55</v>
      </c>
      <c r="I73" s="9" t="s">
        <v>116</v>
      </c>
      <c r="J73" s="17"/>
      <c r="K73" s="17">
        <v>185.5</v>
      </c>
      <c r="L73" s="17">
        <f t="shared" si="20"/>
        <v>-16.198000000000008</v>
      </c>
      <c r="M73" s="17"/>
      <c r="N73" s="17"/>
      <c r="O73" s="17">
        <f>IFERROR(VLOOKUP(A73,[1]Sheet!$A:$P,16,0),0)</f>
        <v>36.04239999999993</v>
      </c>
      <c r="P73" s="17"/>
      <c r="Q73" s="17">
        <v>0</v>
      </c>
      <c r="R73" s="17">
        <f t="shared" si="21"/>
        <v>33.860399999999998</v>
      </c>
      <c r="S73" s="4">
        <f t="shared" si="19"/>
        <v>15.79200000000003</v>
      </c>
      <c r="T73" s="4">
        <f t="shared" si="22"/>
        <v>15.79200000000003</v>
      </c>
      <c r="U73" s="4">
        <f t="shared" si="23"/>
        <v>15.79200000000003</v>
      </c>
      <c r="V73" s="4"/>
      <c r="W73" s="4"/>
      <c r="X73" s="4"/>
      <c r="Y73" s="17"/>
      <c r="Z73" s="17">
        <f t="shared" si="24"/>
        <v>11</v>
      </c>
      <c r="AA73" s="17">
        <f t="shared" si="25"/>
        <v>10.533614487720167</v>
      </c>
      <c r="AB73" s="17">
        <v>27.994399999999999</v>
      </c>
      <c r="AC73" s="17">
        <v>48.509399999999999</v>
      </c>
      <c r="AD73" s="17">
        <v>55.083000000000013</v>
      </c>
      <c r="AE73" s="17">
        <v>48.702399999999997</v>
      </c>
      <c r="AF73" s="17">
        <v>54.483199999999997</v>
      </c>
      <c r="AG73" s="17">
        <v>56.073800000000013</v>
      </c>
      <c r="AH73" s="17">
        <v>60.619199999999999</v>
      </c>
      <c r="AI73" s="17">
        <v>86.847999999999999</v>
      </c>
      <c r="AJ73" s="17">
        <v>73.95</v>
      </c>
      <c r="AK73" s="17">
        <v>59.267600000000002</v>
      </c>
      <c r="AL73" s="17" t="s">
        <v>128</v>
      </c>
      <c r="AM73" s="17">
        <f t="shared" si="26"/>
        <v>16</v>
      </c>
      <c r="AN73" s="17">
        <f t="shared" si="27"/>
        <v>0</v>
      </c>
      <c r="AO73" s="17">
        <f t="shared" si="28"/>
        <v>0</v>
      </c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4" x14ac:dyDescent="0.25">
      <c r="A74" s="17" t="s">
        <v>129</v>
      </c>
      <c r="B74" s="17" t="s">
        <v>38</v>
      </c>
      <c r="C74" s="17">
        <v>989.81500000000005</v>
      </c>
      <c r="D74" s="17">
        <v>423.822</v>
      </c>
      <c r="E74" s="17">
        <v>787.94</v>
      </c>
      <c r="F74" s="17">
        <v>503.85199999999998</v>
      </c>
      <c r="G74" s="7">
        <v>1</v>
      </c>
      <c r="H74" s="17">
        <v>60</v>
      </c>
      <c r="I74" s="17" t="s">
        <v>39</v>
      </c>
      <c r="J74" s="17"/>
      <c r="K74" s="17">
        <v>819.52</v>
      </c>
      <c r="L74" s="17">
        <f t="shared" si="20"/>
        <v>-31.579999999999927</v>
      </c>
      <c r="M74" s="17"/>
      <c r="N74" s="17"/>
      <c r="O74" s="17">
        <f>IFERROR(VLOOKUP(A74,[1]Sheet!$A:$P,16,0),0)</f>
        <v>195.62860000000009</v>
      </c>
      <c r="P74" s="17">
        <v>271.53120000000001</v>
      </c>
      <c r="Q74" s="17">
        <v>249.38359999999969</v>
      </c>
      <c r="R74" s="17">
        <f t="shared" si="21"/>
        <v>157.58800000000002</v>
      </c>
      <c r="S74" s="4">
        <f t="shared" si="19"/>
        <v>513.07260000000065</v>
      </c>
      <c r="T74" s="4">
        <f t="shared" si="22"/>
        <v>513.07260000000065</v>
      </c>
      <c r="U74" s="4">
        <f t="shared" si="23"/>
        <v>513.07260000000065</v>
      </c>
      <c r="V74" s="4"/>
      <c r="W74" s="4">
        <f t="shared" ref="W74:W77" si="29">$W$1*R74</f>
        <v>409.72880000000009</v>
      </c>
      <c r="X74" s="4"/>
      <c r="Y74" s="17"/>
      <c r="Z74" s="17">
        <f t="shared" si="24"/>
        <v>11.000000000000002</v>
      </c>
      <c r="AA74" s="17">
        <f t="shared" si="25"/>
        <v>7.7442152955808803</v>
      </c>
      <c r="AB74" s="17">
        <v>139.45599999999999</v>
      </c>
      <c r="AC74" s="17">
        <v>135.76560000000001</v>
      </c>
      <c r="AD74" s="17">
        <v>135.16419999999999</v>
      </c>
      <c r="AE74" s="17">
        <v>135.3862</v>
      </c>
      <c r="AF74" s="17">
        <v>144.6498</v>
      </c>
      <c r="AG74" s="17">
        <v>139.93379999999999</v>
      </c>
      <c r="AH74" s="17">
        <v>141.43379999999999</v>
      </c>
      <c r="AI74" s="17">
        <v>149.8398</v>
      </c>
      <c r="AJ74" s="17">
        <v>158.6412</v>
      </c>
      <c r="AK74" s="17">
        <v>158.25620000000001</v>
      </c>
      <c r="AL74" s="17" t="s">
        <v>53</v>
      </c>
      <c r="AM74" s="17">
        <f t="shared" si="26"/>
        <v>513</v>
      </c>
      <c r="AN74" s="17">
        <f t="shared" si="27"/>
        <v>0</v>
      </c>
      <c r="AO74" s="17">
        <f t="shared" si="28"/>
        <v>410</v>
      </c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4" x14ac:dyDescent="0.25">
      <c r="A75" s="17" t="s">
        <v>130</v>
      </c>
      <c r="B75" s="17" t="s">
        <v>38</v>
      </c>
      <c r="C75" s="17">
        <v>402.00099999999998</v>
      </c>
      <c r="D75" s="17">
        <v>1868.0260000000001</v>
      </c>
      <c r="E75" s="17">
        <v>1373.91</v>
      </c>
      <c r="F75" s="17">
        <v>725.38</v>
      </c>
      <c r="G75" s="7">
        <v>1</v>
      </c>
      <c r="H75" s="17">
        <v>60</v>
      </c>
      <c r="I75" s="17" t="s">
        <v>39</v>
      </c>
      <c r="J75" s="17"/>
      <c r="K75" s="17">
        <v>1475.61</v>
      </c>
      <c r="L75" s="17">
        <f t="shared" si="20"/>
        <v>-101.69999999999982</v>
      </c>
      <c r="M75" s="17"/>
      <c r="N75" s="17"/>
      <c r="O75" s="17">
        <f>IFERROR(VLOOKUP(A75,[1]Sheet!$A:$P,16,0),0)</f>
        <v>580.56560000000013</v>
      </c>
      <c r="P75" s="17">
        <v>490.21600000000001</v>
      </c>
      <c r="Q75" s="17">
        <v>0</v>
      </c>
      <c r="R75" s="17">
        <f t="shared" si="21"/>
        <v>274.78200000000004</v>
      </c>
      <c r="S75" s="4">
        <f t="shared" si="19"/>
        <v>1226.4404000000004</v>
      </c>
      <c r="T75" s="4">
        <f t="shared" si="22"/>
        <v>1226.4404000000004</v>
      </c>
      <c r="U75" s="4">
        <f t="shared" si="23"/>
        <v>626.44040000000041</v>
      </c>
      <c r="V75" s="4">
        <v>600</v>
      </c>
      <c r="W75" s="4">
        <f t="shared" si="29"/>
        <v>714.43320000000017</v>
      </c>
      <c r="X75" s="4"/>
      <c r="Y75" s="17"/>
      <c r="Z75" s="17">
        <f t="shared" si="24"/>
        <v>11</v>
      </c>
      <c r="AA75" s="17">
        <f t="shared" si="25"/>
        <v>6.5366785306169968</v>
      </c>
      <c r="AB75" s="17">
        <v>221.50720000000001</v>
      </c>
      <c r="AC75" s="17">
        <v>245.108</v>
      </c>
      <c r="AD75" s="17">
        <v>238.09039999999999</v>
      </c>
      <c r="AE75" s="17">
        <v>270.62079999999997</v>
      </c>
      <c r="AF75" s="17">
        <v>290.8544</v>
      </c>
      <c r="AG75" s="17">
        <v>280.83499999999998</v>
      </c>
      <c r="AH75" s="17">
        <v>292.69880000000001</v>
      </c>
      <c r="AI75" s="17">
        <v>311.60039999999998</v>
      </c>
      <c r="AJ75" s="17">
        <v>290.70960000000002</v>
      </c>
      <c r="AK75" s="17">
        <v>272.58539999999999</v>
      </c>
      <c r="AL75" s="17" t="s">
        <v>131</v>
      </c>
      <c r="AM75" s="17">
        <f t="shared" si="26"/>
        <v>626</v>
      </c>
      <c r="AN75" s="17">
        <f t="shared" si="27"/>
        <v>600</v>
      </c>
      <c r="AO75" s="17">
        <f t="shared" si="28"/>
        <v>714</v>
      </c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4" x14ac:dyDescent="0.25">
      <c r="A76" s="17" t="s">
        <v>132</v>
      </c>
      <c r="B76" s="17" t="s">
        <v>38</v>
      </c>
      <c r="C76" s="17">
        <v>1471.2449999999999</v>
      </c>
      <c r="D76" s="17">
        <v>750.21600000000001</v>
      </c>
      <c r="E76" s="17">
        <v>1085.7739999999999</v>
      </c>
      <c r="F76" s="17">
        <v>1012.377</v>
      </c>
      <c r="G76" s="7">
        <v>1</v>
      </c>
      <c r="H76" s="17">
        <v>60</v>
      </c>
      <c r="I76" s="17" t="s">
        <v>39</v>
      </c>
      <c r="J76" s="17"/>
      <c r="K76" s="17">
        <v>1126.249</v>
      </c>
      <c r="L76" s="17">
        <f t="shared" si="20"/>
        <v>-40.475000000000136</v>
      </c>
      <c r="M76" s="17"/>
      <c r="N76" s="17"/>
      <c r="O76" s="17">
        <f>IFERROR(VLOOKUP(A76,[1]Sheet!$A:$P,16,0),0)</f>
        <v>136.59580000000011</v>
      </c>
      <c r="P76" s="17">
        <v>415.97160000000002</v>
      </c>
      <c r="Q76" s="17">
        <v>156.27228000000011</v>
      </c>
      <c r="R76" s="17">
        <f t="shared" si="21"/>
        <v>217.15479999999997</v>
      </c>
      <c r="S76" s="4">
        <f t="shared" si="19"/>
        <v>667.48611999999935</v>
      </c>
      <c r="T76" s="4">
        <f t="shared" si="22"/>
        <v>667.48611999999935</v>
      </c>
      <c r="U76" s="4">
        <f t="shared" si="23"/>
        <v>367.48611999999935</v>
      </c>
      <c r="V76" s="4">
        <v>300</v>
      </c>
      <c r="W76" s="4">
        <f t="shared" si="29"/>
        <v>564.6024799999999</v>
      </c>
      <c r="X76" s="4"/>
      <c r="Y76" s="17"/>
      <c r="Z76" s="17">
        <f t="shared" si="24"/>
        <v>11</v>
      </c>
      <c r="AA76" s="17">
        <f t="shared" si="25"/>
        <v>7.9262198210677379</v>
      </c>
      <c r="AB76" s="17">
        <v>200.46619999999999</v>
      </c>
      <c r="AC76" s="17">
        <v>207.98580000000001</v>
      </c>
      <c r="AD76" s="17">
        <v>215.30420000000001</v>
      </c>
      <c r="AE76" s="17">
        <v>215.91079999999999</v>
      </c>
      <c r="AF76" s="17">
        <v>205.8614</v>
      </c>
      <c r="AG76" s="17">
        <v>228.17439999999999</v>
      </c>
      <c r="AH76" s="17">
        <v>233.14519999999999</v>
      </c>
      <c r="AI76" s="17">
        <v>229.86080000000001</v>
      </c>
      <c r="AJ76" s="17">
        <v>221.07040000000001</v>
      </c>
      <c r="AK76" s="17">
        <v>235.9314</v>
      </c>
      <c r="AL76" s="17" t="s">
        <v>53</v>
      </c>
      <c r="AM76" s="17">
        <f t="shared" si="26"/>
        <v>367</v>
      </c>
      <c r="AN76" s="17">
        <f t="shared" si="27"/>
        <v>300</v>
      </c>
      <c r="AO76" s="17">
        <f t="shared" si="28"/>
        <v>565</v>
      </c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4" x14ac:dyDescent="0.25">
      <c r="A77" s="17" t="s">
        <v>133</v>
      </c>
      <c r="B77" s="17" t="s">
        <v>38</v>
      </c>
      <c r="C77" s="17">
        <v>2422.4569999999999</v>
      </c>
      <c r="D77" s="17">
        <v>994.24400000000003</v>
      </c>
      <c r="E77" s="17">
        <v>1965.9390000000001</v>
      </c>
      <c r="F77" s="17">
        <v>1205.867</v>
      </c>
      <c r="G77" s="7">
        <v>1</v>
      </c>
      <c r="H77" s="17">
        <v>60</v>
      </c>
      <c r="I77" s="17" t="s">
        <v>39</v>
      </c>
      <c r="J77" s="17"/>
      <c r="K77" s="17">
        <v>2097.3200000000002</v>
      </c>
      <c r="L77" s="17">
        <f t="shared" si="20"/>
        <v>-131.38100000000009</v>
      </c>
      <c r="M77" s="17"/>
      <c r="N77" s="17"/>
      <c r="O77" s="17">
        <f>IFERROR(VLOOKUP(A77,[1]Sheet!$A:$P,16,0),0)</f>
        <v>875.3753999999999</v>
      </c>
      <c r="P77" s="17">
        <v>734.8288</v>
      </c>
      <c r="Q77" s="17">
        <v>276.1506799999998</v>
      </c>
      <c r="R77" s="17">
        <f t="shared" si="21"/>
        <v>393.18780000000004</v>
      </c>
      <c r="S77" s="4">
        <f t="shared" si="19"/>
        <v>1232.8439200000005</v>
      </c>
      <c r="T77" s="4">
        <f t="shared" si="22"/>
        <v>1232.8439200000005</v>
      </c>
      <c r="U77" s="4">
        <f t="shared" si="23"/>
        <v>632.84392000000048</v>
      </c>
      <c r="V77" s="4">
        <v>600</v>
      </c>
      <c r="W77" s="4">
        <f t="shared" si="29"/>
        <v>1022.2882800000001</v>
      </c>
      <c r="X77" s="4"/>
      <c r="Y77" s="17"/>
      <c r="Z77" s="17">
        <f t="shared" si="24"/>
        <v>11</v>
      </c>
      <c r="AA77" s="17">
        <f t="shared" si="25"/>
        <v>7.8644909124850768</v>
      </c>
      <c r="AB77" s="17">
        <v>361.24419999999998</v>
      </c>
      <c r="AC77" s="17">
        <v>367.4144</v>
      </c>
      <c r="AD77" s="17">
        <v>330.62880000000001</v>
      </c>
      <c r="AE77" s="17">
        <v>341.40019999999998</v>
      </c>
      <c r="AF77" s="17">
        <v>365.04199999999997</v>
      </c>
      <c r="AG77" s="17">
        <v>357.88040000000001</v>
      </c>
      <c r="AH77" s="17">
        <v>348.40559999999999</v>
      </c>
      <c r="AI77" s="17">
        <v>351.51580000000001</v>
      </c>
      <c r="AJ77" s="17">
        <v>336.48200000000003</v>
      </c>
      <c r="AK77" s="17">
        <v>347.6284</v>
      </c>
      <c r="AL77" s="17" t="s">
        <v>53</v>
      </c>
      <c r="AM77" s="17">
        <f t="shared" si="26"/>
        <v>633</v>
      </c>
      <c r="AN77" s="17">
        <f t="shared" si="27"/>
        <v>600</v>
      </c>
      <c r="AO77" s="17">
        <f t="shared" si="28"/>
        <v>1022</v>
      </c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4" x14ac:dyDescent="0.25">
      <c r="A78" s="17" t="s">
        <v>134</v>
      </c>
      <c r="B78" s="17" t="s">
        <v>38</v>
      </c>
      <c r="C78" s="17">
        <v>36.603000000000002</v>
      </c>
      <c r="D78" s="17">
        <v>72.563999999999993</v>
      </c>
      <c r="E78" s="17">
        <v>35.354999999999997</v>
      </c>
      <c r="F78" s="17">
        <v>73.012</v>
      </c>
      <c r="G78" s="7">
        <v>1</v>
      </c>
      <c r="H78" s="17">
        <v>60</v>
      </c>
      <c r="I78" s="17" t="s">
        <v>39</v>
      </c>
      <c r="J78" s="17"/>
      <c r="K78" s="17">
        <v>35.35</v>
      </c>
      <c r="L78" s="17">
        <f t="shared" si="20"/>
        <v>4.9999999999954525E-3</v>
      </c>
      <c r="M78" s="17"/>
      <c r="N78" s="17"/>
      <c r="O78" s="17">
        <f>IFERROR(VLOOKUP(A78,[1]Sheet!$A:$P,16,0),0)</f>
        <v>0</v>
      </c>
      <c r="P78" s="17"/>
      <c r="Q78" s="17">
        <v>0</v>
      </c>
      <c r="R78" s="17">
        <f t="shared" si="21"/>
        <v>7.0709999999999997</v>
      </c>
      <c r="S78" s="4">
        <f t="shared" si="19"/>
        <v>4.7689999999999912</v>
      </c>
      <c r="T78" s="4">
        <f t="shared" si="22"/>
        <v>4.7689999999999912</v>
      </c>
      <c r="U78" s="4">
        <f t="shared" si="23"/>
        <v>4.7689999999999912</v>
      </c>
      <c r="V78" s="4"/>
      <c r="W78" s="4"/>
      <c r="X78" s="4"/>
      <c r="Y78" s="17"/>
      <c r="Z78" s="17">
        <f t="shared" si="24"/>
        <v>11</v>
      </c>
      <c r="AA78" s="17">
        <f t="shared" si="25"/>
        <v>10.325555084146515</v>
      </c>
      <c r="AB78" s="17">
        <v>5.2875999999999994</v>
      </c>
      <c r="AC78" s="17">
        <v>6.8918000000000008</v>
      </c>
      <c r="AD78" s="17">
        <v>9.770999999999999</v>
      </c>
      <c r="AE78" s="17">
        <v>8.0030000000000001</v>
      </c>
      <c r="AF78" s="17">
        <v>7.383</v>
      </c>
      <c r="AG78" s="17">
        <v>5.8895999999999997</v>
      </c>
      <c r="AH78" s="17">
        <v>2.9893999999999998</v>
      </c>
      <c r="AI78" s="17">
        <v>4.1386000000000003</v>
      </c>
      <c r="AJ78" s="17">
        <v>7.8266000000000009</v>
      </c>
      <c r="AK78" s="17">
        <v>6.2522000000000002</v>
      </c>
      <c r="AL78" s="17"/>
      <c r="AM78" s="17">
        <f t="shared" si="26"/>
        <v>5</v>
      </c>
      <c r="AN78" s="17">
        <f t="shared" si="27"/>
        <v>0</v>
      </c>
      <c r="AO78" s="17">
        <f t="shared" si="28"/>
        <v>0</v>
      </c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1:54" x14ac:dyDescent="0.25">
      <c r="A79" s="17" t="s">
        <v>135</v>
      </c>
      <c r="B79" s="17" t="s">
        <v>44</v>
      </c>
      <c r="C79" s="17">
        <v>481</v>
      </c>
      <c r="D79" s="17">
        <v>50</v>
      </c>
      <c r="E79" s="17">
        <v>290</v>
      </c>
      <c r="F79" s="17">
        <v>193</v>
      </c>
      <c r="G79" s="7">
        <v>0.3</v>
      </c>
      <c r="H79" s="17">
        <v>40</v>
      </c>
      <c r="I79" s="17" t="s">
        <v>39</v>
      </c>
      <c r="J79" s="17"/>
      <c r="K79" s="17">
        <v>308</v>
      </c>
      <c r="L79" s="17">
        <f t="shared" si="20"/>
        <v>-18</v>
      </c>
      <c r="M79" s="17"/>
      <c r="N79" s="17"/>
      <c r="O79" s="17">
        <f>IFERROR(VLOOKUP(A79,[1]Sheet!$A:$P,16,0),0)</f>
        <v>115</v>
      </c>
      <c r="P79" s="17"/>
      <c r="Q79" s="17">
        <v>132.6</v>
      </c>
      <c r="R79" s="17">
        <f t="shared" si="21"/>
        <v>58</v>
      </c>
      <c r="S79" s="4">
        <f t="shared" si="19"/>
        <v>197.39999999999998</v>
      </c>
      <c r="T79" s="4">
        <f t="shared" si="22"/>
        <v>197.39999999999998</v>
      </c>
      <c r="U79" s="4">
        <f t="shared" si="23"/>
        <v>197.39999999999998</v>
      </c>
      <c r="V79" s="4"/>
      <c r="W79" s="4"/>
      <c r="X79" s="4"/>
      <c r="Y79" s="17"/>
      <c r="Z79" s="17">
        <f t="shared" si="24"/>
        <v>11</v>
      </c>
      <c r="AA79" s="17">
        <f t="shared" si="25"/>
        <v>7.5965517241379317</v>
      </c>
      <c r="AB79" s="17">
        <v>54</v>
      </c>
      <c r="AC79" s="17">
        <v>56.4</v>
      </c>
      <c r="AD79" s="17">
        <v>57.2</v>
      </c>
      <c r="AE79" s="17">
        <v>69.8</v>
      </c>
      <c r="AF79" s="17">
        <v>80.2</v>
      </c>
      <c r="AG79" s="17">
        <v>75.400000000000006</v>
      </c>
      <c r="AH79" s="17">
        <v>74.599999999999994</v>
      </c>
      <c r="AI79" s="17">
        <v>82.4</v>
      </c>
      <c r="AJ79" s="17">
        <v>83.4</v>
      </c>
      <c r="AK79" s="17">
        <v>74.2</v>
      </c>
      <c r="AL79" s="17"/>
      <c r="AM79" s="17">
        <f t="shared" si="26"/>
        <v>59</v>
      </c>
      <c r="AN79" s="17">
        <f t="shared" si="27"/>
        <v>0</v>
      </c>
      <c r="AO79" s="17">
        <f t="shared" si="28"/>
        <v>0</v>
      </c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4" x14ac:dyDescent="0.25">
      <c r="A80" s="17" t="s">
        <v>136</v>
      </c>
      <c r="B80" s="17" t="s">
        <v>44</v>
      </c>
      <c r="C80" s="17">
        <v>134</v>
      </c>
      <c r="D80" s="17">
        <v>63</v>
      </c>
      <c r="E80" s="17">
        <v>190</v>
      </c>
      <c r="F80" s="17"/>
      <c r="G80" s="7">
        <v>7.0000000000000007E-2</v>
      </c>
      <c r="H80" s="17">
        <v>90</v>
      </c>
      <c r="I80" s="17" t="s">
        <v>39</v>
      </c>
      <c r="J80" s="17"/>
      <c r="K80" s="17">
        <v>231</v>
      </c>
      <c r="L80" s="17">
        <f t="shared" si="20"/>
        <v>-41</v>
      </c>
      <c r="M80" s="17"/>
      <c r="N80" s="17"/>
      <c r="O80" s="17">
        <f>IFERROR(VLOOKUP(A80,[1]Sheet!$A:$P,16,0),0)</f>
        <v>17.399999999999981</v>
      </c>
      <c r="P80" s="17"/>
      <c r="Q80" s="17">
        <v>358.2</v>
      </c>
      <c r="R80" s="17">
        <f t="shared" si="21"/>
        <v>38</v>
      </c>
      <c r="S80" s="4">
        <f t="shared" si="19"/>
        <v>42.400000000000034</v>
      </c>
      <c r="T80" s="4">
        <f t="shared" si="22"/>
        <v>42.400000000000034</v>
      </c>
      <c r="U80" s="4">
        <f t="shared" si="23"/>
        <v>42.400000000000034</v>
      </c>
      <c r="V80" s="4"/>
      <c r="W80" s="4"/>
      <c r="X80" s="4"/>
      <c r="Y80" s="17"/>
      <c r="Z80" s="17">
        <f t="shared" si="24"/>
        <v>11</v>
      </c>
      <c r="AA80" s="17">
        <f t="shared" si="25"/>
        <v>9.8842105263157887</v>
      </c>
      <c r="AB80" s="17">
        <v>53.8</v>
      </c>
      <c r="AC80" s="17">
        <v>16.399999999999999</v>
      </c>
      <c r="AD80" s="17">
        <v>0</v>
      </c>
      <c r="AE80" s="17">
        <v>21.8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 t="s">
        <v>59</v>
      </c>
      <c r="AM80" s="17">
        <f t="shared" si="26"/>
        <v>3</v>
      </c>
      <c r="AN80" s="17">
        <f t="shared" si="27"/>
        <v>0</v>
      </c>
      <c r="AO80" s="17">
        <f t="shared" si="28"/>
        <v>0</v>
      </c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x14ac:dyDescent="0.25">
      <c r="A81" s="17" t="s">
        <v>137</v>
      </c>
      <c r="B81" s="17" t="s">
        <v>44</v>
      </c>
      <c r="C81" s="17">
        <v>108</v>
      </c>
      <c r="D81" s="17">
        <v>1</v>
      </c>
      <c r="E81" s="17">
        <v>112</v>
      </c>
      <c r="F81" s="17">
        <v>-4</v>
      </c>
      <c r="G81" s="7">
        <v>7.0000000000000007E-2</v>
      </c>
      <c r="H81" s="17">
        <v>90</v>
      </c>
      <c r="I81" s="17" t="s">
        <v>39</v>
      </c>
      <c r="J81" s="17"/>
      <c r="K81" s="17">
        <v>156</v>
      </c>
      <c r="L81" s="17">
        <f t="shared" si="20"/>
        <v>-44</v>
      </c>
      <c r="M81" s="17"/>
      <c r="N81" s="17"/>
      <c r="O81" s="17">
        <f>IFERROR(VLOOKUP(A81,[1]Sheet!$A:$P,16,0),0)</f>
        <v>0</v>
      </c>
      <c r="P81" s="17"/>
      <c r="Q81" s="17">
        <v>160.80000000000001</v>
      </c>
      <c r="R81" s="17">
        <f t="shared" si="21"/>
        <v>22.4</v>
      </c>
      <c r="S81" s="4">
        <f t="shared" si="19"/>
        <v>89.599999999999966</v>
      </c>
      <c r="T81" s="4">
        <f t="shared" si="22"/>
        <v>89.599999999999966</v>
      </c>
      <c r="U81" s="4">
        <f t="shared" si="23"/>
        <v>89.599999999999966</v>
      </c>
      <c r="V81" s="4"/>
      <c r="W81" s="4"/>
      <c r="X81" s="4"/>
      <c r="Y81" s="17"/>
      <c r="Z81" s="17">
        <f t="shared" si="24"/>
        <v>11</v>
      </c>
      <c r="AA81" s="17">
        <f t="shared" si="25"/>
        <v>7.0000000000000009</v>
      </c>
      <c r="AB81" s="17">
        <v>22.4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 t="s">
        <v>59</v>
      </c>
      <c r="AM81" s="17">
        <f t="shared" si="26"/>
        <v>6</v>
      </c>
      <c r="AN81" s="17">
        <f t="shared" si="27"/>
        <v>0</v>
      </c>
      <c r="AO81" s="17">
        <f t="shared" si="28"/>
        <v>0</v>
      </c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x14ac:dyDescent="0.25">
      <c r="A82" s="17" t="s">
        <v>138</v>
      </c>
      <c r="B82" s="17" t="s">
        <v>44</v>
      </c>
      <c r="C82" s="17"/>
      <c r="D82" s="17">
        <v>182</v>
      </c>
      <c r="E82" s="17">
        <v>153</v>
      </c>
      <c r="F82" s="17">
        <v>9</v>
      </c>
      <c r="G82" s="7">
        <v>7.0000000000000007E-2</v>
      </c>
      <c r="H82" s="17">
        <v>90</v>
      </c>
      <c r="I82" s="17" t="s">
        <v>39</v>
      </c>
      <c r="J82" s="17"/>
      <c r="K82" s="17">
        <v>163</v>
      </c>
      <c r="L82" s="17">
        <f t="shared" si="20"/>
        <v>-10</v>
      </c>
      <c r="M82" s="17"/>
      <c r="N82" s="17"/>
      <c r="O82" s="17">
        <f>IFERROR(VLOOKUP(A82,[1]Sheet!$A:$P,16,0),0)</f>
        <v>0</v>
      </c>
      <c r="P82" s="17"/>
      <c r="Q82" s="17">
        <v>0</v>
      </c>
      <c r="R82" s="17">
        <f t="shared" si="21"/>
        <v>30.6</v>
      </c>
      <c r="S82" s="4">
        <f>7*R82-Q82-P82-O82-F82</f>
        <v>205.20000000000002</v>
      </c>
      <c r="T82" s="4">
        <f t="shared" si="22"/>
        <v>205.20000000000002</v>
      </c>
      <c r="U82" s="4">
        <f t="shared" si="23"/>
        <v>205.20000000000002</v>
      </c>
      <c r="V82" s="4"/>
      <c r="W82" s="4"/>
      <c r="X82" s="4"/>
      <c r="Y82" s="17"/>
      <c r="Z82" s="17">
        <f t="shared" si="24"/>
        <v>7</v>
      </c>
      <c r="AA82" s="17">
        <f t="shared" si="25"/>
        <v>0.29411764705882354</v>
      </c>
      <c r="AB82" s="17">
        <v>12.4</v>
      </c>
      <c r="AC82" s="17">
        <v>0.8</v>
      </c>
      <c r="AD82" s="17">
        <v>14.2</v>
      </c>
      <c r="AE82" s="17">
        <v>14.4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 t="s">
        <v>139</v>
      </c>
      <c r="AM82" s="17">
        <f t="shared" si="26"/>
        <v>14</v>
      </c>
      <c r="AN82" s="17">
        <f t="shared" si="27"/>
        <v>0</v>
      </c>
      <c r="AO82" s="17">
        <f t="shared" si="28"/>
        <v>0</v>
      </c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x14ac:dyDescent="0.25">
      <c r="A83" s="17" t="s">
        <v>140</v>
      </c>
      <c r="B83" s="17" t="s">
        <v>44</v>
      </c>
      <c r="C83" s="17">
        <v>-1</v>
      </c>
      <c r="D83" s="17">
        <v>73</v>
      </c>
      <c r="E83" s="17">
        <v>39</v>
      </c>
      <c r="F83" s="17">
        <v>8</v>
      </c>
      <c r="G83" s="7">
        <v>0.05</v>
      </c>
      <c r="H83" s="17">
        <v>90</v>
      </c>
      <c r="I83" s="17" t="s">
        <v>39</v>
      </c>
      <c r="J83" s="17"/>
      <c r="K83" s="17">
        <v>42</v>
      </c>
      <c r="L83" s="17">
        <f t="shared" si="20"/>
        <v>-3</v>
      </c>
      <c r="M83" s="17"/>
      <c r="N83" s="17"/>
      <c r="O83" s="17">
        <f>IFERROR(VLOOKUP(A83,[1]Sheet!$A:$P,16,0),0)</f>
        <v>0</v>
      </c>
      <c r="P83" s="17"/>
      <c r="Q83" s="17">
        <v>0</v>
      </c>
      <c r="R83" s="17">
        <f t="shared" si="21"/>
        <v>7.8</v>
      </c>
      <c r="S83" s="4">
        <f>8*R83-Q83-P83-O83-F83</f>
        <v>54.4</v>
      </c>
      <c r="T83" s="4">
        <f t="shared" si="22"/>
        <v>54.4</v>
      </c>
      <c r="U83" s="4">
        <f t="shared" si="23"/>
        <v>54.4</v>
      </c>
      <c r="V83" s="4"/>
      <c r="W83" s="4"/>
      <c r="X83" s="4"/>
      <c r="Y83" s="17"/>
      <c r="Z83" s="17">
        <f t="shared" si="24"/>
        <v>8</v>
      </c>
      <c r="AA83" s="17">
        <f t="shared" si="25"/>
        <v>1.0256410256410258</v>
      </c>
      <c r="AB83" s="17">
        <v>0</v>
      </c>
      <c r="AC83" s="17">
        <v>1</v>
      </c>
      <c r="AD83" s="17">
        <v>14</v>
      </c>
      <c r="AE83" s="17">
        <v>13.8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 t="s">
        <v>59</v>
      </c>
      <c r="AM83" s="17">
        <f t="shared" si="26"/>
        <v>3</v>
      </c>
      <c r="AN83" s="17">
        <f t="shared" si="27"/>
        <v>0</v>
      </c>
      <c r="AO83" s="17">
        <f t="shared" si="28"/>
        <v>0</v>
      </c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x14ac:dyDescent="0.25">
      <c r="A84" s="17" t="s">
        <v>141</v>
      </c>
      <c r="B84" s="17" t="s">
        <v>44</v>
      </c>
      <c r="C84" s="17">
        <v>145</v>
      </c>
      <c r="D84" s="17">
        <v>99</v>
      </c>
      <c r="E84" s="17">
        <v>234</v>
      </c>
      <c r="F84" s="17">
        <v>1</v>
      </c>
      <c r="G84" s="7">
        <v>5.5E-2</v>
      </c>
      <c r="H84" s="17">
        <v>90</v>
      </c>
      <c r="I84" s="17" t="s">
        <v>39</v>
      </c>
      <c r="J84" s="17"/>
      <c r="K84" s="17">
        <v>250</v>
      </c>
      <c r="L84" s="17">
        <f t="shared" si="20"/>
        <v>-16</v>
      </c>
      <c r="M84" s="17"/>
      <c r="N84" s="17"/>
      <c r="O84" s="17">
        <f>IFERROR(VLOOKUP(A84,[1]Sheet!$A:$P,16,0),0)</f>
        <v>0</v>
      </c>
      <c r="P84" s="17"/>
      <c r="Q84" s="17">
        <v>357.2</v>
      </c>
      <c r="R84" s="17">
        <f t="shared" si="21"/>
        <v>46.8</v>
      </c>
      <c r="S84" s="4">
        <f t="shared" si="19"/>
        <v>156.59999999999997</v>
      </c>
      <c r="T84" s="4">
        <f t="shared" si="22"/>
        <v>156.59999999999997</v>
      </c>
      <c r="U84" s="4">
        <f t="shared" si="23"/>
        <v>156.59999999999997</v>
      </c>
      <c r="V84" s="4"/>
      <c r="W84" s="4"/>
      <c r="X84" s="4"/>
      <c r="Y84" s="17"/>
      <c r="Z84" s="17">
        <f t="shared" si="24"/>
        <v>11</v>
      </c>
      <c r="AA84" s="17">
        <f t="shared" si="25"/>
        <v>7.6538461538461542</v>
      </c>
      <c r="AB84" s="17">
        <v>50.4</v>
      </c>
      <c r="AC84" s="17">
        <v>14.2</v>
      </c>
      <c r="AD84" s="17">
        <v>0.6</v>
      </c>
      <c r="AE84" s="17">
        <v>25.2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 t="s">
        <v>59</v>
      </c>
      <c r="AM84" s="17">
        <f t="shared" si="26"/>
        <v>9</v>
      </c>
      <c r="AN84" s="17">
        <f t="shared" si="27"/>
        <v>0</v>
      </c>
      <c r="AO84" s="17">
        <f t="shared" si="28"/>
        <v>0</v>
      </c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x14ac:dyDescent="0.25">
      <c r="A85" s="17" t="s">
        <v>142</v>
      </c>
      <c r="B85" s="17" t="s">
        <v>44</v>
      </c>
      <c r="C85" s="17"/>
      <c r="D85" s="17">
        <v>61</v>
      </c>
      <c r="E85" s="17"/>
      <c r="F85" s="17">
        <v>60</v>
      </c>
      <c r="G85" s="7">
        <v>0.05</v>
      </c>
      <c r="H85" s="17">
        <v>120</v>
      </c>
      <c r="I85" s="17" t="s">
        <v>39</v>
      </c>
      <c r="J85" s="17"/>
      <c r="K85" s="17">
        <v>5</v>
      </c>
      <c r="L85" s="17">
        <f t="shared" si="20"/>
        <v>-5</v>
      </c>
      <c r="M85" s="17"/>
      <c r="N85" s="17"/>
      <c r="O85" s="17">
        <f>IFERROR(VLOOKUP(A85,[1]Sheet!$A:$P,16,0),0)</f>
        <v>62.6</v>
      </c>
      <c r="P85" s="17"/>
      <c r="Q85" s="17">
        <v>0</v>
      </c>
      <c r="R85" s="17">
        <f t="shared" si="21"/>
        <v>0</v>
      </c>
      <c r="S85" s="4"/>
      <c r="T85" s="4">
        <f t="shared" si="22"/>
        <v>0</v>
      </c>
      <c r="U85" s="4">
        <f t="shared" si="23"/>
        <v>0</v>
      </c>
      <c r="V85" s="4"/>
      <c r="W85" s="4"/>
      <c r="X85" s="4"/>
      <c r="Y85" s="17"/>
      <c r="Z85" s="17" t="e">
        <f t="shared" si="24"/>
        <v>#DIV/0!</v>
      </c>
      <c r="AA85" s="17" t="e">
        <f t="shared" si="25"/>
        <v>#DIV/0!</v>
      </c>
      <c r="AB85" s="17">
        <v>2.8</v>
      </c>
      <c r="AC85" s="17">
        <v>11.2</v>
      </c>
      <c r="AD85" s="17">
        <v>9.1999999999999993</v>
      </c>
      <c r="AE85" s="17">
        <v>0.6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 t="s">
        <v>143</v>
      </c>
      <c r="AM85" s="17">
        <f t="shared" si="26"/>
        <v>0</v>
      </c>
      <c r="AN85" s="17">
        <f t="shared" si="27"/>
        <v>0</v>
      </c>
      <c r="AO85" s="17">
        <f t="shared" si="28"/>
        <v>0</v>
      </c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x14ac:dyDescent="0.25">
      <c r="A86" s="17" t="s">
        <v>144</v>
      </c>
      <c r="B86" s="17" t="s">
        <v>38</v>
      </c>
      <c r="C86" s="17">
        <v>2678.9140000000002</v>
      </c>
      <c r="D86" s="17">
        <v>2618.5230000000001</v>
      </c>
      <c r="E86" s="17">
        <v>2445.2289999999998</v>
      </c>
      <c r="F86" s="17">
        <v>1666.3109999999999</v>
      </c>
      <c r="G86" s="7">
        <v>1</v>
      </c>
      <c r="H86" s="17">
        <v>40</v>
      </c>
      <c r="I86" s="17" t="s">
        <v>39</v>
      </c>
      <c r="J86" s="17"/>
      <c r="K86" s="17">
        <v>2361.2359999999999</v>
      </c>
      <c r="L86" s="17">
        <f t="shared" si="20"/>
        <v>83.992999999999938</v>
      </c>
      <c r="M86" s="17"/>
      <c r="N86" s="17"/>
      <c r="O86" s="17">
        <f>IFERROR(VLOOKUP(A86,[1]Sheet!$A:$P,16,0),0)</f>
        <v>1300.439910000001</v>
      </c>
      <c r="P86" s="17"/>
      <c r="Q86" s="17">
        <v>1196.4156</v>
      </c>
      <c r="R86" s="17">
        <f t="shared" si="21"/>
        <v>489.04579999999999</v>
      </c>
      <c r="S86" s="4">
        <f t="shared" si="19"/>
        <v>1216.3372899999983</v>
      </c>
      <c r="T86" s="4">
        <f t="shared" si="22"/>
        <v>1216.3372899999983</v>
      </c>
      <c r="U86" s="4">
        <f t="shared" si="23"/>
        <v>616.33728999999835</v>
      </c>
      <c r="V86" s="4">
        <v>600</v>
      </c>
      <c r="W86" s="4"/>
      <c r="X86" s="4"/>
      <c r="Y86" s="17"/>
      <c r="Z86" s="17">
        <f t="shared" si="24"/>
        <v>11</v>
      </c>
      <c r="AA86" s="17">
        <f t="shared" si="25"/>
        <v>8.5128356280741002</v>
      </c>
      <c r="AB86" s="17">
        <v>476.74680000000001</v>
      </c>
      <c r="AC86" s="17">
        <v>497.0412</v>
      </c>
      <c r="AD86" s="17">
        <v>465.19560000000001</v>
      </c>
      <c r="AE86" s="17">
        <v>452.83139999999997</v>
      </c>
      <c r="AF86" s="17">
        <v>487.1696</v>
      </c>
      <c r="AG86" s="17">
        <v>478.88060000000002</v>
      </c>
      <c r="AH86" s="17">
        <v>490.40699999999998</v>
      </c>
      <c r="AI86" s="17">
        <v>491.04140000000001</v>
      </c>
      <c r="AJ86" s="17">
        <v>487.68380000000002</v>
      </c>
      <c r="AK86" s="17">
        <v>476.82080000000002</v>
      </c>
      <c r="AL86" s="17" t="s">
        <v>53</v>
      </c>
      <c r="AM86" s="17">
        <f t="shared" si="26"/>
        <v>616</v>
      </c>
      <c r="AN86" s="17">
        <f t="shared" si="27"/>
        <v>600</v>
      </c>
      <c r="AO86" s="17">
        <f t="shared" si="28"/>
        <v>0</v>
      </c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x14ac:dyDescent="0.25">
      <c r="A87" s="13" t="s">
        <v>145</v>
      </c>
      <c r="B87" s="13" t="s">
        <v>38</v>
      </c>
      <c r="C87" s="13"/>
      <c r="D87" s="13"/>
      <c r="E87" s="13"/>
      <c r="F87" s="13"/>
      <c r="G87" s="14">
        <v>0</v>
      </c>
      <c r="H87" s="13">
        <v>60</v>
      </c>
      <c r="I87" s="13" t="s">
        <v>39</v>
      </c>
      <c r="J87" s="13"/>
      <c r="K87" s="13"/>
      <c r="L87" s="13">
        <f t="shared" si="20"/>
        <v>0</v>
      </c>
      <c r="M87" s="13"/>
      <c r="N87" s="13"/>
      <c r="O87" s="13">
        <f>IFERROR(VLOOKUP(A87,[1]Sheet!$A:$P,16,0),0)</f>
        <v>0</v>
      </c>
      <c r="P87" s="13"/>
      <c r="Q87" s="13">
        <v>0</v>
      </c>
      <c r="R87" s="13">
        <f t="shared" si="21"/>
        <v>0</v>
      </c>
      <c r="S87" s="15"/>
      <c r="T87" s="4">
        <f t="shared" si="22"/>
        <v>0</v>
      </c>
      <c r="U87" s="4">
        <f t="shared" si="23"/>
        <v>0</v>
      </c>
      <c r="V87" s="4"/>
      <c r="W87" s="4"/>
      <c r="X87" s="15"/>
      <c r="Y87" s="13"/>
      <c r="Z87" s="17" t="e">
        <f t="shared" si="24"/>
        <v>#DIV/0!</v>
      </c>
      <c r="AA87" s="13" t="e">
        <f t="shared" si="25"/>
        <v>#DIV/0!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 t="s">
        <v>75</v>
      </c>
      <c r="AM87" s="17">
        <f t="shared" si="26"/>
        <v>0</v>
      </c>
      <c r="AN87" s="17">
        <f t="shared" si="27"/>
        <v>0</v>
      </c>
      <c r="AO87" s="17">
        <f t="shared" si="28"/>
        <v>0</v>
      </c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x14ac:dyDescent="0.25">
      <c r="A88" s="17" t="s">
        <v>146</v>
      </c>
      <c r="B88" s="17" t="s">
        <v>44</v>
      </c>
      <c r="C88" s="17">
        <v>533</v>
      </c>
      <c r="D88" s="17">
        <v>146</v>
      </c>
      <c r="E88" s="17">
        <v>369</v>
      </c>
      <c r="F88" s="17">
        <v>257</v>
      </c>
      <c r="G88" s="7">
        <v>0.3</v>
      </c>
      <c r="H88" s="17">
        <v>40</v>
      </c>
      <c r="I88" s="17" t="s">
        <v>39</v>
      </c>
      <c r="J88" s="17"/>
      <c r="K88" s="17">
        <v>392</v>
      </c>
      <c r="L88" s="17">
        <f t="shared" si="20"/>
        <v>-23</v>
      </c>
      <c r="M88" s="17"/>
      <c r="N88" s="17"/>
      <c r="O88" s="17">
        <f>IFERROR(VLOOKUP(A88,[1]Sheet!$A:$P,16,0),0)</f>
        <v>111.2</v>
      </c>
      <c r="P88" s="17"/>
      <c r="Q88" s="17">
        <v>216.2</v>
      </c>
      <c r="R88" s="17">
        <f t="shared" si="21"/>
        <v>73.8</v>
      </c>
      <c r="S88" s="4">
        <f t="shared" ref="S88:S92" si="30">11*R88-Q88-P88-O88-F88</f>
        <v>227.39999999999992</v>
      </c>
      <c r="T88" s="4">
        <f t="shared" si="22"/>
        <v>227.39999999999992</v>
      </c>
      <c r="U88" s="4">
        <f t="shared" si="23"/>
        <v>227.39999999999992</v>
      </c>
      <c r="V88" s="4"/>
      <c r="W88" s="4"/>
      <c r="X88" s="4"/>
      <c r="Y88" s="17"/>
      <c r="Z88" s="17">
        <f t="shared" si="24"/>
        <v>11</v>
      </c>
      <c r="AA88" s="17">
        <f t="shared" si="25"/>
        <v>7.9186991869918701</v>
      </c>
      <c r="AB88" s="17">
        <v>70.400000000000006</v>
      </c>
      <c r="AC88" s="17">
        <v>70.2</v>
      </c>
      <c r="AD88" s="17">
        <v>74.400000000000006</v>
      </c>
      <c r="AE88" s="17">
        <v>91.4</v>
      </c>
      <c r="AF88" s="17">
        <v>94.2</v>
      </c>
      <c r="AG88" s="17">
        <v>87</v>
      </c>
      <c r="AH88" s="17">
        <v>92.6</v>
      </c>
      <c r="AI88" s="17">
        <v>96.6</v>
      </c>
      <c r="AJ88" s="17">
        <v>98.2</v>
      </c>
      <c r="AK88" s="17">
        <v>97.6</v>
      </c>
      <c r="AL88" s="17"/>
      <c r="AM88" s="17">
        <f t="shared" si="26"/>
        <v>68</v>
      </c>
      <c r="AN88" s="17">
        <f t="shared" si="27"/>
        <v>0</v>
      </c>
      <c r="AO88" s="17">
        <f t="shared" si="28"/>
        <v>0</v>
      </c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x14ac:dyDescent="0.25">
      <c r="A89" s="17" t="s">
        <v>147</v>
      </c>
      <c r="B89" s="17" t="s">
        <v>44</v>
      </c>
      <c r="C89" s="17">
        <v>393</v>
      </c>
      <c r="D89" s="17">
        <v>20</v>
      </c>
      <c r="E89" s="17">
        <v>260</v>
      </c>
      <c r="F89" s="17">
        <v>97</v>
      </c>
      <c r="G89" s="7">
        <v>0.3</v>
      </c>
      <c r="H89" s="17">
        <v>40</v>
      </c>
      <c r="I89" s="17" t="s">
        <v>39</v>
      </c>
      <c r="J89" s="17"/>
      <c r="K89" s="17">
        <v>286</v>
      </c>
      <c r="L89" s="17">
        <f t="shared" si="20"/>
        <v>-26</v>
      </c>
      <c r="M89" s="17"/>
      <c r="N89" s="17"/>
      <c r="O89" s="17">
        <f>IFERROR(VLOOKUP(A89,[1]Sheet!$A:$P,16,0),0)</f>
        <v>178.4</v>
      </c>
      <c r="P89" s="17"/>
      <c r="Q89" s="17">
        <v>189</v>
      </c>
      <c r="R89" s="17">
        <f t="shared" si="21"/>
        <v>52</v>
      </c>
      <c r="S89" s="4">
        <f t="shared" si="30"/>
        <v>107.6</v>
      </c>
      <c r="T89" s="4">
        <f t="shared" si="22"/>
        <v>107.6</v>
      </c>
      <c r="U89" s="4">
        <f t="shared" si="23"/>
        <v>107.6</v>
      </c>
      <c r="V89" s="4"/>
      <c r="W89" s="4"/>
      <c r="X89" s="4"/>
      <c r="Y89" s="17"/>
      <c r="Z89" s="17">
        <f t="shared" si="24"/>
        <v>11</v>
      </c>
      <c r="AA89" s="17">
        <f t="shared" si="25"/>
        <v>8.930769230769231</v>
      </c>
      <c r="AB89" s="17">
        <v>55.4</v>
      </c>
      <c r="AC89" s="17">
        <v>52.4</v>
      </c>
      <c r="AD89" s="17">
        <v>46.8</v>
      </c>
      <c r="AE89" s="17">
        <v>60.8</v>
      </c>
      <c r="AF89" s="17">
        <v>70.2</v>
      </c>
      <c r="AG89" s="17">
        <v>64.400000000000006</v>
      </c>
      <c r="AH89" s="17">
        <v>68.400000000000006</v>
      </c>
      <c r="AI89" s="17">
        <v>73.2</v>
      </c>
      <c r="AJ89" s="17">
        <v>75</v>
      </c>
      <c r="AK89" s="17">
        <v>69.599999999999994</v>
      </c>
      <c r="AL89" s="17"/>
      <c r="AM89" s="17">
        <f t="shared" si="26"/>
        <v>32</v>
      </c>
      <c r="AN89" s="17">
        <f t="shared" si="27"/>
        <v>0</v>
      </c>
      <c r="AO89" s="17">
        <f t="shared" si="28"/>
        <v>0</v>
      </c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x14ac:dyDescent="0.25">
      <c r="A90" s="17" t="s">
        <v>148</v>
      </c>
      <c r="B90" s="17" t="s">
        <v>38</v>
      </c>
      <c r="C90" s="17">
        <v>77.47</v>
      </c>
      <c r="D90" s="17">
        <v>24.532</v>
      </c>
      <c r="E90" s="17">
        <v>69.283000000000001</v>
      </c>
      <c r="F90" s="17">
        <v>16.181000000000001</v>
      </c>
      <c r="G90" s="7">
        <v>1</v>
      </c>
      <c r="H90" s="17">
        <v>45</v>
      </c>
      <c r="I90" s="17" t="s">
        <v>39</v>
      </c>
      <c r="J90" s="17"/>
      <c r="K90" s="17">
        <v>68</v>
      </c>
      <c r="L90" s="17">
        <f t="shared" si="20"/>
        <v>1.2830000000000013</v>
      </c>
      <c r="M90" s="17"/>
      <c r="N90" s="17"/>
      <c r="O90" s="17">
        <f>IFERROR(VLOOKUP(A90,[1]Sheet!$A:$P,16,0),0)</f>
        <v>5.591399999999993</v>
      </c>
      <c r="P90" s="17"/>
      <c r="Q90" s="17">
        <v>101.0454</v>
      </c>
      <c r="R90" s="17">
        <f t="shared" si="21"/>
        <v>13.8566</v>
      </c>
      <c r="S90" s="4">
        <f t="shared" si="30"/>
        <v>29.604799999999994</v>
      </c>
      <c r="T90" s="4">
        <f t="shared" si="22"/>
        <v>29.604799999999994</v>
      </c>
      <c r="U90" s="4">
        <f t="shared" si="23"/>
        <v>29.604799999999994</v>
      </c>
      <c r="V90" s="4"/>
      <c r="W90" s="4"/>
      <c r="X90" s="4"/>
      <c r="Y90" s="17"/>
      <c r="Z90" s="17">
        <f t="shared" si="24"/>
        <v>10.999999999999998</v>
      </c>
      <c r="AA90" s="17">
        <f t="shared" si="25"/>
        <v>8.86348743559026</v>
      </c>
      <c r="AB90" s="17">
        <v>13.870799999999999</v>
      </c>
      <c r="AC90" s="17">
        <v>9.0183999999999997</v>
      </c>
      <c r="AD90" s="17">
        <v>10.196199999999999</v>
      </c>
      <c r="AE90" s="17">
        <v>12.1152</v>
      </c>
      <c r="AF90" s="17">
        <v>12.589399999999999</v>
      </c>
      <c r="AG90" s="17">
        <v>13.8178</v>
      </c>
      <c r="AH90" s="17">
        <v>15.419600000000001</v>
      </c>
      <c r="AI90" s="17">
        <v>12.6774</v>
      </c>
      <c r="AJ90" s="17">
        <v>11.737399999999999</v>
      </c>
      <c r="AK90" s="17">
        <v>16.245799999999999</v>
      </c>
      <c r="AL90" s="17"/>
      <c r="AM90" s="17">
        <f t="shared" si="26"/>
        <v>30</v>
      </c>
      <c r="AN90" s="17">
        <f t="shared" si="27"/>
        <v>0</v>
      </c>
      <c r="AO90" s="17">
        <f t="shared" si="28"/>
        <v>0</v>
      </c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x14ac:dyDescent="0.25">
      <c r="A91" s="17" t="s">
        <v>149</v>
      </c>
      <c r="B91" s="17" t="s">
        <v>38</v>
      </c>
      <c r="C91" s="17">
        <v>371.87099999999998</v>
      </c>
      <c r="D91" s="17">
        <v>205.375</v>
      </c>
      <c r="E91" s="17">
        <v>279.69600000000003</v>
      </c>
      <c r="F91" s="17">
        <v>248.20699999999999</v>
      </c>
      <c r="G91" s="7">
        <v>1</v>
      </c>
      <c r="H91" s="17">
        <v>50</v>
      </c>
      <c r="I91" s="17" t="s">
        <v>39</v>
      </c>
      <c r="J91" s="17"/>
      <c r="K91" s="17">
        <v>296.96499999999997</v>
      </c>
      <c r="L91" s="17">
        <f t="shared" si="20"/>
        <v>-17.268999999999949</v>
      </c>
      <c r="M91" s="17"/>
      <c r="N91" s="17"/>
      <c r="O91" s="17">
        <f>IFERROR(VLOOKUP(A91,[1]Sheet!$A:$P,16,0),0)</f>
        <v>155.75279999999989</v>
      </c>
      <c r="P91" s="17"/>
      <c r="Q91" s="17">
        <v>99.753800000000155</v>
      </c>
      <c r="R91" s="17">
        <f t="shared" si="21"/>
        <v>55.939200000000007</v>
      </c>
      <c r="S91" s="4">
        <f t="shared" si="30"/>
        <v>111.61760000000004</v>
      </c>
      <c r="T91" s="4">
        <f t="shared" si="22"/>
        <v>111.61760000000004</v>
      </c>
      <c r="U91" s="4">
        <f t="shared" si="23"/>
        <v>111.61760000000004</v>
      </c>
      <c r="V91" s="4"/>
      <c r="W91" s="4"/>
      <c r="X91" s="4"/>
      <c r="Y91" s="17"/>
      <c r="Z91" s="17">
        <f t="shared" si="24"/>
        <v>11</v>
      </c>
      <c r="AA91" s="17">
        <f t="shared" si="25"/>
        <v>9.0046622046793665</v>
      </c>
      <c r="AB91" s="17">
        <v>56.331800000000001</v>
      </c>
      <c r="AC91" s="17">
        <v>61.914999999999999</v>
      </c>
      <c r="AD91" s="17">
        <v>59.889200000000002</v>
      </c>
      <c r="AE91" s="17">
        <v>55.022399999999998</v>
      </c>
      <c r="AF91" s="17">
        <v>60.957599999999999</v>
      </c>
      <c r="AG91" s="17">
        <v>78.274799999999999</v>
      </c>
      <c r="AH91" s="17">
        <v>62.318800000000003</v>
      </c>
      <c r="AI91" s="17">
        <v>69.056600000000003</v>
      </c>
      <c r="AJ91" s="17">
        <v>68.326400000000007</v>
      </c>
      <c r="AK91" s="17">
        <v>55.221400000000003</v>
      </c>
      <c r="AL91" s="17"/>
      <c r="AM91" s="17">
        <f t="shared" si="26"/>
        <v>112</v>
      </c>
      <c r="AN91" s="17">
        <f t="shared" si="27"/>
        <v>0</v>
      </c>
      <c r="AO91" s="17">
        <f t="shared" si="28"/>
        <v>0</v>
      </c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x14ac:dyDescent="0.25">
      <c r="A92" s="17" t="s">
        <v>150</v>
      </c>
      <c r="B92" s="17" t="s">
        <v>44</v>
      </c>
      <c r="C92" s="17">
        <v>243</v>
      </c>
      <c r="D92" s="17">
        <v>265</v>
      </c>
      <c r="E92" s="17">
        <v>293</v>
      </c>
      <c r="F92" s="17">
        <v>178</v>
      </c>
      <c r="G92" s="7">
        <v>0.3</v>
      </c>
      <c r="H92" s="17">
        <v>40</v>
      </c>
      <c r="I92" s="17" t="s">
        <v>39</v>
      </c>
      <c r="J92" s="17"/>
      <c r="K92" s="17">
        <v>305</v>
      </c>
      <c r="L92" s="17">
        <f t="shared" si="20"/>
        <v>-12</v>
      </c>
      <c r="M92" s="17"/>
      <c r="N92" s="17"/>
      <c r="O92" s="17">
        <f>IFERROR(VLOOKUP(A92,[1]Sheet!$A:$P,16,0),0)</f>
        <v>90.400000000000091</v>
      </c>
      <c r="P92" s="17"/>
      <c r="Q92" s="17">
        <v>246.4</v>
      </c>
      <c r="R92" s="17">
        <f t="shared" si="21"/>
        <v>58.6</v>
      </c>
      <c r="S92" s="4">
        <f t="shared" si="30"/>
        <v>129.79999999999995</v>
      </c>
      <c r="T92" s="4">
        <f t="shared" si="22"/>
        <v>129.79999999999995</v>
      </c>
      <c r="U92" s="4">
        <f t="shared" si="23"/>
        <v>129.79999999999995</v>
      </c>
      <c r="V92" s="4"/>
      <c r="W92" s="4"/>
      <c r="X92" s="4"/>
      <c r="Y92" s="17"/>
      <c r="Z92" s="17">
        <f t="shared" si="24"/>
        <v>11</v>
      </c>
      <c r="AA92" s="17">
        <f t="shared" si="25"/>
        <v>8.7849829351535842</v>
      </c>
      <c r="AB92" s="17">
        <v>58.8</v>
      </c>
      <c r="AC92" s="17">
        <v>52.4</v>
      </c>
      <c r="AD92" s="17">
        <v>55.8</v>
      </c>
      <c r="AE92" s="17">
        <v>58.6</v>
      </c>
      <c r="AF92" s="17">
        <v>57.8</v>
      </c>
      <c r="AG92" s="17">
        <v>60.2</v>
      </c>
      <c r="AH92" s="17">
        <v>59.2</v>
      </c>
      <c r="AI92" s="17">
        <v>55.6</v>
      </c>
      <c r="AJ92" s="17">
        <v>61.4</v>
      </c>
      <c r="AK92" s="17">
        <v>62.6</v>
      </c>
      <c r="AL92" s="17"/>
      <c r="AM92" s="17">
        <f t="shared" si="26"/>
        <v>39</v>
      </c>
      <c r="AN92" s="17">
        <f t="shared" si="27"/>
        <v>0</v>
      </c>
      <c r="AO92" s="17">
        <f t="shared" si="28"/>
        <v>0</v>
      </c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x14ac:dyDescent="0.25">
      <c r="A93" s="17" t="s">
        <v>151</v>
      </c>
      <c r="B93" s="17" t="s">
        <v>44</v>
      </c>
      <c r="C93" s="17"/>
      <c r="D93" s="17">
        <v>15</v>
      </c>
      <c r="E93" s="17">
        <v>14</v>
      </c>
      <c r="F93" s="17">
        <v>-3</v>
      </c>
      <c r="G93" s="7">
        <v>0.12</v>
      </c>
      <c r="H93" s="17">
        <v>45</v>
      </c>
      <c r="I93" s="17" t="s">
        <v>39</v>
      </c>
      <c r="J93" s="17"/>
      <c r="K93" s="17">
        <v>26</v>
      </c>
      <c r="L93" s="17">
        <f t="shared" si="20"/>
        <v>-12</v>
      </c>
      <c r="M93" s="17"/>
      <c r="N93" s="17"/>
      <c r="O93" s="17">
        <f>IFERROR(VLOOKUP(A93,[1]Sheet!$A:$P,16,0),0)</f>
        <v>39.6</v>
      </c>
      <c r="P93" s="17"/>
      <c r="Q93" s="17">
        <v>0</v>
      </c>
      <c r="R93" s="17">
        <f t="shared" si="21"/>
        <v>2.8</v>
      </c>
      <c r="S93" s="4"/>
      <c r="T93" s="4">
        <f t="shared" si="22"/>
        <v>0</v>
      </c>
      <c r="U93" s="4">
        <f t="shared" si="23"/>
        <v>0</v>
      </c>
      <c r="V93" s="4"/>
      <c r="W93" s="4"/>
      <c r="X93" s="4"/>
      <c r="Y93" s="17"/>
      <c r="Z93" s="17">
        <f t="shared" si="24"/>
        <v>13.071428571428573</v>
      </c>
      <c r="AA93" s="17">
        <f t="shared" si="25"/>
        <v>13.071428571428573</v>
      </c>
      <c r="AB93" s="17">
        <v>0</v>
      </c>
      <c r="AC93" s="17">
        <v>6.2</v>
      </c>
      <c r="AD93" s="17">
        <v>9.1999999999999993</v>
      </c>
      <c r="AE93" s="17">
        <v>3.6</v>
      </c>
      <c r="AF93" s="17">
        <v>-0.4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 t="s">
        <v>152</v>
      </c>
      <c r="AM93" s="17">
        <f t="shared" si="26"/>
        <v>0</v>
      </c>
      <c r="AN93" s="17">
        <f t="shared" si="27"/>
        <v>0</v>
      </c>
      <c r="AO93" s="17">
        <f t="shared" si="28"/>
        <v>0</v>
      </c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x14ac:dyDescent="0.25">
      <c r="A94" s="9" t="s">
        <v>153</v>
      </c>
      <c r="B94" s="17" t="s">
        <v>38</v>
      </c>
      <c r="C94" s="17"/>
      <c r="D94" s="17"/>
      <c r="E94" s="17"/>
      <c r="F94" s="17"/>
      <c r="G94" s="7">
        <v>1</v>
      </c>
      <c r="H94" s="17">
        <v>180</v>
      </c>
      <c r="I94" s="17" t="s">
        <v>39</v>
      </c>
      <c r="J94" s="17"/>
      <c r="K94" s="17"/>
      <c r="L94" s="17">
        <f t="shared" si="20"/>
        <v>0</v>
      </c>
      <c r="M94" s="17"/>
      <c r="N94" s="17"/>
      <c r="O94" s="17">
        <f>IFERROR(VLOOKUP(A94,[1]Sheet!$A:$P,16,0),0)</f>
        <v>0</v>
      </c>
      <c r="P94" s="17"/>
      <c r="Q94" s="9"/>
      <c r="R94" s="17">
        <f t="shared" si="21"/>
        <v>0</v>
      </c>
      <c r="S94" s="16">
        <v>4</v>
      </c>
      <c r="T94" s="4">
        <f t="shared" si="22"/>
        <v>4</v>
      </c>
      <c r="U94" s="4">
        <f t="shared" si="23"/>
        <v>4</v>
      </c>
      <c r="V94" s="4"/>
      <c r="W94" s="4"/>
      <c r="X94" s="4"/>
      <c r="Y94" s="17"/>
      <c r="Z94" s="17" t="e">
        <f t="shared" si="24"/>
        <v>#DIV/0!</v>
      </c>
      <c r="AA94" s="17" t="e">
        <f t="shared" si="25"/>
        <v>#DIV/0!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9" t="s">
        <v>154</v>
      </c>
      <c r="AM94" s="17">
        <f t="shared" si="26"/>
        <v>4</v>
      </c>
      <c r="AN94" s="17">
        <f t="shared" si="27"/>
        <v>0</v>
      </c>
      <c r="AO94" s="17">
        <f t="shared" si="28"/>
        <v>0</v>
      </c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x14ac:dyDescent="0.25">
      <c r="A95" s="17" t="s">
        <v>155</v>
      </c>
      <c r="B95" s="17" t="s">
        <v>44</v>
      </c>
      <c r="C95" s="17"/>
      <c r="D95" s="17"/>
      <c r="E95" s="17"/>
      <c r="F95" s="17"/>
      <c r="G95" s="7">
        <v>0.05</v>
      </c>
      <c r="H95" s="17">
        <v>90</v>
      </c>
      <c r="I95" s="17" t="s">
        <v>39</v>
      </c>
      <c r="J95" s="17"/>
      <c r="K95" s="17"/>
      <c r="L95" s="17">
        <f t="shared" si="20"/>
        <v>0</v>
      </c>
      <c r="M95" s="17"/>
      <c r="N95" s="17"/>
      <c r="O95" s="17">
        <f>IFERROR(VLOOKUP(A95,[1]Sheet!$A:$P,16,0),0)</f>
        <v>0</v>
      </c>
      <c r="P95" s="17"/>
      <c r="Q95" s="17">
        <v>200</v>
      </c>
      <c r="R95" s="17">
        <f t="shared" si="21"/>
        <v>0</v>
      </c>
      <c r="S95" s="4"/>
      <c r="T95" s="4">
        <f t="shared" si="22"/>
        <v>0</v>
      </c>
      <c r="U95" s="4">
        <f t="shared" si="23"/>
        <v>0</v>
      </c>
      <c r="V95" s="4"/>
      <c r="W95" s="4"/>
      <c r="X95" s="4"/>
      <c r="Y95" s="17"/>
      <c r="Z95" s="17" t="e">
        <f t="shared" si="24"/>
        <v>#DIV/0!</v>
      </c>
      <c r="AA95" s="17" t="e">
        <f t="shared" si="25"/>
        <v>#DIV/0!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 t="s">
        <v>156</v>
      </c>
      <c r="AM95" s="17">
        <f t="shared" si="26"/>
        <v>0</v>
      </c>
      <c r="AN95" s="17">
        <f t="shared" si="27"/>
        <v>0</v>
      </c>
      <c r="AO95" s="17">
        <f t="shared" si="28"/>
        <v>0</v>
      </c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</row>
    <row r="98" spans="1:54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1:54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1:54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</row>
    <row r="101" spans="1:54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</row>
    <row r="102" spans="1:54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</row>
    <row r="103" spans="1:54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</row>
    <row r="104" spans="1:54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1:54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1:54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</row>
    <row r="107" spans="1:54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</row>
    <row r="108" spans="1:54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</row>
    <row r="109" spans="1:54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</row>
    <row r="110" spans="1:54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</row>
    <row r="111" spans="1:54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</row>
    <row r="112" spans="1:54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</row>
    <row r="113" spans="1:54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</row>
    <row r="114" spans="1:54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</row>
    <row r="115" spans="1:54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</row>
    <row r="116" spans="1:54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</row>
    <row r="117" spans="1:54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</row>
    <row r="118" spans="1:54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</row>
    <row r="119" spans="1:54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</row>
    <row r="120" spans="1:54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</row>
    <row r="121" spans="1:54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</row>
    <row r="122" spans="1:54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1:54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1:54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</row>
    <row r="125" spans="1:54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</row>
    <row r="126" spans="1:54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</row>
    <row r="127" spans="1:54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</row>
    <row r="128" spans="1:54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</row>
    <row r="129" spans="1:54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</row>
    <row r="130" spans="1:54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</row>
    <row r="131" spans="1:54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</row>
    <row r="132" spans="1:54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</row>
    <row r="133" spans="1:54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</row>
    <row r="134" spans="1:54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</row>
    <row r="135" spans="1:54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</row>
    <row r="136" spans="1:54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</row>
    <row r="137" spans="1:54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</row>
    <row r="138" spans="1:54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</row>
    <row r="139" spans="1:54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</row>
    <row r="140" spans="1:54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</row>
    <row r="141" spans="1:54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</row>
    <row r="142" spans="1:54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54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</row>
    <row r="144" spans="1:54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</row>
    <row r="145" spans="1:54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</row>
    <row r="146" spans="1:54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</row>
    <row r="147" spans="1:54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</row>
    <row r="148" spans="1:54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1:54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</row>
    <row r="150" spans="1:54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</row>
    <row r="151" spans="1:54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</row>
    <row r="152" spans="1:54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</row>
    <row r="153" spans="1:54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</row>
    <row r="154" spans="1:54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</row>
    <row r="155" spans="1:54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</row>
    <row r="156" spans="1:54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</row>
    <row r="157" spans="1:54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</row>
    <row r="158" spans="1:54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</row>
    <row r="159" spans="1:54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</row>
    <row r="160" spans="1:54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</row>
    <row r="161" spans="1:54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</row>
    <row r="162" spans="1:54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</row>
    <row r="163" spans="1:54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</row>
    <row r="164" spans="1:54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</row>
    <row r="165" spans="1:54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</row>
    <row r="166" spans="1:54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</row>
    <row r="167" spans="1:54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</row>
    <row r="168" spans="1:54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</row>
    <row r="169" spans="1:54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</row>
    <row r="170" spans="1:54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</row>
    <row r="171" spans="1:54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</row>
    <row r="172" spans="1:54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</row>
    <row r="173" spans="1:54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</row>
    <row r="174" spans="1:54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</row>
    <row r="175" spans="1:54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</row>
    <row r="176" spans="1:54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</row>
    <row r="177" spans="1:54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</row>
    <row r="178" spans="1:54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</row>
    <row r="179" spans="1:54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</row>
    <row r="180" spans="1:54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</row>
    <row r="181" spans="1:54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</row>
    <row r="182" spans="1:54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</row>
    <row r="183" spans="1:54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</row>
    <row r="184" spans="1:54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</row>
    <row r="185" spans="1:54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</row>
    <row r="186" spans="1:54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</row>
    <row r="187" spans="1:54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</row>
    <row r="188" spans="1:54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</row>
    <row r="189" spans="1:54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</row>
    <row r="190" spans="1:54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</row>
    <row r="191" spans="1:54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</row>
    <row r="192" spans="1:54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</row>
    <row r="193" spans="1:54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</row>
    <row r="194" spans="1:54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</row>
    <row r="195" spans="1:54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</row>
    <row r="196" spans="1:54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</row>
    <row r="197" spans="1:54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</row>
    <row r="198" spans="1:54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</row>
    <row r="199" spans="1:54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</row>
    <row r="200" spans="1:54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</row>
    <row r="201" spans="1:54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</row>
    <row r="202" spans="1:54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</row>
    <row r="203" spans="1:54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</row>
    <row r="204" spans="1:54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</row>
    <row r="205" spans="1:54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</row>
    <row r="206" spans="1:54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</row>
    <row r="207" spans="1:54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</row>
    <row r="208" spans="1:54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</row>
    <row r="209" spans="1:54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</row>
    <row r="210" spans="1:54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</row>
    <row r="211" spans="1:54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</row>
    <row r="212" spans="1:54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</row>
    <row r="213" spans="1:54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</row>
    <row r="214" spans="1:54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</row>
    <row r="215" spans="1:54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</row>
    <row r="216" spans="1:54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</row>
    <row r="217" spans="1:54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</row>
    <row r="218" spans="1:54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</row>
    <row r="219" spans="1:54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</row>
    <row r="220" spans="1:54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</row>
    <row r="221" spans="1:54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</row>
    <row r="222" spans="1:54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</row>
    <row r="223" spans="1:54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</row>
    <row r="224" spans="1:54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</row>
    <row r="225" spans="1:54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</row>
    <row r="226" spans="1:54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</row>
    <row r="227" spans="1:54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</row>
    <row r="228" spans="1:54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</row>
    <row r="229" spans="1:54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</row>
    <row r="230" spans="1:54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</row>
    <row r="231" spans="1:54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</row>
    <row r="232" spans="1:54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</row>
    <row r="233" spans="1:54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</row>
    <row r="234" spans="1:54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</row>
    <row r="235" spans="1:54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</row>
    <row r="236" spans="1:54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</row>
    <row r="237" spans="1:54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</row>
    <row r="238" spans="1:54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</row>
    <row r="239" spans="1:54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</row>
    <row r="240" spans="1:54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</row>
    <row r="241" spans="1:54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</row>
    <row r="242" spans="1:54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</row>
    <row r="243" spans="1:54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</row>
    <row r="244" spans="1:54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</row>
    <row r="245" spans="1:54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</row>
    <row r="246" spans="1:54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</row>
    <row r="247" spans="1:54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</row>
    <row r="248" spans="1:54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</row>
    <row r="249" spans="1:54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</row>
    <row r="250" spans="1:54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</row>
    <row r="251" spans="1:54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</row>
    <row r="252" spans="1:54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</row>
    <row r="253" spans="1:54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</row>
    <row r="254" spans="1:54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</row>
    <row r="255" spans="1:54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</row>
    <row r="256" spans="1:54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</row>
    <row r="257" spans="1:54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</row>
    <row r="258" spans="1:54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</row>
    <row r="259" spans="1:54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</row>
    <row r="260" spans="1:54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</row>
    <row r="261" spans="1:54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</row>
    <row r="262" spans="1:54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</row>
    <row r="263" spans="1:54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</row>
    <row r="264" spans="1:54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</row>
    <row r="265" spans="1:54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</row>
    <row r="266" spans="1:54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</row>
    <row r="267" spans="1:54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</row>
    <row r="268" spans="1:54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</row>
    <row r="269" spans="1:54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</row>
    <row r="270" spans="1:54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</row>
    <row r="271" spans="1:54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</row>
    <row r="272" spans="1:54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</row>
    <row r="273" spans="1:54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</row>
    <row r="274" spans="1:54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</row>
    <row r="275" spans="1:54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</row>
    <row r="276" spans="1:54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</row>
    <row r="277" spans="1:54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</row>
    <row r="278" spans="1:54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</row>
    <row r="279" spans="1:54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</row>
    <row r="280" spans="1:54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</row>
    <row r="281" spans="1:54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</row>
    <row r="282" spans="1:54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</row>
    <row r="283" spans="1:54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</row>
    <row r="284" spans="1:54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</row>
    <row r="285" spans="1:54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</row>
    <row r="286" spans="1:54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</row>
    <row r="287" spans="1:54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</row>
    <row r="288" spans="1:54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</row>
    <row r="289" spans="1:54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</row>
    <row r="290" spans="1:54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</row>
    <row r="291" spans="1:54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</row>
    <row r="292" spans="1:54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</row>
    <row r="293" spans="1:54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</row>
    <row r="294" spans="1:54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</row>
    <row r="295" spans="1:54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</row>
    <row r="296" spans="1:54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</row>
    <row r="297" spans="1:54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</row>
    <row r="298" spans="1:54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</row>
    <row r="299" spans="1:54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</row>
    <row r="300" spans="1:54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</row>
    <row r="301" spans="1:54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</row>
    <row r="302" spans="1:54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</row>
    <row r="303" spans="1:54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</row>
    <row r="304" spans="1:54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</row>
    <row r="305" spans="1:54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</row>
    <row r="306" spans="1:54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</row>
    <row r="307" spans="1:54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</row>
    <row r="308" spans="1:54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</row>
    <row r="309" spans="1:54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</row>
    <row r="310" spans="1:54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</row>
    <row r="311" spans="1:54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</row>
    <row r="312" spans="1:54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</row>
    <row r="313" spans="1:54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</row>
    <row r="314" spans="1:54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</row>
    <row r="315" spans="1:54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</row>
    <row r="316" spans="1:54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</row>
    <row r="317" spans="1:54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</row>
    <row r="318" spans="1:54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</row>
    <row r="319" spans="1:54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</row>
    <row r="320" spans="1:54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</row>
    <row r="321" spans="1:54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</row>
    <row r="322" spans="1:54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</row>
    <row r="323" spans="1:54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</row>
    <row r="324" spans="1:54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</row>
    <row r="325" spans="1:54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</row>
    <row r="326" spans="1:54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</row>
    <row r="327" spans="1:54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</row>
    <row r="328" spans="1:54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</row>
    <row r="329" spans="1:54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</row>
    <row r="330" spans="1:54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</row>
    <row r="331" spans="1:54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</row>
    <row r="332" spans="1:54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</row>
    <row r="333" spans="1:54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</row>
    <row r="334" spans="1:54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</row>
    <row r="335" spans="1:54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</row>
    <row r="336" spans="1:54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</row>
    <row r="337" spans="1:54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</row>
    <row r="338" spans="1:54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</row>
    <row r="339" spans="1:54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</row>
    <row r="340" spans="1:54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</row>
    <row r="341" spans="1:54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</row>
    <row r="342" spans="1:54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</row>
    <row r="343" spans="1:54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</row>
    <row r="344" spans="1:54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</row>
    <row r="345" spans="1:54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</row>
    <row r="346" spans="1:54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</row>
    <row r="347" spans="1:54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</row>
    <row r="348" spans="1:54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</row>
    <row r="349" spans="1:54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</row>
    <row r="350" spans="1:54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</row>
    <row r="351" spans="1:54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</row>
    <row r="352" spans="1:54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</row>
    <row r="353" spans="1:54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</row>
    <row r="354" spans="1:54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</row>
    <row r="355" spans="1:54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</row>
    <row r="356" spans="1:54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</row>
    <row r="357" spans="1:54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</row>
    <row r="358" spans="1:54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</row>
    <row r="359" spans="1:54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</row>
    <row r="360" spans="1:54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</row>
    <row r="361" spans="1:54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</row>
    <row r="362" spans="1:54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</row>
    <row r="363" spans="1:54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</row>
    <row r="364" spans="1:54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</row>
    <row r="365" spans="1:54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</row>
    <row r="366" spans="1:54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</row>
    <row r="367" spans="1:54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</row>
    <row r="368" spans="1:54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</row>
    <row r="369" spans="1:54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</row>
    <row r="370" spans="1:54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</row>
    <row r="371" spans="1:54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</row>
    <row r="372" spans="1:54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</row>
    <row r="373" spans="1:54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</row>
    <row r="374" spans="1:54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</row>
    <row r="375" spans="1:54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</row>
    <row r="376" spans="1:54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</row>
    <row r="377" spans="1:54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</row>
    <row r="378" spans="1:54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</row>
    <row r="379" spans="1:54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</row>
    <row r="380" spans="1:54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</row>
    <row r="381" spans="1:54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</row>
    <row r="382" spans="1:54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</row>
    <row r="383" spans="1:54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</row>
    <row r="384" spans="1:54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</row>
    <row r="385" spans="1:54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</row>
    <row r="386" spans="1:54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</row>
    <row r="387" spans="1:54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</row>
    <row r="388" spans="1:54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</row>
    <row r="389" spans="1:54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</row>
    <row r="390" spans="1:54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</row>
    <row r="391" spans="1:54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</row>
    <row r="392" spans="1:54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</row>
    <row r="393" spans="1:54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</row>
    <row r="394" spans="1:54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</row>
    <row r="395" spans="1:54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</row>
    <row r="396" spans="1:54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</row>
    <row r="397" spans="1:54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</row>
    <row r="398" spans="1:54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</row>
    <row r="399" spans="1:54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</row>
    <row r="400" spans="1:54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</row>
    <row r="401" spans="1:54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</row>
    <row r="402" spans="1:54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</row>
    <row r="403" spans="1:54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</row>
    <row r="404" spans="1:54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</row>
    <row r="405" spans="1:54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</row>
    <row r="406" spans="1:54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</row>
    <row r="407" spans="1:54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</row>
    <row r="408" spans="1:54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</row>
    <row r="409" spans="1:54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</row>
    <row r="410" spans="1:54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</row>
    <row r="411" spans="1:54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</row>
    <row r="412" spans="1:54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</row>
    <row r="413" spans="1:54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</row>
    <row r="414" spans="1:54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</row>
    <row r="415" spans="1:54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</row>
    <row r="416" spans="1:54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</row>
    <row r="417" spans="1:54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</row>
    <row r="418" spans="1:54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</row>
    <row r="419" spans="1:54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</row>
    <row r="420" spans="1:54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</row>
    <row r="421" spans="1:54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</row>
    <row r="422" spans="1:54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</row>
    <row r="423" spans="1:54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</row>
    <row r="424" spans="1:54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</row>
    <row r="425" spans="1:54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</row>
    <row r="426" spans="1:54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</row>
    <row r="427" spans="1:54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</row>
    <row r="428" spans="1:54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</row>
    <row r="429" spans="1:54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</row>
    <row r="430" spans="1:54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</row>
    <row r="431" spans="1:54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</row>
    <row r="432" spans="1:54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</row>
    <row r="433" spans="1:54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</row>
    <row r="434" spans="1:54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</row>
    <row r="435" spans="1:54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</row>
    <row r="436" spans="1:54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</row>
    <row r="437" spans="1:54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</row>
    <row r="438" spans="1:54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</row>
    <row r="439" spans="1:54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</row>
    <row r="440" spans="1:54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</row>
    <row r="441" spans="1:54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</row>
    <row r="442" spans="1:54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</row>
    <row r="443" spans="1:54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</row>
    <row r="444" spans="1:54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</row>
    <row r="445" spans="1:54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</row>
    <row r="446" spans="1:54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</row>
    <row r="447" spans="1:54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</row>
    <row r="448" spans="1:54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</row>
    <row r="449" spans="1:54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</row>
    <row r="450" spans="1:54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</row>
    <row r="451" spans="1:54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</row>
    <row r="452" spans="1:54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</row>
    <row r="453" spans="1:54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</row>
    <row r="454" spans="1:54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</row>
    <row r="455" spans="1:54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</row>
    <row r="456" spans="1:54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</row>
    <row r="457" spans="1:54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</row>
    <row r="458" spans="1:54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</row>
    <row r="459" spans="1:54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</row>
    <row r="460" spans="1:54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</row>
    <row r="461" spans="1:54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</row>
    <row r="462" spans="1:54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</row>
    <row r="463" spans="1:54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</row>
    <row r="464" spans="1:54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</row>
    <row r="465" spans="1:54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</row>
    <row r="466" spans="1:54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</row>
    <row r="467" spans="1:54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</row>
    <row r="468" spans="1:54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</row>
    <row r="469" spans="1:54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</row>
    <row r="470" spans="1:54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</row>
    <row r="471" spans="1:54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</row>
    <row r="472" spans="1:54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</row>
    <row r="473" spans="1:54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</row>
    <row r="474" spans="1:54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</row>
    <row r="475" spans="1:54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</row>
    <row r="476" spans="1:54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</row>
    <row r="477" spans="1:54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</row>
    <row r="478" spans="1:54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</row>
    <row r="479" spans="1:54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</row>
    <row r="480" spans="1:54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</row>
    <row r="481" spans="1:54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</row>
    <row r="482" spans="1:54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</row>
    <row r="483" spans="1:54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</row>
    <row r="484" spans="1:54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</row>
    <row r="485" spans="1:54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</row>
    <row r="486" spans="1:54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</row>
    <row r="487" spans="1:54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</row>
    <row r="488" spans="1:54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</row>
    <row r="489" spans="1:54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</row>
    <row r="490" spans="1:54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</row>
    <row r="491" spans="1:54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</row>
    <row r="492" spans="1:54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</row>
    <row r="493" spans="1:54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</row>
    <row r="494" spans="1:54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</row>
    <row r="495" spans="1:54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</row>
    <row r="496" spans="1:54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</row>
    <row r="497" spans="1:54" x14ac:dyDescent="0.25">
      <c r="A497" s="17"/>
      <c r="B497" s="17"/>
      <c r="C497" s="17"/>
      <c r="D497" s="17"/>
      <c r="E497" s="17"/>
      <c r="F497" s="17"/>
      <c r="G497" s="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</row>
    <row r="498" spans="1:54" x14ac:dyDescent="0.25">
      <c r="A498" s="17"/>
      <c r="B498" s="17"/>
      <c r="C498" s="17"/>
      <c r="D498" s="17"/>
      <c r="E498" s="17"/>
      <c r="F498" s="17"/>
      <c r="G498" s="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</row>
    <row r="499" spans="1:54" x14ac:dyDescent="0.25">
      <c r="A499" s="17"/>
      <c r="B499" s="17"/>
      <c r="C499" s="17"/>
      <c r="D499" s="17"/>
      <c r="E499" s="17"/>
      <c r="F499" s="17"/>
      <c r="G499" s="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</row>
    <row r="500" spans="1:54" x14ac:dyDescent="0.25">
      <c r="A500" s="17"/>
      <c r="B500" s="17"/>
      <c r="C500" s="17"/>
      <c r="D500" s="17"/>
      <c r="E500" s="17"/>
      <c r="F500" s="17"/>
      <c r="G500" s="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</row>
  </sheetData>
  <autoFilter ref="A3:AM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2025-10-16T11:20:07Z</dcterms:created>
  <dcterms:modified xsi:type="dcterms:W3CDTF">2025-10-20T09:36:22Z</dcterms:modified>
</cp:coreProperties>
</file>