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FFC5510-120B-4B78-B0C1-34882BC576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X493" i="1"/>
  <c r="BO492" i="1"/>
  <c r="BM492" i="1"/>
  <c r="Y492" i="1"/>
  <c r="AA505" i="1" s="1"/>
  <c r="P492" i="1"/>
  <c r="X489" i="1"/>
  <c r="X488" i="1"/>
  <c r="BO487" i="1"/>
  <c r="BM487" i="1"/>
  <c r="Y487" i="1"/>
  <c r="P487" i="1"/>
  <c r="BP486" i="1"/>
  <c r="BO486" i="1"/>
  <c r="BN486" i="1"/>
  <c r="BM486" i="1"/>
  <c r="Z486" i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Y453" i="1" s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X422" i="1"/>
  <c r="X421" i="1"/>
  <c r="BO420" i="1"/>
  <c r="BM420" i="1"/>
  <c r="Y420" i="1"/>
  <c r="X505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05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7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1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05" i="1" s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05" i="1" s="1"/>
  <c r="P267" i="1"/>
  <c r="X264" i="1"/>
  <c r="X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7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5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Y43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X495" i="1" s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H9" i="1" l="1"/>
  <c r="A10" i="1"/>
  <c r="Y24" i="1"/>
  <c r="Y32" i="1"/>
  <c r="BP29" i="1"/>
  <c r="BN29" i="1"/>
  <c r="Z29" i="1"/>
  <c r="F9" i="1"/>
  <c r="J9" i="1"/>
  <c r="Z22" i="1"/>
  <c r="Z23" i="1" s="1"/>
  <c r="BN22" i="1"/>
  <c r="BP22" i="1"/>
  <c r="Y23" i="1"/>
  <c r="Z31" i="1"/>
  <c r="BP27" i="1"/>
  <c r="BN27" i="1"/>
  <c r="Z27" i="1"/>
  <c r="Y31" i="1"/>
  <c r="BP41" i="1"/>
  <c r="BN41" i="1"/>
  <c r="Z41" i="1"/>
  <c r="Z43" i="1" s="1"/>
  <c r="C505" i="1"/>
  <c r="Y44" i="1"/>
  <c r="D505" i="1"/>
  <c r="Z52" i="1"/>
  <c r="Z57" i="1" s="1"/>
  <c r="BN52" i="1"/>
  <c r="BP52" i="1"/>
  <c r="Z54" i="1"/>
  <c r="BN54" i="1"/>
  <c r="Z56" i="1"/>
  <c r="BN56" i="1"/>
  <c r="Y57" i="1"/>
  <c r="Z60" i="1"/>
  <c r="BN60" i="1"/>
  <c r="BP60" i="1"/>
  <c r="Z62" i="1"/>
  <c r="BN62" i="1"/>
  <c r="Y63" i="1"/>
  <c r="Z66" i="1"/>
  <c r="BN66" i="1"/>
  <c r="BP66" i="1"/>
  <c r="Z68" i="1"/>
  <c r="BN68" i="1"/>
  <c r="Y69" i="1"/>
  <c r="Z72" i="1"/>
  <c r="BN72" i="1"/>
  <c r="BP72" i="1"/>
  <c r="Z74" i="1"/>
  <c r="BN74" i="1"/>
  <c r="Z76" i="1"/>
  <c r="BN76" i="1"/>
  <c r="Y77" i="1"/>
  <c r="Z80" i="1"/>
  <c r="Z82" i="1" s="1"/>
  <c r="BN80" i="1"/>
  <c r="BP80" i="1"/>
  <c r="Y83" i="1"/>
  <c r="E505" i="1"/>
  <c r="Z87" i="1"/>
  <c r="Z89" i="1" s="1"/>
  <c r="BN87" i="1"/>
  <c r="BP87" i="1"/>
  <c r="Y90" i="1"/>
  <c r="Z93" i="1"/>
  <c r="Z96" i="1" s="1"/>
  <c r="BN93" i="1"/>
  <c r="BP93" i="1"/>
  <c r="Z95" i="1"/>
  <c r="BN95" i="1"/>
  <c r="Z100" i="1"/>
  <c r="BN100" i="1"/>
  <c r="BP100" i="1"/>
  <c r="Z102" i="1"/>
  <c r="BN102" i="1"/>
  <c r="Y105" i="1"/>
  <c r="Z108" i="1"/>
  <c r="Z110" i="1" s="1"/>
  <c r="BN108" i="1"/>
  <c r="BP108" i="1"/>
  <c r="Z114" i="1"/>
  <c r="Z117" i="1" s="1"/>
  <c r="BN114" i="1"/>
  <c r="BP114" i="1"/>
  <c r="Z116" i="1"/>
  <c r="BN116" i="1"/>
  <c r="Z120" i="1"/>
  <c r="Z121" i="1" s="1"/>
  <c r="BN120" i="1"/>
  <c r="BP120" i="1"/>
  <c r="Y121" i="1"/>
  <c r="Z125" i="1"/>
  <c r="Z127" i="1" s="1"/>
  <c r="BN125" i="1"/>
  <c r="BP125" i="1"/>
  <c r="Y128" i="1"/>
  <c r="Z131" i="1"/>
  <c r="Z132" i="1" s="1"/>
  <c r="BN131" i="1"/>
  <c r="BP131" i="1"/>
  <c r="Z135" i="1"/>
  <c r="Z137" i="1" s="1"/>
  <c r="BN135" i="1"/>
  <c r="BP135" i="1"/>
  <c r="Y138" i="1"/>
  <c r="H505" i="1"/>
  <c r="Y144" i="1"/>
  <c r="Z147" i="1"/>
  <c r="Z149" i="1" s="1"/>
  <c r="BN147" i="1"/>
  <c r="BP147" i="1"/>
  <c r="I505" i="1"/>
  <c r="Y156" i="1"/>
  <c r="Z159" i="1"/>
  <c r="Z167" i="1" s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5" i="1"/>
  <c r="Z182" i="1"/>
  <c r="Z183" i="1" s="1"/>
  <c r="BN182" i="1"/>
  <c r="BP182" i="1"/>
  <c r="Y183" i="1"/>
  <c r="Z186" i="1"/>
  <c r="Z188" i="1" s="1"/>
  <c r="BN186" i="1"/>
  <c r="BP186" i="1"/>
  <c r="Y189" i="1"/>
  <c r="Y200" i="1"/>
  <c r="Z192" i="1"/>
  <c r="Z199" i="1" s="1"/>
  <c r="BN192" i="1"/>
  <c r="Z194" i="1"/>
  <c r="BN194" i="1"/>
  <c r="Z196" i="1"/>
  <c r="BN196" i="1"/>
  <c r="Z198" i="1"/>
  <c r="BN198" i="1"/>
  <c r="Y199" i="1"/>
  <c r="Y212" i="1"/>
  <c r="BP205" i="1"/>
  <c r="BN205" i="1"/>
  <c r="Z205" i="1"/>
  <c r="BP209" i="1"/>
  <c r="BN209" i="1"/>
  <c r="Z209" i="1"/>
  <c r="Y216" i="1"/>
  <c r="Y104" i="1"/>
  <c r="Y127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Y230" i="1"/>
  <c r="Y246" i="1"/>
  <c r="Y255" i="1"/>
  <c r="Y264" i="1"/>
  <c r="Y271" i="1"/>
  <c r="Y276" i="1"/>
  <c r="Y280" i="1"/>
  <c r="Y285" i="1"/>
  <c r="Y294" i="1"/>
  <c r="Y304" i="1"/>
  <c r="Y312" i="1"/>
  <c r="Y318" i="1"/>
  <c r="Y325" i="1"/>
  <c r="Y331" i="1"/>
  <c r="Y338" i="1"/>
  <c r="T505" i="1"/>
  <c r="Y349" i="1"/>
  <c r="Y350" i="1"/>
  <c r="Y355" i="1"/>
  <c r="BP352" i="1"/>
  <c r="BN352" i="1"/>
  <c r="Z352" i="1"/>
  <c r="Z354" i="1" s="1"/>
  <c r="BP369" i="1"/>
  <c r="BN369" i="1"/>
  <c r="Z369" i="1"/>
  <c r="Y371" i="1"/>
  <c r="Y375" i="1"/>
  <c r="BP373" i="1"/>
  <c r="BN373" i="1"/>
  <c r="Z373" i="1"/>
  <c r="BP390" i="1"/>
  <c r="BN390" i="1"/>
  <c r="Z390" i="1"/>
  <c r="Z399" i="1" s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K505" i="1"/>
  <c r="Z221" i="1"/>
  <c r="Z230" i="1" s="1"/>
  <c r="BN221" i="1"/>
  <c r="Z223" i="1"/>
  <c r="BN223" i="1"/>
  <c r="Z225" i="1"/>
  <c r="BN225" i="1"/>
  <c r="Z227" i="1"/>
  <c r="BN227" i="1"/>
  <c r="Y231" i="1"/>
  <c r="Z242" i="1"/>
  <c r="Z246" i="1" s="1"/>
  <c r="BN242" i="1"/>
  <c r="Z244" i="1"/>
  <c r="BN244" i="1"/>
  <c r="L505" i="1"/>
  <c r="Z251" i="1"/>
  <c r="Z255" i="1" s="1"/>
  <c r="BN251" i="1"/>
  <c r="Z253" i="1"/>
  <c r="BN253" i="1"/>
  <c r="Y256" i="1"/>
  <c r="M505" i="1"/>
  <c r="Z260" i="1"/>
  <c r="Z263" i="1" s="1"/>
  <c r="BN260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Z293" i="1" s="1"/>
  <c r="BN288" i="1"/>
  <c r="BP288" i="1"/>
  <c r="Z290" i="1"/>
  <c r="BN290" i="1"/>
  <c r="Z292" i="1"/>
  <c r="BN292" i="1"/>
  <c r="Y293" i="1"/>
  <c r="Z296" i="1"/>
  <c r="Z303" i="1" s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Z314" i="1"/>
  <c r="Z317" i="1" s="1"/>
  <c r="BN314" i="1"/>
  <c r="BP314" i="1"/>
  <c r="Z316" i="1"/>
  <c r="BN316" i="1"/>
  <c r="Z320" i="1"/>
  <c r="BN320" i="1"/>
  <c r="BP320" i="1"/>
  <c r="Z321" i="1"/>
  <c r="BN321" i="1"/>
  <c r="Z323" i="1"/>
  <c r="BN323" i="1"/>
  <c r="Z327" i="1"/>
  <c r="Z330" i="1" s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54" i="1"/>
  <c r="BP358" i="1"/>
  <c r="BN358" i="1"/>
  <c r="Z358" i="1"/>
  <c r="Z359" i="1" s="1"/>
  <c r="Y360" i="1"/>
  <c r="Y363" i="1"/>
  <c r="BP362" i="1"/>
  <c r="BN362" i="1"/>
  <c r="Z362" i="1"/>
  <c r="Z363" i="1" s="1"/>
  <c r="Y364" i="1"/>
  <c r="U505" i="1"/>
  <c r="Y370" i="1"/>
  <c r="BP367" i="1"/>
  <c r="BN367" i="1"/>
  <c r="Z367" i="1"/>
  <c r="Z370" i="1" s="1"/>
  <c r="BP374" i="1"/>
  <c r="BN374" i="1"/>
  <c r="Z374" i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Y417" i="1"/>
  <c r="Y422" i="1"/>
  <c r="Y505" i="1"/>
  <c r="Y439" i="1"/>
  <c r="BP426" i="1"/>
  <c r="BP430" i="1"/>
  <c r="BN430" i="1"/>
  <c r="Z430" i="1"/>
  <c r="BP434" i="1"/>
  <c r="BN434" i="1"/>
  <c r="Z434" i="1"/>
  <c r="Y438" i="1"/>
  <c r="BP442" i="1"/>
  <c r="BN442" i="1"/>
  <c r="Z442" i="1"/>
  <c r="Z444" i="1" s="1"/>
  <c r="BP450" i="1"/>
  <c r="BN450" i="1"/>
  <c r="Z450" i="1"/>
  <c r="BP458" i="1"/>
  <c r="BN458" i="1"/>
  <c r="Z458" i="1"/>
  <c r="Y460" i="1"/>
  <c r="Z505" i="1"/>
  <c r="Y469" i="1"/>
  <c r="BP464" i="1"/>
  <c r="BN464" i="1"/>
  <c r="Z464" i="1"/>
  <c r="Y468" i="1"/>
  <c r="BP473" i="1"/>
  <c r="BN473" i="1"/>
  <c r="Z473" i="1"/>
  <c r="Z474" i="1" s="1"/>
  <c r="Y475" i="1"/>
  <c r="Y480" i="1"/>
  <c r="BP477" i="1"/>
  <c r="BN477" i="1"/>
  <c r="Z477" i="1"/>
  <c r="Z479" i="1" s="1"/>
  <c r="V505" i="1"/>
  <c r="Y399" i="1"/>
  <c r="W505" i="1"/>
  <c r="Y410" i="1"/>
  <c r="Z413" i="1"/>
  <c r="Z416" i="1" s="1"/>
  <c r="BN413" i="1"/>
  <c r="Z415" i="1"/>
  <c r="BN415" i="1"/>
  <c r="Z420" i="1"/>
  <c r="Z421" i="1" s="1"/>
  <c r="BN420" i="1"/>
  <c r="BP420" i="1"/>
  <c r="Y421" i="1"/>
  <c r="Z426" i="1"/>
  <c r="BN426" i="1"/>
  <c r="BP428" i="1"/>
  <c r="BN428" i="1"/>
  <c r="Z428" i="1"/>
  <c r="BP432" i="1"/>
  <c r="BN432" i="1"/>
  <c r="Z432" i="1"/>
  <c r="BP436" i="1"/>
  <c r="BN436" i="1"/>
  <c r="Z436" i="1"/>
  <c r="Y445" i="1"/>
  <c r="Y444" i="1"/>
  <c r="BP448" i="1"/>
  <c r="BN448" i="1"/>
  <c r="Z448" i="1"/>
  <c r="Z453" i="1" s="1"/>
  <c r="BP452" i="1"/>
  <c r="BN452" i="1"/>
  <c r="Z452" i="1"/>
  <c r="Y454" i="1"/>
  <c r="Y459" i="1"/>
  <c r="BP456" i="1"/>
  <c r="BN456" i="1"/>
  <c r="Z456" i="1"/>
  <c r="Z459" i="1" s="1"/>
  <c r="BP466" i="1"/>
  <c r="BN466" i="1"/>
  <c r="Z466" i="1"/>
  <c r="Y474" i="1"/>
  <c r="Y479" i="1"/>
  <c r="BP487" i="1"/>
  <c r="BN487" i="1"/>
  <c r="Z487" i="1"/>
  <c r="Z488" i="1" s="1"/>
  <c r="Y489" i="1"/>
  <c r="Z492" i="1"/>
  <c r="Z493" i="1" s="1"/>
  <c r="BN492" i="1"/>
  <c r="BP492" i="1"/>
  <c r="Y493" i="1"/>
  <c r="Y494" i="1"/>
  <c r="Z438" i="1" l="1"/>
  <c r="Z468" i="1"/>
  <c r="Z375" i="1"/>
  <c r="Y497" i="1"/>
  <c r="Z349" i="1"/>
  <c r="Z337" i="1"/>
  <c r="Z324" i="1"/>
  <c r="Z311" i="1"/>
  <c r="Z270" i="1"/>
  <c r="Z104" i="1"/>
  <c r="Z77" i="1"/>
  <c r="Z69" i="1"/>
  <c r="Z63" i="1"/>
  <c r="Z500" i="1" s="1"/>
  <c r="Y499" i="1"/>
  <c r="Y496" i="1"/>
  <c r="Y498" i="1" s="1"/>
  <c r="Y495" i="1"/>
</calcChain>
</file>

<file path=xl/sharedStrings.xml><?xml version="1.0" encoding="utf-8"?>
<sst xmlns="http://schemas.openxmlformats.org/spreadsheetml/2006/main" count="2305" uniqueCount="773">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</sst>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85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114</v>
      </c>
      <c r="Y92" s="546">
        <f>IFERROR(IF(X92="",0,CEILING((X92/$H92),1)*$H92),"")</f>
        <v>121.5</v>
      </c>
      <c r="Z92" s="36">
        <f>IFERROR(IF(Y92=0,"",ROUNDUP(Y92/H92,0)*0.01898),"")</f>
        <v>0.28470000000000001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121.30444444444446</v>
      </c>
      <c r="BN92" s="64">
        <f>IFERROR(Y92*I92/H92,"0")</f>
        <v>129.285</v>
      </c>
      <c r="BO92" s="64">
        <f>IFERROR(1/J92*(X92/H92),"0")</f>
        <v>0.21990740740740741</v>
      </c>
      <c r="BP92" s="64">
        <f>IFERROR(1/J92*(Y92/H92),"0")</f>
        <v>0.234375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14.074074074074074</v>
      </c>
      <c r="Y96" s="547">
        <f>IFERROR(Y92/H92,"0")+IFERROR(Y93/H93,"0")+IFERROR(Y94/H94,"0")+IFERROR(Y95/H95,"0")</f>
        <v>15</v>
      </c>
      <c r="Z96" s="547">
        <f>IFERROR(IF(Z92="",0,Z92),"0")+IFERROR(IF(Z93="",0,Z93),"0")+IFERROR(IF(Z94="",0,Z94),"0")+IFERROR(IF(Z95="",0,Z95),"0")</f>
        <v>0.28470000000000001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114</v>
      </c>
      <c r="Y97" s="547">
        <f>IFERROR(SUM(Y92:Y95),"0")</f>
        <v>121.5</v>
      </c>
      <c r="Z97" s="37"/>
      <c r="AA97" s="548"/>
      <c r="AB97" s="548"/>
      <c r="AC97" s="548"/>
    </row>
    <row r="98" spans="1:68" ht="16.5" customHeight="1" x14ac:dyDescent="0.25">
      <c r="A98" s="563" t="s">
        <v>192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118</v>
      </c>
      <c r="Y113" s="546">
        <f>IFERROR(IF(X113="",0,CEILING((X113/$H113),1)*$H113),"")</f>
        <v>121.5</v>
      </c>
      <c r="Z113" s="36">
        <f>IFERROR(IF(Y113=0,"",ROUNDUP(Y113/H113,0)*0.01898),"")</f>
        <v>0.28470000000000001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125.47333333333333</v>
      </c>
      <c r="BN113" s="64">
        <f>IFERROR(Y113*I113/H113,"0")</f>
        <v>129.19499999999999</v>
      </c>
      <c r="BO113" s="64">
        <f>IFERROR(1/J113*(X113/H113),"0")</f>
        <v>0.22762345679012347</v>
      </c>
      <c r="BP113" s="64">
        <f>IFERROR(1/J113*(Y113/H113),"0")</f>
        <v>0.234375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14.567901234567902</v>
      </c>
      <c r="Y117" s="547">
        <f>IFERROR(Y113/H113,"0")+IFERROR(Y114/H114,"0")+IFERROR(Y115/H115,"0")+IFERROR(Y116/H116,"0")</f>
        <v>15</v>
      </c>
      <c r="Z117" s="547">
        <f>IFERROR(IF(Z113="",0,Z113),"0")+IFERROR(IF(Z114="",0,Z114),"0")+IFERROR(IF(Z115="",0,Z115),"0")+IFERROR(IF(Z116="",0,Z116),"0")</f>
        <v>0.28470000000000001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118</v>
      </c>
      <c r="Y118" s="547">
        <f>IFERROR(SUM(Y113:Y116),"0")</f>
        <v>121.5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90</v>
      </c>
      <c r="Y207" s="546">
        <f t="shared" si="15"/>
        <v>91.2</v>
      </c>
      <c r="Z207" s="36">
        <f t="shared" si="20"/>
        <v>0.24738000000000002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99.45</v>
      </c>
      <c r="BN207" s="64">
        <f t="shared" si="17"/>
        <v>100.77600000000001</v>
      </c>
      <c r="BO207" s="64">
        <f t="shared" si="18"/>
        <v>0.20604395604395606</v>
      </c>
      <c r="BP207" s="64">
        <f t="shared" si="19"/>
        <v>0.2087912087912088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83</v>
      </c>
      <c r="Y208" s="546">
        <f t="shared" si="15"/>
        <v>84</v>
      </c>
      <c r="Z208" s="36">
        <f t="shared" si="20"/>
        <v>0.22785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91.715000000000003</v>
      </c>
      <c r="BN208" s="64">
        <f t="shared" si="17"/>
        <v>92.820000000000007</v>
      </c>
      <c r="BO208" s="64">
        <f t="shared" si="18"/>
        <v>0.19001831501831504</v>
      </c>
      <c r="BP208" s="64">
        <f t="shared" si="19"/>
        <v>0.19230769230769232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72.083333333333343</v>
      </c>
      <c r="Y211" s="547">
        <f>IFERROR(Y202/H202,"0")+IFERROR(Y203/H203,"0")+IFERROR(Y204/H204,"0")+IFERROR(Y205/H205,"0")+IFERROR(Y206/H206,"0")+IFERROR(Y207/H207,"0")+IFERROR(Y208/H208,"0")+IFERROR(Y209/H209,"0")+IFERROR(Y210/H210,"0")</f>
        <v>73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0.47523000000000004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173</v>
      </c>
      <c r="Y212" s="547">
        <f>IFERROR(SUM(Y202:Y210),"0")</f>
        <v>175.2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35</v>
      </c>
      <c r="Y268" s="546">
        <f>IFERROR(IF(X268="",0,CEILING((X268/$H268),1)*$H268),"")</f>
        <v>36</v>
      </c>
      <c r="Z268" s="36">
        <f>IFERROR(IF(Y268=0,"",ROUNDUP(Y268/H268,0)*0.00651),"")</f>
        <v>9.7650000000000001E-2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38.675000000000004</v>
      </c>
      <c r="BN268" s="64">
        <f>IFERROR(Y268*I268/H268,"0")</f>
        <v>39.780000000000008</v>
      </c>
      <c r="BO268" s="64">
        <f>IFERROR(1/J268*(X268/H268),"0")</f>
        <v>8.0128205128205135E-2</v>
      </c>
      <c r="BP268" s="64">
        <f>IFERROR(1/J268*(Y268/H268),"0")</f>
        <v>8.241758241758243E-2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48</v>
      </c>
      <c r="Y269" s="546">
        <f>IFERROR(IF(X269="",0,CEILING((X269/$H269),1)*$H269),"")</f>
        <v>48</v>
      </c>
      <c r="Z269" s="36">
        <f>IFERROR(IF(Y269=0,"",ROUNDUP(Y269/H269,0)*0.00651),"")</f>
        <v>0.13020000000000001</v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51.6</v>
      </c>
      <c r="BN269" s="64">
        <f>IFERROR(Y269*I269/H269,"0")</f>
        <v>51.6</v>
      </c>
      <c r="BO269" s="64">
        <f>IFERROR(1/J269*(X269/H269),"0")</f>
        <v>0.1098901098901099</v>
      </c>
      <c r="BP269" s="64">
        <f>IFERROR(1/J269*(Y269/H269),"0")</f>
        <v>0.1098901098901099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34.583333333333336</v>
      </c>
      <c r="Y270" s="547">
        <f>IFERROR(Y267/H267,"0")+IFERROR(Y268/H268,"0")+IFERROR(Y269/H269,"0")</f>
        <v>35</v>
      </c>
      <c r="Z270" s="547">
        <f>IFERROR(IF(Z267="",0,Z267),"0")+IFERROR(IF(Z268="",0,Z268),"0")+IFERROR(IF(Z269="",0,Z269),"0")</f>
        <v>0.22785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83</v>
      </c>
      <c r="Y271" s="547">
        <f>IFERROR(SUM(Y267:Y269),"0")</f>
        <v>84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 t="s">
        <v>110</v>
      </c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106</v>
      </c>
      <c r="AK297" s="68">
        <v>50.4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 t="s">
        <v>103</v>
      </c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 t="s">
        <v>106</v>
      </c>
      <c r="AK306" s="68">
        <v>62.4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/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97</v>
      </c>
      <c r="Y315" s="546">
        <f>IFERROR(IF(X315="",0,CEILING((X315/$H315),1)*$H315),"")</f>
        <v>101.39999999999999</v>
      </c>
      <c r="Z315" s="36">
        <f>IFERROR(IF(Y315=0,"",ROUNDUP(Y315/H315,0)*0.01898),"")</f>
        <v>0.24674000000000001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103.45423076923079</v>
      </c>
      <c r="BN315" s="64">
        <f>IFERROR(Y315*I315/H315,"0")</f>
        <v>108.14700000000001</v>
      </c>
      <c r="BO315" s="64">
        <f>IFERROR(1/J315*(X315/H315),"0")</f>
        <v>0.19431089743589744</v>
      </c>
      <c r="BP315" s="64">
        <f>IFERROR(1/J315*(Y315/H315),"0")</f>
        <v>0.203125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/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12.435897435897436</v>
      </c>
      <c r="Y317" s="547">
        <f>IFERROR(Y314/H314,"0")+IFERROR(Y315/H315,"0")+IFERROR(Y316/H316,"0")</f>
        <v>13</v>
      </c>
      <c r="Z317" s="547">
        <f>IFERROR(IF(Z314="",0,Z314),"0")+IFERROR(IF(Z315="",0,Z315),"0")+IFERROR(IF(Z316="",0,Z316),"0")</f>
        <v>0.24674000000000001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97</v>
      </c>
      <c r="Y318" s="547">
        <f>IFERROR(SUM(Y314:Y316),"0")</f>
        <v>101.39999999999999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 t="s">
        <v>188</v>
      </c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 t="s">
        <v>106</v>
      </c>
      <c r="AK322" s="68">
        <v>35.700000000000003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/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 t="s">
        <v>188</v>
      </c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 t="s">
        <v>106</v>
      </c>
      <c r="AK335" s="68">
        <v>29.4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 t="s">
        <v>188</v>
      </c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160</v>
      </c>
      <c r="Y342" s="546">
        <f t="shared" ref="Y342:Y348" si="32">IFERROR(IF(X342="",0,CEILING((X342/$H342),1)*$H342),"")</f>
        <v>165</v>
      </c>
      <c r="Z342" s="36">
        <f>IFERROR(IF(Y342=0,"",ROUNDUP(Y342/H342,0)*0.02175),"")</f>
        <v>0.23924999999999999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165.12</v>
      </c>
      <c r="BN342" s="64">
        <f t="shared" ref="BN342:BN348" si="34">IFERROR(Y342*I342/H342,"0")</f>
        <v>170.28000000000003</v>
      </c>
      <c r="BO342" s="64">
        <f t="shared" ref="BO342:BO348" si="35">IFERROR(1/J342*(X342/H342),"0")</f>
        <v>0.22222222222222221</v>
      </c>
      <c r="BP342" s="64">
        <f t="shared" ref="BP342:BP348" si="36">IFERROR(1/J342*(Y342/H342),"0")</f>
        <v>0.22916666666666666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0</v>
      </c>
      <c r="Y343" s="546">
        <f t="shared" si="32"/>
        <v>0</v>
      </c>
      <c r="Z343" s="36" t="str">
        <f>IFERROR(IF(Y343=0,"",ROUNDUP(Y343/H343,0)*0.02175),"")</f>
        <v/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0</v>
      </c>
      <c r="BN343" s="64">
        <f t="shared" si="34"/>
        <v>0</v>
      </c>
      <c r="BO343" s="64">
        <f t="shared" si="35"/>
        <v>0</v>
      </c>
      <c r="BP343" s="64">
        <f t="shared" si="36"/>
        <v>0</v>
      </c>
    </row>
    <row r="344" spans="1:68" ht="37.5" customHeight="1" x14ac:dyDescent="0.25">
      <c r="A344" s="54" t="s">
        <v>543</v>
      </c>
      <c r="B344" s="54" t="s">
        <v>544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106</v>
      </c>
      <c r="Y345" s="546">
        <f t="shared" si="32"/>
        <v>120</v>
      </c>
      <c r="Z345" s="36">
        <f>IFERROR(IF(Y345=0,"",ROUNDUP(Y345/H345,0)*0.02175),"")</f>
        <v>0.17399999999999999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109.39200000000001</v>
      </c>
      <c r="BN345" s="64">
        <f t="shared" si="34"/>
        <v>123.84</v>
      </c>
      <c r="BO345" s="64">
        <f t="shared" si="35"/>
        <v>0.1472222222222222</v>
      </c>
      <c r="BP345" s="64">
        <f t="shared" si="36"/>
        <v>0.16666666666666666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17.733333333333334</v>
      </c>
      <c r="Y349" s="547">
        <f>IFERROR(Y342/H342,"0")+IFERROR(Y343/H343,"0")+IFERROR(Y344/H344,"0")+IFERROR(Y345/H345,"0")+IFERROR(Y346/H346,"0")+IFERROR(Y347/H347,"0")+IFERROR(Y348/H348,"0")</f>
        <v>19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0.41325000000000001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266</v>
      </c>
      <c r="Y350" s="547">
        <f>IFERROR(SUM(Y342:Y348),"0")</f>
        <v>285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137</v>
      </c>
      <c r="Y352" s="546">
        <f>IFERROR(IF(X352="",0,CEILING((X352/$H352),1)*$H352),"")</f>
        <v>150</v>
      </c>
      <c r="Z352" s="36">
        <f>IFERROR(IF(Y352=0,"",ROUNDUP(Y352/H352,0)*0.02175),"")</f>
        <v>0.21749999999999997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141.38400000000001</v>
      </c>
      <c r="BN352" s="64">
        <f>IFERROR(Y352*I352/H352,"0")</f>
        <v>154.80000000000001</v>
      </c>
      <c r="BO352" s="64">
        <f>IFERROR(1/J352*(X352/H352),"0")</f>
        <v>0.19027777777777777</v>
      </c>
      <c r="BP352" s="64">
        <f>IFERROR(1/J352*(Y352/H352),"0")</f>
        <v>0.20833333333333331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9.1333333333333329</v>
      </c>
      <c r="Y354" s="547">
        <f>IFERROR(Y352/H352,"0")+IFERROR(Y353/H353,"0")</f>
        <v>10</v>
      </c>
      <c r="Z354" s="547">
        <f>IFERROR(IF(Z352="",0,Z352),"0")+IFERROR(IF(Z353="",0,Z353),"0")</f>
        <v>0.21749999999999997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137</v>
      </c>
      <c r="Y355" s="547">
        <f>IFERROR(SUM(Y352:Y353),"0")</f>
        <v>150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 t="s">
        <v>110</v>
      </c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 t="s">
        <v>106</v>
      </c>
      <c r="AK392" s="68">
        <v>64.8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3"/>
        <v>0</v>
      </c>
      <c r="Z428" s="36" t="str">
        <f t="shared" si="44"/>
        <v/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220</v>
      </c>
      <c r="Y431" s="546">
        <f t="shared" si="43"/>
        <v>221.76000000000002</v>
      </c>
      <c r="Z431" s="36">
        <f t="shared" si="44"/>
        <v>0.50231999999999999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234.99999999999997</v>
      </c>
      <c r="BN431" s="64">
        <f t="shared" si="46"/>
        <v>236.88</v>
      </c>
      <c r="BO431" s="64">
        <f t="shared" si="47"/>
        <v>0.40064102564102566</v>
      </c>
      <c r="BP431" s="64">
        <f t="shared" si="48"/>
        <v>0.40384615384615385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41.666666666666664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42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0.50231999999999999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220</v>
      </c>
      <c r="Y439" s="547">
        <f>IFERROR(SUM(Y426:Y437),"0")</f>
        <v>221.76000000000002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101</v>
      </c>
      <c r="Y441" s="546">
        <f>IFERROR(IF(X441="",0,CEILING((X441/$H441),1)*$H441),"")</f>
        <v>105.60000000000001</v>
      </c>
      <c r="Z441" s="36">
        <f>IFERROR(IF(Y441=0,"",ROUNDUP(Y441/H441,0)*0.01196),"")</f>
        <v>0.2392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107.88636363636363</v>
      </c>
      <c r="BN441" s="64">
        <f>IFERROR(Y441*I441/H441,"0")</f>
        <v>112.80000000000001</v>
      </c>
      <c r="BO441" s="64">
        <f>IFERROR(1/J441*(X441/H441),"0")</f>
        <v>0.1839306526806527</v>
      </c>
      <c r="BP441" s="64">
        <f>IFERROR(1/J441*(Y441/H441),"0")</f>
        <v>0.19230769230769232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110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19.128787878787879</v>
      </c>
      <c r="Y444" s="547">
        <f>IFERROR(Y441/H441,"0")+IFERROR(Y442/H442,"0")+IFERROR(Y443/H443,"0")</f>
        <v>20</v>
      </c>
      <c r="Z444" s="547">
        <f>IFERROR(IF(Z441="",0,Z441),"0")+IFERROR(IF(Z442="",0,Z442),"0")+IFERROR(IF(Z443="",0,Z443),"0")</f>
        <v>0.2392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101</v>
      </c>
      <c r="Y445" s="547">
        <f>IFERROR(SUM(Y441:Y443),"0")</f>
        <v>105.60000000000001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47</v>
      </c>
      <c r="Y447" s="546">
        <f t="shared" ref="Y447:Y452" si="49">IFERROR(IF(X447="",0,CEILING((X447/$H447),1)*$H447),"")</f>
        <v>47.52</v>
      </c>
      <c r="Z447" s="36">
        <f>IFERROR(IF(Y447=0,"",ROUNDUP(Y447/H447,0)*0.01196),"")</f>
        <v>0.10764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50.204545454545446</v>
      </c>
      <c r="BN447" s="64">
        <f t="shared" ref="BN447:BN452" si="51">IFERROR(Y447*I447/H447,"0")</f>
        <v>50.760000000000005</v>
      </c>
      <c r="BO447" s="64">
        <f t="shared" ref="BO447:BO452" si="52">IFERROR(1/J447*(X447/H447),"0")</f>
        <v>8.559149184149184E-2</v>
      </c>
      <c r="BP447" s="64">
        <f t="shared" ref="BP447:BP452" si="53">IFERROR(1/J447*(Y447/H447),"0")</f>
        <v>8.6538461538461536E-2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58</v>
      </c>
      <c r="Y448" s="546">
        <f t="shared" si="49"/>
        <v>58.080000000000005</v>
      </c>
      <c r="Z448" s="36">
        <f>IFERROR(IF(Y448=0,"",ROUNDUP(Y448/H448,0)*0.01196),"")</f>
        <v>0.13156000000000001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61.954545454545453</v>
      </c>
      <c r="BN448" s="64">
        <f t="shared" si="51"/>
        <v>62.040000000000006</v>
      </c>
      <c r="BO448" s="64">
        <f t="shared" si="52"/>
        <v>0.10562354312354312</v>
      </c>
      <c r="BP448" s="64">
        <f t="shared" si="53"/>
        <v>0.10576923076923078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83</v>
      </c>
      <c r="Y449" s="546">
        <f t="shared" si="49"/>
        <v>84.48</v>
      </c>
      <c r="Z449" s="36">
        <f>IFERROR(IF(Y449=0,"",ROUNDUP(Y449/H449,0)*0.01196),"")</f>
        <v>0.19136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88.659090909090892</v>
      </c>
      <c r="BN449" s="64">
        <f t="shared" si="51"/>
        <v>90.24</v>
      </c>
      <c r="BO449" s="64">
        <f t="shared" si="52"/>
        <v>0.15115093240093241</v>
      </c>
      <c r="BP449" s="64">
        <f t="shared" si="53"/>
        <v>0.15384615384615385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35.606060606060602</v>
      </c>
      <c r="Y453" s="547">
        <f>IFERROR(Y447/H447,"0")+IFERROR(Y448/H448,"0")+IFERROR(Y449/H449,"0")+IFERROR(Y450/H450,"0")+IFERROR(Y451/H451,"0")+IFERROR(Y452/H452,"0")</f>
        <v>36</v>
      </c>
      <c r="Z453" s="547">
        <f>IFERROR(IF(Z447="",0,Z447),"0")+IFERROR(IF(Z448="",0,Z448),"0")+IFERROR(IF(Z449="",0,Z449),"0")+IFERROR(IF(Z450="",0,Z450),"0")+IFERROR(IF(Z451="",0,Z451),"0")+IFERROR(IF(Z452="",0,Z452),"0")</f>
        <v>0.43056000000000005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188</v>
      </c>
      <c r="Y454" s="547">
        <f>IFERROR(SUM(Y447:Y452),"0")</f>
        <v>190.08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 t="s">
        <v>103</v>
      </c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 t="s">
        <v>106</v>
      </c>
      <c r="AK466" s="68">
        <v>96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/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/>
      <c r="AK477" s="68">
        <v>0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/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 t="s">
        <v>103</v>
      </c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 t="s">
        <v>106</v>
      </c>
      <c r="AK482" s="68">
        <v>72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1497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1556.0399999999997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1591.272554001554</v>
      </c>
      <c r="Y496" s="547">
        <f>IFERROR(SUM(BN22:BN492),"0")</f>
        <v>1653.2430000000002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3</v>
      </c>
      <c r="Y497" s="38">
        <f>ROUNDUP(SUM(BP22:BP492),0)</f>
        <v>3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1666.272554001554</v>
      </c>
      <c r="Y498" s="547">
        <f>GrossWeightTotalR+PalletQtyTotalR*25</f>
        <v>1728.2430000000002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271.01272122938786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278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3.3220499999999999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192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0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121.5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121.5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175.2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84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101.39999999999999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435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517.43999999999994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HOsmP8JNPNJoPhg3Zeok63miIwVaQUps4YOvs0tfZ3gtHVTitwpt0o+pWmxBojEznqubtx8kS/i1AV0YLzDJZw==" saltValue="i+jk+fAGqeAYYilPi5bp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7 X306 X315 X322:X323 X335:X336 X342:X345 X352 X368 X373 X378:X379 X392 X426:X428 X431 X441 X443 X447:X449 X466 X48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VvnN2cHETap3asHGPwuHrReotIahqUjTbS20HgnI8L4adPIWhKk5LkC2a6pc0lMfv0He+nUnDdQZxdTLlkcyzQ==" saltValue="w1WtzLCy9OkjdI9jrI4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2025-10-22T06:27:44Z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