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C25943-E820-44CD-8FF3-48A584EF42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2" l="1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X276" i="2"/>
  <c r="X275" i="2"/>
  <c r="BO274" i="2"/>
  <c r="BM274" i="2"/>
  <c r="Z274" i="2"/>
  <c r="Y274" i="2"/>
  <c r="BP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P270" i="2"/>
  <c r="BO269" i="2"/>
  <c r="BM269" i="2"/>
  <c r="Z269" i="2"/>
  <c r="Y269" i="2"/>
  <c r="P269" i="2"/>
  <c r="BP268" i="2"/>
  <c r="BO268" i="2"/>
  <c r="BN268" i="2"/>
  <c r="BM268" i="2"/>
  <c r="Z268" i="2"/>
  <c r="Y268" i="2"/>
  <c r="P268" i="2"/>
  <c r="BO267" i="2"/>
  <c r="BM267" i="2"/>
  <c r="Z267" i="2"/>
  <c r="Y267" i="2"/>
  <c r="BN267" i="2" s="1"/>
  <c r="P267" i="2"/>
  <c r="BO266" i="2"/>
  <c r="BM266" i="2"/>
  <c r="Z266" i="2"/>
  <c r="Y266" i="2"/>
  <c r="P266" i="2"/>
  <c r="BO265" i="2"/>
  <c r="BM265" i="2"/>
  <c r="Z265" i="2"/>
  <c r="Y265" i="2"/>
  <c r="BP265" i="2" s="1"/>
  <c r="P265" i="2"/>
  <c r="BO264" i="2"/>
  <c r="BM264" i="2"/>
  <c r="Z264" i="2"/>
  <c r="Y264" i="2"/>
  <c r="P264" i="2"/>
  <c r="X262" i="2"/>
  <c r="X261" i="2"/>
  <c r="BO260" i="2"/>
  <c r="BM260" i="2"/>
  <c r="Z260" i="2"/>
  <c r="Y260" i="2"/>
  <c r="P260" i="2"/>
  <c r="BO259" i="2"/>
  <c r="BM259" i="2"/>
  <c r="Z259" i="2"/>
  <c r="Y259" i="2"/>
  <c r="P259" i="2"/>
  <c r="BP258" i="2"/>
  <c r="BO258" i="2"/>
  <c r="BN258" i="2"/>
  <c r="BM258" i="2"/>
  <c r="Z258" i="2"/>
  <c r="Z261" i="2" s="1"/>
  <c r="Y258" i="2"/>
  <c r="Y261" i="2" s="1"/>
  <c r="P258" i="2"/>
  <c r="X256" i="2"/>
  <c r="X255" i="2"/>
  <c r="BO254" i="2"/>
  <c r="BM254" i="2"/>
  <c r="Z254" i="2"/>
  <c r="Z255" i="2" s="1"/>
  <c r="Y254" i="2"/>
  <c r="BP254" i="2" s="1"/>
  <c r="P254" i="2"/>
  <c r="BO253" i="2"/>
  <c r="BM253" i="2"/>
  <c r="Z253" i="2"/>
  <c r="Y253" i="2"/>
  <c r="BN253" i="2" s="1"/>
  <c r="P253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BN248" i="2" s="1"/>
  <c r="P248" i="2"/>
  <c r="BO247" i="2"/>
  <c r="BM247" i="2"/>
  <c r="Z247" i="2"/>
  <c r="Z250" i="2" s="1"/>
  <c r="Y247" i="2"/>
  <c r="P247" i="2"/>
  <c r="X243" i="2"/>
  <c r="X242" i="2"/>
  <c r="BO241" i="2"/>
  <c r="BM241" i="2"/>
  <c r="Z241" i="2"/>
  <c r="Z242" i="2" s="1"/>
  <c r="Y241" i="2"/>
  <c r="BP241" i="2" s="1"/>
  <c r="P241" i="2"/>
  <c r="X239" i="2"/>
  <c r="X238" i="2"/>
  <c r="BO237" i="2"/>
  <c r="BM237" i="2"/>
  <c r="Z237" i="2"/>
  <c r="Z238" i="2" s="1"/>
  <c r="Y237" i="2"/>
  <c r="Y239" i="2" s="1"/>
  <c r="P237" i="2"/>
  <c r="X233" i="2"/>
  <c r="Y232" i="2"/>
  <c r="X232" i="2"/>
  <c r="BP231" i="2"/>
  <c r="BO231" i="2"/>
  <c r="BN231" i="2"/>
  <c r="BM231" i="2"/>
  <c r="Z231" i="2"/>
  <c r="Z232" i="2" s="1"/>
  <c r="Y231" i="2"/>
  <c r="Y233" i="2" s="1"/>
  <c r="P231" i="2"/>
  <c r="X227" i="2"/>
  <c r="X226" i="2"/>
  <c r="BO225" i="2"/>
  <c r="BM225" i="2"/>
  <c r="Z225" i="2"/>
  <c r="Z226" i="2" s="1"/>
  <c r="Y225" i="2"/>
  <c r="BP225" i="2" s="1"/>
  <c r="P225" i="2"/>
  <c r="X221" i="2"/>
  <c r="X220" i="2"/>
  <c r="BO219" i="2"/>
  <c r="BM219" i="2"/>
  <c r="Z219" i="2"/>
  <c r="Y219" i="2"/>
  <c r="BP219" i="2" s="1"/>
  <c r="BO218" i="2"/>
  <c r="BM218" i="2"/>
  <c r="Z218" i="2"/>
  <c r="Z220" i="2" s="1"/>
  <c r="Y218" i="2"/>
  <c r="BP218" i="2" s="1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P211" i="2"/>
  <c r="BO211" i="2"/>
  <c r="BN211" i="2"/>
  <c r="BM211" i="2"/>
  <c r="Z211" i="2"/>
  <c r="Y211" i="2"/>
  <c r="P211" i="2"/>
  <c r="X209" i="2"/>
  <c r="Y208" i="2"/>
  <c r="X208" i="2"/>
  <c r="BO207" i="2"/>
  <c r="BM207" i="2"/>
  <c r="Z207" i="2"/>
  <c r="Z208" i="2" s="1"/>
  <c r="Y207" i="2"/>
  <c r="BP207" i="2" s="1"/>
  <c r="P207" i="2"/>
  <c r="X204" i="2"/>
  <c r="X203" i="2"/>
  <c r="BO202" i="2"/>
  <c r="BM202" i="2"/>
  <c r="Z202" i="2"/>
  <c r="Z203" i="2" s="1"/>
  <c r="Y202" i="2"/>
  <c r="X199" i="2"/>
  <c r="X198" i="2"/>
  <c r="BO197" i="2"/>
  <c r="BM197" i="2"/>
  <c r="Z197" i="2"/>
  <c r="Y197" i="2"/>
  <c r="BO196" i="2"/>
  <c r="BM196" i="2"/>
  <c r="Z196" i="2"/>
  <c r="Y196" i="2"/>
  <c r="BP196" i="2" s="1"/>
  <c r="BO195" i="2"/>
  <c r="BM195" i="2"/>
  <c r="Z195" i="2"/>
  <c r="Y195" i="2"/>
  <c r="BP195" i="2" s="1"/>
  <c r="BO194" i="2"/>
  <c r="BM194" i="2"/>
  <c r="Z194" i="2"/>
  <c r="Y194" i="2"/>
  <c r="BO193" i="2"/>
  <c r="BM193" i="2"/>
  <c r="Z193" i="2"/>
  <c r="Z198" i="2" s="1"/>
  <c r="Y193" i="2"/>
  <c r="Y199" i="2" s="1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N185" i="2"/>
  <c r="BM185" i="2"/>
  <c r="Z185" i="2"/>
  <c r="Y185" i="2"/>
  <c r="P185" i="2"/>
  <c r="X183" i="2"/>
  <c r="X182" i="2"/>
  <c r="BO181" i="2"/>
  <c r="BN181" i="2"/>
  <c r="BM181" i="2"/>
  <c r="Z181" i="2"/>
  <c r="Z182" i="2" s="1"/>
  <c r="Y181" i="2"/>
  <c r="Y182" i="2" s="1"/>
  <c r="Y177" i="2"/>
  <c r="X177" i="2"/>
  <c r="Y176" i="2"/>
  <c r="X176" i="2"/>
  <c r="BP175" i="2"/>
  <c r="BO175" i="2"/>
  <c r="BN175" i="2"/>
  <c r="BM175" i="2"/>
  <c r="Z175" i="2"/>
  <c r="Z176" i="2" s="1"/>
  <c r="Y175" i="2"/>
  <c r="X173" i="2"/>
  <c r="X172" i="2"/>
  <c r="BO171" i="2"/>
  <c r="BM171" i="2"/>
  <c r="Z171" i="2"/>
  <c r="Y171" i="2"/>
  <c r="P171" i="2"/>
  <c r="BP170" i="2"/>
  <c r="BO170" i="2"/>
  <c r="BN170" i="2"/>
  <c r="BM170" i="2"/>
  <c r="Z170" i="2"/>
  <c r="Y170" i="2"/>
  <c r="P170" i="2"/>
  <c r="BO169" i="2"/>
  <c r="BN169" i="2"/>
  <c r="BM169" i="2"/>
  <c r="Z169" i="2"/>
  <c r="Z172" i="2" s="1"/>
  <c r="Y169" i="2"/>
  <c r="P169" i="2"/>
  <c r="X165" i="2"/>
  <c r="X164" i="2"/>
  <c r="BO163" i="2"/>
  <c r="BM163" i="2"/>
  <c r="Z163" i="2"/>
  <c r="Y163" i="2"/>
  <c r="P163" i="2"/>
  <c r="BO162" i="2"/>
  <c r="BM162" i="2"/>
  <c r="Z162" i="2"/>
  <c r="Z164" i="2" s="1"/>
  <c r="Y162" i="2"/>
  <c r="X158" i="2"/>
  <c r="X157" i="2"/>
  <c r="BO156" i="2"/>
  <c r="BM156" i="2"/>
  <c r="Z156" i="2"/>
  <c r="Z157" i="2" s="1"/>
  <c r="Y156" i="2"/>
  <c r="P156" i="2"/>
  <c r="X153" i="2"/>
  <c r="Y152" i="2"/>
  <c r="X152" i="2"/>
  <c r="BP151" i="2"/>
  <c r="BO151" i="2"/>
  <c r="BN151" i="2"/>
  <c r="BM151" i="2"/>
  <c r="Z151" i="2"/>
  <c r="Z152" i="2" s="1"/>
  <c r="Y151" i="2"/>
  <c r="Y153" i="2" s="1"/>
  <c r="P151" i="2"/>
  <c r="X148" i="2"/>
  <c r="X147" i="2"/>
  <c r="BO146" i="2"/>
  <c r="BN146" i="2"/>
  <c r="BM146" i="2"/>
  <c r="Z146" i="2"/>
  <c r="Z147" i="2" s="1"/>
  <c r="Y146" i="2"/>
  <c r="Y147" i="2" s="1"/>
  <c r="P146" i="2"/>
  <c r="X143" i="2"/>
  <c r="X142" i="2"/>
  <c r="BO141" i="2"/>
  <c r="BM141" i="2"/>
  <c r="Z141" i="2"/>
  <c r="Z142" i="2" s="1"/>
  <c r="Y141" i="2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Z135" i="2"/>
  <c r="Z137" i="2" s="1"/>
  <c r="Y135" i="2"/>
  <c r="P135" i="2"/>
  <c r="Y132" i="2"/>
  <c r="X132" i="2"/>
  <c r="X131" i="2"/>
  <c r="BO130" i="2"/>
  <c r="BM130" i="2"/>
  <c r="Z130" i="2"/>
  <c r="Y130" i="2"/>
  <c r="BP130" i="2" s="1"/>
  <c r="P130" i="2"/>
  <c r="BO129" i="2"/>
  <c r="BM129" i="2"/>
  <c r="Z129" i="2"/>
  <c r="Z131" i="2" s="1"/>
  <c r="Y129" i="2"/>
  <c r="BN129" i="2" s="1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X112" i="2"/>
  <c r="X111" i="2"/>
  <c r="BO110" i="2"/>
  <c r="BM110" i="2"/>
  <c r="Z110" i="2"/>
  <c r="Y110" i="2"/>
  <c r="P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X103" i="2"/>
  <c r="X102" i="2"/>
  <c r="BO101" i="2"/>
  <c r="BN101" i="2"/>
  <c r="BM101" i="2"/>
  <c r="Z101" i="2"/>
  <c r="Z102" i="2" s="1"/>
  <c r="Y101" i="2"/>
  <c r="BP101" i="2" s="1"/>
  <c r="P101" i="2"/>
  <c r="BO100" i="2"/>
  <c r="BM100" i="2"/>
  <c r="Z100" i="2"/>
  <c r="Y100" i="2"/>
  <c r="P100" i="2"/>
  <c r="X97" i="2"/>
  <c r="X96" i="2"/>
  <c r="BO95" i="2"/>
  <c r="BM95" i="2"/>
  <c r="Z95" i="2"/>
  <c r="Y95" i="2"/>
  <c r="P95" i="2"/>
  <c r="BO94" i="2"/>
  <c r="BM94" i="2"/>
  <c r="Z94" i="2"/>
  <c r="Y94" i="2"/>
  <c r="BP94" i="2" s="1"/>
  <c r="P94" i="2"/>
  <c r="BO93" i="2"/>
  <c r="BM93" i="2"/>
  <c r="Z93" i="2"/>
  <c r="Y93" i="2"/>
  <c r="BN93" i="2" s="1"/>
  <c r="P93" i="2"/>
  <c r="BO92" i="2"/>
  <c r="BM92" i="2"/>
  <c r="Z92" i="2"/>
  <c r="Y92" i="2"/>
  <c r="BN92" i="2" s="1"/>
  <c r="P92" i="2"/>
  <c r="BO91" i="2"/>
  <c r="BM91" i="2"/>
  <c r="Z91" i="2"/>
  <c r="Y91" i="2"/>
  <c r="BP91" i="2" s="1"/>
  <c r="P91" i="2"/>
  <c r="BO90" i="2"/>
  <c r="BM90" i="2"/>
  <c r="Z90" i="2"/>
  <c r="Y90" i="2"/>
  <c r="P90" i="2"/>
  <c r="Y87" i="2"/>
  <c r="X87" i="2"/>
  <c r="Y86" i="2"/>
  <c r="X86" i="2"/>
  <c r="BP85" i="2"/>
  <c r="BO85" i="2"/>
  <c r="BN85" i="2"/>
  <c r="BM85" i="2"/>
  <c r="Z85" i="2"/>
  <c r="Y85" i="2"/>
  <c r="P85" i="2"/>
  <c r="BO84" i="2"/>
  <c r="BN84" i="2"/>
  <c r="BM84" i="2"/>
  <c r="Z84" i="2"/>
  <c r="Z86" i="2" s="1"/>
  <c r="Y84" i="2"/>
  <c r="BP84" i="2" s="1"/>
  <c r="P84" i="2"/>
  <c r="X81" i="2"/>
  <c r="X80" i="2"/>
  <c r="BO79" i="2"/>
  <c r="BM79" i="2"/>
  <c r="Z79" i="2"/>
  <c r="Z80" i="2" s="1"/>
  <c r="Y79" i="2"/>
  <c r="P79" i="2"/>
  <c r="Y76" i="2"/>
  <c r="X76" i="2"/>
  <c r="Z75" i="2"/>
  <c r="X75" i="2"/>
  <c r="BO74" i="2"/>
  <c r="BM74" i="2"/>
  <c r="Z74" i="2"/>
  <c r="Y74" i="2"/>
  <c r="BP74" i="2" s="1"/>
  <c r="P74" i="2"/>
  <c r="BP73" i="2"/>
  <c r="BO73" i="2"/>
  <c r="BN73" i="2"/>
  <c r="BM73" i="2"/>
  <c r="Z73" i="2"/>
  <c r="Y73" i="2"/>
  <c r="Y75" i="2" s="1"/>
  <c r="P73" i="2"/>
  <c r="X70" i="2"/>
  <c r="X69" i="2"/>
  <c r="BO68" i="2"/>
  <c r="BN68" i="2"/>
  <c r="BM68" i="2"/>
  <c r="Z68" i="2"/>
  <c r="Y68" i="2"/>
  <c r="BP68" i="2" s="1"/>
  <c r="P68" i="2"/>
  <c r="BO67" i="2"/>
  <c r="BM67" i="2"/>
  <c r="Z67" i="2"/>
  <c r="Y67" i="2"/>
  <c r="BN67" i="2" s="1"/>
  <c r="P67" i="2"/>
  <c r="BO66" i="2"/>
  <c r="BM66" i="2"/>
  <c r="Z66" i="2"/>
  <c r="Y66" i="2"/>
  <c r="Y69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Z63" i="2" s="1"/>
  <c r="Y61" i="2"/>
  <c r="BN61" i="2" s="1"/>
  <c r="P61" i="2"/>
  <c r="X59" i="2"/>
  <c r="X58" i="2"/>
  <c r="BO57" i="2"/>
  <c r="BM57" i="2"/>
  <c r="Z57" i="2"/>
  <c r="Z58" i="2" s="1"/>
  <c r="Y57" i="2"/>
  <c r="BP57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N44" i="2" s="1"/>
  <c r="P44" i="2"/>
  <c r="BO43" i="2"/>
  <c r="BM43" i="2"/>
  <c r="Z43" i="2"/>
  <c r="Y43" i="2"/>
  <c r="P43" i="2"/>
  <c r="BP42" i="2"/>
  <c r="BO42" i="2"/>
  <c r="BN42" i="2"/>
  <c r="BM42" i="2"/>
  <c r="Z42" i="2"/>
  <c r="Z45" i="2" s="1"/>
  <c r="Y42" i="2"/>
  <c r="P42" i="2"/>
  <c r="BO41" i="2"/>
  <c r="BM41" i="2"/>
  <c r="Z41" i="2"/>
  <c r="Y41" i="2"/>
  <c r="P41" i="2"/>
  <c r="X38" i="2"/>
  <c r="X37" i="2"/>
  <c r="BP36" i="2"/>
  <c r="BO36" i="2"/>
  <c r="BN36" i="2"/>
  <c r="BM36" i="2"/>
  <c r="Z36" i="2"/>
  <c r="Y36" i="2"/>
  <c r="P36" i="2"/>
  <c r="BO35" i="2"/>
  <c r="BM35" i="2"/>
  <c r="Z35" i="2"/>
  <c r="Y35" i="2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X277" i="2" s="1"/>
  <c r="X23" i="2"/>
  <c r="BO22" i="2"/>
  <c r="BM22" i="2"/>
  <c r="X278" i="2" s="1"/>
  <c r="Z22" i="2"/>
  <c r="Z23" i="2" s="1"/>
  <c r="Y22" i="2"/>
  <c r="Y24" i="2" s="1"/>
  <c r="P22" i="2"/>
  <c r="H10" i="2"/>
  <c r="A9" i="2"/>
  <c r="H9" i="2" s="1"/>
  <c r="D7" i="2"/>
  <c r="Q6" i="2"/>
  <c r="P2" i="2"/>
  <c r="BP22" i="2" l="1"/>
  <c r="Y23" i="2"/>
  <c r="Y30" i="2"/>
  <c r="Y31" i="2"/>
  <c r="BP35" i="2"/>
  <c r="BN35" i="2"/>
  <c r="BP41" i="2"/>
  <c r="BN41" i="2"/>
  <c r="BP43" i="2"/>
  <c r="BN43" i="2"/>
  <c r="BP49" i="2"/>
  <c r="Y50" i="2"/>
  <c r="Y80" i="2"/>
  <c r="Y81" i="2"/>
  <c r="BP79" i="2"/>
  <c r="BN79" i="2"/>
  <c r="Y96" i="2"/>
  <c r="BN90" i="2"/>
  <c r="BP100" i="2"/>
  <c r="Y102" i="2"/>
  <c r="Y142" i="2"/>
  <c r="Y143" i="2"/>
  <c r="BP141" i="2"/>
  <c r="BN141" i="2"/>
  <c r="BP163" i="2"/>
  <c r="BN163" i="2"/>
  <c r="BP171" i="2"/>
  <c r="BN171" i="2"/>
  <c r="BP194" i="2"/>
  <c r="BN194" i="2"/>
  <c r="BP197" i="2"/>
  <c r="BN197" i="2"/>
  <c r="Y204" i="2"/>
  <c r="Y203" i="2"/>
  <c r="BP202" i="2"/>
  <c r="BN202" i="2"/>
  <c r="BP260" i="2"/>
  <c r="BN260" i="2"/>
  <c r="BP269" i="2"/>
  <c r="BN269" i="2"/>
  <c r="X281" i="2"/>
  <c r="Z30" i="2"/>
  <c r="BP29" i="2"/>
  <c r="X279" i="2"/>
  <c r="BP61" i="2"/>
  <c r="Z69" i="2"/>
  <c r="BP95" i="2"/>
  <c r="BN95" i="2"/>
  <c r="BP106" i="2"/>
  <c r="BN106" i="2"/>
  <c r="BP110" i="2"/>
  <c r="BN110" i="2"/>
  <c r="Y115" i="2"/>
  <c r="BP114" i="2"/>
  <c r="BN114" i="2"/>
  <c r="Y116" i="2"/>
  <c r="BN123" i="2"/>
  <c r="Y126" i="2"/>
  <c r="BP135" i="2"/>
  <c r="BN135" i="2"/>
  <c r="Y137" i="2"/>
  <c r="Y157" i="2"/>
  <c r="Y158" i="2"/>
  <c r="BP156" i="2"/>
  <c r="BN156" i="2"/>
  <c r="BP162" i="2"/>
  <c r="BN162" i="2"/>
  <c r="Z189" i="2"/>
  <c r="BP259" i="2"/>
  <c r="BN259" i="2"/>
  <c r="Y262" i="2"/>
  <c r="Y275" i="2"/>
  <c r="BP264" i="2"/>
  <c r="BN264" i="2"/>
  <c r="Y276" i="2"/>
  <c r="BP270" i="2"/>
  <c r="BN270" i="2"/>
  <c r="Y38" i="2"/>
  <c r="BP66" i="2"/>
  <c r="BP67" i="2"/>
  <c r="Y70" i="2"/>
  <c r="Z96" i="2"/>
  <c r="BP92" i="2"/>
  <c r="BP93" i="2"/>
  <c r="Z111" i="2"/>
  <c r="Z125" i="2"/>
  <c r="BP129" i="2"/>
  <c r="Y138" i="2"/>
  <c r="Y148" i="2"/>
  <c r="Y173" i="2"/>
  <c r="Y172" i="2"/>
  <c r="Y183" i="2"/>
  <c r="Y190" i="2"/>
  <c r="BP188" i="2"/>
  <c r="Z214" i="2"/>
  <c r="Y250" i="2"/>
  <c r="BP247" i="2"/>
  <c r="BP253" i="2"/>
  <c r="Y256" i="2"/>
  <c r="Z275" i="2"/>
  <c r="Z282" i="2" s="1"/>
  <c r="BP267" i="2"/>
  <c r="BP272" i="2"/>
  <c r="BP273" i="2"/>
  <c r="X280" i="2"/>
  <c r="Y198" i="2"/>
  <c r="F9" i="2"/>
  <c r="Y226" i="2"/>
  <c r="Y242" i="2"/>
  <c r="A10" i="2"/>
  <c r="Y63" i="2"/>
  <c r="Y97" i="2"/>
  <c r="F10" i="2"/>
  <c r="BN28" i="2"/>
  <c r="BN53" i="2"/>
  <c r="BN91" i="2"/>
  <c r="Y103" i="2"/>
  <c r="BN187" i="2"/>
  <c r="BN193" i="2"/>
  <c r="BN196" i="2"/>
  <c r="Y209" i="2"/>
  <c r="BN219" i="2"/>
  <c r="BN237" i="2"/>
  <c r="BN271" i="2"/>
  <c r="BN213" i="2"/>
  <c r="Y227" i="2"/>
  <c r="Y243" i="2"/>
  <c r="BN266" i="2"/>
  <c r="BN108" i="2"/>
  <c r="Y111" i="2"/>
  <c r="BN118" i="2"/>
  <c r="BP28" i="2"/>
  <c r="BP53" i="2"/>
  <c r="Y64" i="2"/>
  <c r="BN124" i="2"/>
  <c r="Y164" i="2"/>
  <c r="BP193" i="2"/>
  <c r="BP237" i="2"/>
  <c r="BN249" i="2"/>
  <c r="BN94" i="2"/>
  <c r="BP118" i="2"/>
  <c r="BN130" i="2"/>
  <c r="BN254" i="2"/>
  <c r="BP266" i="2"/>
  <c r="BN274" i="2"/>
  <c r="BP248" i="2"/>
  <c r="BN34" i="2"/>
  <c r="Y37" i="2"/>
  <c r="Y46" i="2"/>
  <c r="Y59" i="2"/>
  <c r="Y112" i="2"/>
  <c r="Y220" i="2"/>
  <c r="Y238" i="2"/>
  <c r="BP44" i="2"/>
  <c r="Y58" i="2"/>
  <c r="BP34" i="2"/>
  <c r="BN74" i="2"/>
  <c r="BN100" i="2"/>
  <c r="Y119" i="2"/>
  <c r="Y165" i="2"/>
  <c r="Y214" i="2"/>
  <c r="Y125" i="2"/>
  <c r="BP185" i="2"/>
  <c r="BN247" i="2"/>
  <c r="BP62" i="2"/>
  <c r="BP123" i="2"/>
  <c r="J9" i="2"/>
  <c r="Y54" i="2"/>
  <c r="BN22" i="2"/>
  <c r="BN49" i="2"/>
  <c r="BN66" i="2"/>
  <c r="Y131" i="2"/>
  <c r="Y221" i="2"/>
  <c r="Y255" i="2"/>
  <c r="Y45" i="2"/>
  <c r="Y215" i="2"/>
  <c r="Y251" i="2"/>
  <c r="BN186" i="2"/>
  <c r="Y189" i="2"/>
  <c r="BN207" i="2"/>
  <c r="BN57" i="2"/>
  <c r="BN107" i="2"/>
  <c r="BP146" i="2"/>
  <c r="BP169" i="2"/>
  <c r="BP181" i="2"/>
  <c r="BN195" i="2"/>
  <c r="BN212" i="2"/>
  <c r="BN218" i="2"/>
  <c r="BN225" i="2"/>
  <c r="BN241" i="2"/>
  <c r="BN265" i="2"/>
  <c r="BP90" i="2"/>
  <c r="Y281" i="2" l="1"/>
  <c r="Y279" i="2"/>
  <c r="Y277" i="2"/>
  <c r="A290" i="2"/>
  <c r="Y278" i="2"/>
  <c r="Y280" i="2" s="1"/>
  <c r="C290" i="2" l="1"/>
  <c r="B290" i="2"/>
</calcChain>
</file>

<file path=xl/sharedStrings.xml><?xml version="1.0" encoding="utf-8"?>
<sst xmlns="http://schemas.openxmlformats.org/spreadsheetml/2006/main" count="1685" uniqueCount="408">
  <si>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</si>
  <si>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</si>
  <si>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</si>
  <si>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</si>
  <si>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</si>
  <si>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</si>
  <si>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</si>
  <si>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</si>
  <si>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</si>
  <si>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</si>
  <si>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</si>
  <si>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</si>
  <si>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</si>
  <si>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</si>
  <si>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</si>
  <si>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</si>
  <si>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</si>
  <si>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</si>
  <si>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</si>
  <si>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</si>
  <si>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</si>
  <si>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</si>
  <si>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</si>
  <si>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</si>
  <si>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</si>
  <si>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</si>
  <si>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</si>
  <si>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</si>
  <si>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</si>
  <si>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</si>
  <si>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</si>
  <si>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</si>
  <si>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</si>
  <si>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</si>
  <si>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</si>
  <si>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</si>
  <si>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</si>
  <si>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</si>
  <si>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</si>
  <si>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</si>
  <si>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</si>
  <si>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</si>
  <si>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</si>
  <si>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</si>
  <si>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</si>
  <si>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</si>
  <si>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</si>
  <si>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</si>
  <si>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</si>
  <si>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</si>
  <si>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</si>
  <si>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</si>
  <si>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</si>
  <si>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</si>
  <si>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</si>
  <si>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</si>
  <si>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</si>
  <si>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</si>
  <si>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</si>
  <si>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</si>
  <si>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</si>
  <si>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</si>
  <si>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</si>
  <si>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</si>
  <si>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</si>
  <si>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</si>
  <si>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</si>
  <si>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</si>
  <si>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</si>
  <si>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</si>
  <si>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</si>
  <si>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11.10.2025</t>
  </si>
  <si>
    <t>09.10.2025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</si>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</sst>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7" t="s">
        <v>26</v>
      </c>
      <c r="E1" s="277"/>
      <c r="F1" s="277"/>
      <c r="G1" s="14" t="s">
        <v>70</v>
      </c>
      <c r="H1" s="277" t="s">
        <v>47</v>
      </c>
      <c r="I1" s="277"/>
      <c r="J1" s="277"/>
      <c r="K1" s="277"/>
      <c r="L1" s="277"/>
      <c r="M1" s="277"/>
      <c r="N1" s="277"/>
      <c r="O1" s="277"/>
      <c r="P1" s="277"/>
      <c r="Q1" s="277"/>
      <c r="R1" s="278" t="s">
        <v>71</v>
      </c>
      <c r="S1" s="279"/>
      <c r="T1" s="27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0"/>
      <c r="Q3" s="280"/>
      <c r="R3" s="280"/>
      <c r="S3" s="280"/>
      <c r="T3" s="280"/>
      <c r="U3" s="280"/>
      <c r="V3" s="280"/>
      <c r="W3" s="28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1" t="s">
        <v>8</v>
      </c>
      <c r="B5" s="281"/>
      <c r="C5" s="281"/>
      <c r="D5" s="282"/>
      <c r="E5" s="282"/>
      <c r="F5" s="283" t="s">
        <v>14</v>
      </c>
      <c r="G5" s="283"/>
      <c r="H5" s="282"/>
      <c r="I5" s="282"/>
      <c r="J5" s="282"/>
      <c r="K5" s="282"/>
      <c r="L5" s="282"/>
      <c r="M5" s="282"/>
      <c r="N5" s="75"/>
      <c r="P5" s="27" t="s">
        <v>4</v>
      </c>
      <c r="Q5" s="284">
        <v>45943</v>
      </c>
      <c r="R5" s="284"/>
      <c r="T5" s="285" t="s">
        <v>3</v>
      </c>
      <c r="U5" s="286"/>
      <c r="V5" s="287" t="s">
        <v>394</v>
      </c>
      <c r="W5" s="288"/>
      <c r="AB5" s="59"/>
      <c r="AC5" s="59"/>
      <c r="AD5" s="59"/>
      <c r="AE5" s="59"/>
    </row>
    <row r="6" spans="1:32" s="17" customFormat="1" ht="24" customHeight="1" x14ac:dyDescent="0.2">
      <c r="A6" s="281" t="s">
        <v>1</v>
      </c>
      <c r="B6" s="281"/>
      <c r="C6" s="281"/>
      <c r="D6" s="289" t="s">
        <v>79</v>
      </c>
      <c r="E6" s="289"/>
      <c r="F6" s="289"/>
      <c r="G6" s="289"/>
      <c r="H6" s="289"/>
      <c r="I6" s="289"/>
      <c r="J6" s="289"/>
      <c r="K6" s="289"/>
      <c r="L6" s="289"/>
      <c r="M6" s="289"/>
      <c r="N6" s="76"/>
      <c r="P6" s="27" t="s">
        <v>27</v>
      </c>
      <c r="Q6" s="290" t="str">
        <f>IF(Q5=0," ",CHOOSE(WEEKDAY(Q5,2),"Понедельник","Вторник","Среда","Четверг","Пятница","Суббота","Воскресенье"))</f>
        <v>Понедельник</v>
      </c>
      <c r="R6" s="290"/>
      <c r="T6" s="291" t="s">
        <v>5</v>
      </c>
      <c r="U6" s="292"/>
      <c r="V6" s="293" t="s">
        <v>73</v>
      </c>
      <c r="W6" s="2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77"/>
      <c r="P7" s="29"/>
      <c r="Q7" s="48"/>
      <c r="R7" s="48"/>
      <c r="T7" s="291"/>
      <c r="U7" s="292"/>
      <c r="V7" s="295"/>
      <c r="W7" s="296"/>
      <c r="AB7" s="59"/>
      <c r="AC7" s="59"/>
      <c r="AD7" s="59"/>
      <c r="AE7" s="59"/>
    </row>
    <row r="8" spans="1:32" s="17" customFormat="1" ht="25.5" customHeight="1" x14ac:dyDescent="0.2">
      <c r="A8" s="302" t="s">
        <v>58</v>
      </c>
      <c r="B8" s="302"/>
      <c r="C8" s="302"/>
      <c r="D8" s="303" t="s">
        <v>80</v>
      </c>
      <c r="E8" s="303"/>
      <c r="F8" s="303"/>
      <c r="G8" s="303"/>
      <c r="H8" s="303"/>
      <c r="I8" s="303"/>
      <c r="J8" s="303"/>
      <c r="K8" s="303"/>
      <c r="L8" s="303"/>
      <c r="M8" s="303"/>
      <c r="N8" s="78"/>
      <c r="P8" s="27" t="s">
        <v>11</v>
      </c>
      <c r="Q8" s="304">
        <v>0.41666666666666669</v>
      </c>
      <c r="R8" s="304"/>
      <c r="T8" s="291"/>
      <c r="U8" s="292"/>
      <c r="V8" s="295"/>
      <c r="W8" s="296"/>
      <c r="AB8" s="59"/>
      <c r="AC8" s="59"/>
      <c r="AD8" s="59"/>
      <c r="AE8" s="59"/>
    </row>
    <row r="9" spans="1:32" s="17" customFormat="1" ht="39.950000000000003" customHeight="1" x14ac:dyDescent="0.2">
      <c r="A9" s="3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06" t="s">
        <v>46</v>
      </c>
      <c r="E9" s="307"/>
      <c r="F9" s="3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73"/>
      <c r="P9" s="31" t="s">
        <v>15</v>
      </c>
      <c r="Q9" s="309"/>
      <c r="R9" s="309"/>
      <c r="T9" s="291"/>
      <c r="U9" s="292"/>
      <c r="V9" s="297"/>
      <c r="W9" s="2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06"/>
      <c r="E10" s="307"/>
      <c r="F10" s="3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10" t="str">
        <f>IFERROR(VLOOKUP($D$10,Proxy,2,FALSE),"")</f>
        <v/>
      </c>
      <c r="I10" s="310"/>
      <c r="J10" s="310"/>
      <c r="K10" s="310"/>
      <c r="L10" s="310"/>
      <c r="M10" s="310"/>
      <c r="N10" s="74"/>
      <c r="P10" s="31" t="s">
        <v>32</v>
      </c>
      <c r="Q10" s="311"/>
      <c r="R10" s="311"/>
      <c r="U10" s="29" t="s">
        <v>12</v>
      </c>
      <c r="V10" s="312" t="s">
        <v>74</v>
      </c>
      <c r="W10" s="3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4"/>
      <c r="R11" s="314"/>
      <c r="U11" s="29" t="s">
        <v>28</v>
      </c>
      <c r="V11" s="315" t="s">
        <v>55</v>
      </c>
      <c r="W11" s="3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6" t="s">
        <v>75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79"/>
      <c r="P12" s="27" t="s">
        <v>30</v>
      </c>
      <c r="Q12" s="304"/>
      <c r="R12" s="304"/>
      <c r="S12" s="28"/>
      <c r="T12"/>
      <c r="U12" s="29" t="s">
        <v>46</v>
      </c>
      <c r="V12" s="317"/>
      <c r="W12" s="317"/>
      <c r="X12"/>
      <c r="AB12" s="59"/>
      <c r="AC12" s="59"/>
      <c r="AD12" s="59"/>
      <c r="AE12" s="59"/>
    </row>
    <row r="13" spans="1:32" s="17" customFormat="1" ht="23.25" customHeight="1" x14ac:dyDescent="0.2">
      <c r="A13" s="316" t="s">
        <v>76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79"/>
      <c r="O13" s="31"/>
      <c r="P13" s="31" t="s">
        <v>31</v>
      </c>
      <c r="Q13" s="315"/>
      <c r="R13" s="3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6" t="s">
        <v>77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18" t="s">
        <v>78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80"/>
      <c r="O15"/>
      <c r="P15" s="319" t="s">
        <v>61</v>
      </c>
      <c r="Q15" s="319"/>
      <c r="R15" s="319"/>
      <c r="S15" s="319"/>
      <c r="T15" s="3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0"/>
      <c r="Q16" s="320"/>
      <c r="R16" s="320"/>
      <c r="S16" s="320"/>
      <c r="T16" s="3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3" t="s">
        <v>59</v>
      </c>
      <c r="B17" s="323" t="s">
        <v>49</v>
      </c>
      <c r="C17" s="325" t="s">
        <v>48</v>
      </c>
      <c r="D17" s="327" t="s">
        <v>50</v>
      </c>
      <c r="E17" s="328"/>
      <c r="F17" s="323" t="s">
        <v>21</v>
      </c>
      <c r="G17" s="323" t="s">
        <v>24</v>
      </c>
      <c r="H17" s="323" t="s">
        <v>22</v>
      </c>
      <c r="I17" s="323" t="s">
        <v>23</v>
      </c>
      <c r="J17" s="323" t="s">
        <v>16</v>
      </c>
      <c r="K17" s="323" t="s">
        <v>69</v>
      </c>
      <c r="L17" s="323" t="s">
        <v>67</v>
      </c>
      <c r="M17" s="323" t="s">
        <v>2</v>
      </c>
      <c r="N17" s="323" t="s">
        <v>66</v>
      </c>
      <c r="O17" s="323" t="s">
        <v>25</v>
      </c>
      <c r="P17" s="327" t="s">
        <v>17</v>
      </c>
      <c r="Q17" s="331"/>
      <c r="R17" s="331"/>
      <c r="S17" s="331"/>
      <c r="T17" s="328"/>
      <c r="U17" s="321" t="s">
        <v>56</v>
      </c>
      <c r="V17" s="322"/>
      <c r="W17" s="323" t="s">
        <v>6</v>
      </c>
      <c r="X17" s="323" t="s">
        <v>41</v>
      </c>
      <c r="Y17" s="333" t="s">
        <v>54</v>
      </c>
      <c r="Z17" s="335" t="s">
        <v>18</v>
      </c>
      <c r="AA17" s="337" t="s">
        <v>60</v>
      </c>
      <c r="AB17" s="337" t="s">
        <v>19</v>
      </c>
      <c r="AC17" s="337" t="s">
        <v>68</v>
      </c>
      <c r="AD17" s="339" t="s">
        <v>57</v>
      </c>
      <c r="AE17" s="340"/>
      <c r="AF17" s="341"/>
      <c r="AG17" s="85"/>
      <c r="BD17" s="84" t="s">
        <v>64</v>
      </c>
    </row>
    <row r="18" spans="1:68" ht="14.25" customHeight="1" x14ac:dyDescent="0.2">
      <c r="A18" s="324"/>
      <c r="B18" s="324"/>
      <c r="C18" s="326"/>
      <c r="D18" s="329"/>
      <c r="E18" s="330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9"/>
      <c r="Q18" s="332"/>
      <c r="R18" s="332"/>
      <c r="S18" s="332"/>
      <c r="T18" s="330"/>
      <c r="U18" s="86" t="s">
        <v>44</v>
      </c>
      <c r="V18" s="86" t="s">
        <v>43</v>
      </c>
      <c r="W18" s="324"/>
      <c r="X18" s="324"/>
      <c r="Y18" s="334"/>
      <c r="Z18" s="336"/>
      <c r="AA18" s="338"/>
      <c r="AB18" s="338"/>
      <c r="AC18" s="338"/>
      <c r="AD18" s="342"/>
      <c r="AE18" s="343"/>
      <c r="AF18" s="344"/>
      <c r="AG18" s="85"/>
      <c r="BD18" s="84"/>
    </row>
    <row r="19" spans="1:68" ht="27.75" customHeight="1" x14ac:dyDescent="0.2">
      <c r="A19" s="345" t="s">
        <v>81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54"/>
      <c r="AB19" s="54"/>
      <c r="AC19" s="54"/>
    </row>
    <row r="20" spans="1:68" ht="16.5" customHeight="1" x14ac:dyDescent="0.25">
      <c r="A20" s="346" t="s">
        <v>81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65"/>
      <c r="AB20" s="65"/>
      <c r="AC20" s="82"/>
    </row>
    <row r="21" spans="1:68" ht="14.25" customHeight="1" x14ac:dyDescent="0.25">
      <c r="A21" s="347" t="s">
        <v>82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8">
        <v>4607111035752</v>
      </c>
      <c r="E22" s="34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0"/>
      <c r="R22" s="350"/>
      <c r="S22" s="350"/>
      <c r="T22" s="35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5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6"/>
      <c r="P23" s="352" t="s">
        <v>40</v>
      </c>
      <c r="Q23" s="353"/>
      <c r="R23" s="353"/>
      <c r="S23" s="353"/>
      <c r="T23" s="353"/>
      <c r="U23" s="353"/>
      <c r="V23" s="35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56"/>
      <c r="P24" s="352" t="s">
        <v>40</v>
      </c>
      <c r="Q24" s="353"/>
      <c r="R24" s="353"/>
      <c r="S24" s="353"/>
      <c r="T24" s="353"/>
      <c r="U24" s="353"/>
      <c r="V24" s="35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5" t="s">
        <v>45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54"/>
      <c r="AB25" s="54"/>
      <c r="AC25" s="54"/>
    </row>
    <row r="26" spans="1:68" ht="16.5" customHeight="1" x14ac:dyDescent="0.25">
      <c r="A26" s="346" t="s">
        <v>90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65"/>
      <c r="AB26" s="65"/>
      <c r="AC26" s="82"/>
    </row>
    <row r="27" spans="1:68" ht="14.25" customHeight="1" x14ac:dyDescent="0.25">
      <c r="A27" s="347" t="s">
        <v>91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48">
        <v>4607111036537</v>
      </c>
      <c r="E28" s="34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5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0"/>
      <c r="R28" s="350"/>
      <c r="S28" s="350"/>
      <c r="T28" s="35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48">
        <v>4607111036605</v>
      </c>
      <c r="E29" s="34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5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0"/>
      <c r="R29" s="350"/>
      <c r="S29" s="350"/>
      <c r="T29" s="35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5"/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6"/>
      <c r="P30" s="352" t="s">
        <v>40</v>
      </c>
      <c r="Q30" s="353"/>
      <c r="R30" s="353"/>
      <c r="S30" s="353"/>
      <c r="T30" s="353"/>
      <c r="U30" s="353"/>
      <c r="V30" s="35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5"/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6"/>
      <c r="P31" s="352" t="s">
        <v>40</v>
      </c>
      <c r="Q31" s="353"/>
      <c r="R31" s="353"/>
      <c r="S31" s="353"/>
      <c r="T31" s="353"/>
      <c r="U31" s="353"/>
      <c r="V31" s="35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6" t="s">
        <v>101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65"/>
      <c r="AB32" s="65"/>
      <c r="AC32" s="82"/>
    </row>
    <row r="33" spans="1:68" ht="14.25" customHeight="1" x14ac:dyDescent="0.25">
      <c r="A33" s="347" t="s">
        <v>82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48">
        <v>4620207490075</v>
      </c>
      <c r="E34" s="34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0"/>
      <c r="R34" s="350"/>
      <c r="S34" s="350"/>
      <c r="T34" s="35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48">
        <v>4620207490174</v>
      </c>
      <c r="E35" s="34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0"/>
      <c r="R35" s="350"/>
      <c r="S35" s="350"/>
      <c r="T35" s="35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48">
        <v>4620207490044</v>
      </c>
      <c r="E36" s="34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0"/>
      <c r="R36" s="350"/>
      <c r="S36" s="350"/>
      <c r="T36" s="35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5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6"/>
      <c r="P37" s="352" t="s">
        <v>40</v>
      </c>
      <c r="Q37" s="353"/>
      <c r="R37" s="353"/>
      <c r="S37" s="353"/>
      <c r="T37" s="353"/>
      <c r="U37" s="353"/>
      <c r="V37" s="35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5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6"/>
      <c r="P38" s="352" t="s">
        <v>40</v>
      </c>
      <c r="Q38" s="353"/>
      <c r="R38" s="353"/>
      <c r="S38" s="353"/>
      <c r="T38" s="353"/>
      <c r="U38" s="353"/>
      <c r="V38" s="35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6" t="s">
        <v>111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65"/>
      <c r="AB39" s="65"/>
      <c r="AC39" s="82"/>
    </row>
    <row r="40" spans="1:68" ht="14.25" customHeight="1" x14ac:dyDescent="0.25">
      <c r="A40" s="347" t="s">
        <v>82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48">
        <v>4607111039385</v>
      </c>
      <c r="E41" s="34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0"/>
      <c r="R41" s="350"/>
      <c r="S41" s="350"/>
      <c r="T41" s="35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48">
        <v>4607111038982</v>
      </c>
      <c r="E42" s="34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0"/>
      <c r="R42" s="350"/>
      <c r="S42" s="350"/>
      <c r="T42" s="35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48">
        <v>4607111039354</v>
      </c>
      <c r="E43" s="34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0"/>
      <c r="R43" s="350"/>
      <c r="S43" s="350"/>
      <c r="T43" s="35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48">
        <v>4607111039330</v>
      </c>
      <c r="E44" s="34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0"/>
      <c r="R44" s="350"/>
      <c r="S44" s="350"/>
      <c r="T44" s="35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56"/>
      <c r="P45" s="352" t="s">
        <v>40</v>
      </c>
      <c r="Q45" s="353"/>
      <c r="R45" s="353"/>
      <c r="S45" s="353"/>
      <c r="T45" s="353"/>
      <c r="U45" s="353"/>
      <c r="V45" s="35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5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6"/>
      <c r="P46" s="352" t="s">
        <v>40</v>
      </c>
      <c r="Q46" s="353"/>
      <c r="R46" s="353"/>
      <c r="S46" s="353"/>
      <c r="T46" s="353"/>
      <c r="U46" s="353"/>
      <c r="V46" s="35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6" t="s">
        <v>122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346"/>
      <c r="Y47" s="346"/>
      <c r="Z47" s="346"/>
      <c r="AA47" s="65"/>
      <c r="AB47" s="65"/>
      <c r="AC47" s="82"/>
    </row>
    <row r="48" spans="1:68" ht="14.25" customHeight="1" x14ac:dyDescent="0.25">
      <c r="A48" s="347" t="s">
        <v>82</v>
      </c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48">
        <v>4620207490822</v>
      </c>
      <c r="E49" s="34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0"/>
      <c r="R49" s="350"/>
      <c r="S49" s="350"/>
      <c r="T49" s="35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6"/>
      <c r="P50" s="352" t="s">
        <v>40</v>
      </c>
      <c r="Q50" s="353"/>
      <c r="R50" s="353"/>
      <c r="S50" s="353"/>
      <c r="T50" s="353"/>
      <c r="U50" s="353"/>
      <c r="V50" s="35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6"/>
      <c r="P51" s="352" t="s">
        <v>40</v>
      </c>
      <c r="Q51" s="353"/>
      <c r="R51" s="353"/>
      <c r="S51" s="353"/>
      <c r="T51" s="353"/>
      <c r="U51" s="353"/>
      <c r="V51" s="35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47" t="s">
        <v>126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48">
        <v>4607111039743</v>
      </c>
      <c r="E53" s="34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6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0"/>
      <c r="R53" s="350"/>
      <c r="S53" s="350"/>
      <c r="T53" s="35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6"/>
      <c r="P54" s="352" t="s">
        <v>40</v>
      </c>
      <c r="Q54" s="353"/>
      <c r="R54" s="353"/>
      <c r="S54" s="353"/>
      <c r="T54" s="353"/>
      <c r="U54" s="353"/>
      <c r="V54" s="35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5"/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6"/>
      <c r="P55" s="352" t="s">
        <v>40</v>
      </c>
      <c r="Q55" s="353"/>
      <c r="R55" s="353"/>
      <c r="S55" s="353"/>
      <c r="T55" s="353"/>
      <c r="U55" s="353"/>
      <c r="V55" s="35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47" t="s">
        <v>91</v>
      </c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Q56" s="347"/>
      <c r="R56" s="347"/>
      <c r="S56" s="347"/>
      <c r="T56" s="347"/>
      <c r="U56" s="347"/>
      <c r="V56" s="347"/>
      <c r="W56" s="347"/>
      <c r="X56" s="347"/>
      <c r="Y56" s="347"/>
      <c r="Z56" s="347"/>
      <c r="AA56" s="66"/>
      <c r="AB56" s="66"/>
      <c r="AC56" s="83"/>
    </row>
    <row r="57" spans="1:68" ht="27" customHeight="1" x14ac:dyDescent="0.25">
      <c r="A57" s="63" t="s">
        <v>130</v>
      </c>
      <c r="B57" s="63" t="s">
        <v>131</v>
      </c>
      <c r="C57" s="36">
        <v>4301132194</v>
      </c>
      <c r="D57" s="348">
        <v>4607111039712</v>
      </c>
      <c r="E57" s="34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6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0"/>
      <c r="R57" s="350"/>
      <c r="S57" s="350"/>
      <c r="T57" s="35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6"/>
      <c r="P58" s="352" t="s">
        <v>40</v>
      </c>
      <c r="Q58" s="353"/>
      <c r="R58" s="353"/>
      <c r="S58" s="353"/>
      <c r="T58" s="353"/>
      <c r="U58" s="353"/>
      <c r="V58" s="35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5"/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6"/>
      <c r="P59" s="352" t="s">
        <v>40</v>
      </c>
      <c r="Q59" s="353"/>
      <c r="R59" s="353"/>
      <c r="S59" s="353"/>
      <c r="T59" s="353"/>
      <c r="U59" s="353"/>
      <c r="V59" s="35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47" t="s">
        <v>133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48">
        <v>4607111037008</v>
      </c>
      <c r="E61" s="34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0"/>
      <c r="R61" s="350"/>
      <c r="S61" s="350"/>
      <c r="T61" s="35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48">
        <v>4607111037398</v>
      </c>
      <c r="E62" s="34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0"/>
      <c r="R62" s="350"/>
      <c r="S62" s="350"/>
      <c r="T62" s="35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6"/>
      <c r="P63" s="352" t="s">
        <v>40</v>
      </c>
      <c r="Q63" s="353"/>
      <c r="R63" s="353"/>
      <c r="S63" s="353"/>
      <c r="T63" s="353"/>
      <c r="U63" s="353"/>
      <c r="V63" s="35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5"/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6"/>
      <c r="P64" s="352" t="s">
        <v>40</v>
      </c>
      <c r="Q64" s="353"/>
      <c r="R64" s="353"/>
      <c r="S64" s="353"/>
      <c r="T64" s="353"/>
      <c r="U64" s="353"/>
      <c r="V64" s="35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47" t="s">
        <v>139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6"/>
      <c r="AB65" s="66"/>
      <c r="AC65" s="83"/>
    </row>
    <row r="66" spans="1:68" ht="27" customHeight="1" x14ac:dyDescent="0.25">
      <c r="A66" s="63" t="s">
        <v>140</v>
      </c>
      <c r="B66" s="63" t="s">
        <v>141</v>
      </c>
      <c r="C66" s="36">
        <v>4301135664</v>
      </c>
      <c r="D66" s="348">
        <v>4607111039705</v>
      </c>
      <c r="E66" s="34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0"/>
      <c r="R66" s="350"/>
      <c r="S66" s="350"/>
      <c r="T66" s="35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48">
        <v>4607111039729</v>
      </c>
      <c r="E67" s="34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0"/>
      <c r="R67" s="350"/>
      <c r="S67" s="350"/>
      <c r="T67" s="35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48">
        <v>4620207490228</v>
      </c>
      <c r="E68" s="34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0"/>
      <c r="R68" s="350"/>
      <c r="S68" s="350"/>
      <c r="T68" s="35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5"/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6"/>
      <c r="P69" s="352" t="s">
        <v>40</v>
      </c>
      <c r="Q69" s="353"/>
      <c r="R69" s="353"/>
      <c r="S69" s="353"/>
      <c r="T69" s="353"/>
      <c r="U69" s="353"/>
      <c r="V69" s="35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5"/>
      <c r="B70" s="355"/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356"/>
      <c r="P70" s="352" t="s">
        <v>40</v>
      </c>
      <c r="Q70" s="353"/>
      <c r="R70" s="353"/>
      <c r="S70" s="353"/>
      <c r="T70" s="353"/>
      <c r="U70" s="353"/>
      <c r="V70" s="35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6" t="s">
        <v>147</v>
      </c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46"/>
      <c r="P71" s="346"/>
      <c r="Q71" s="346"/>
      <c r="R71" s="346"/>
      <c r="S71" s="346"/>
      <c r="T71" s="346"/>
      <c r="U71" s="346"/>
      <c r="V71" s="346"/>
      <c r="W71" s="346"/>
      <c r="X71" s="346"/>
      <c r="Y71" s="346"/>
      <c r="Z71" s="346"/>
      <c r="AA71" s="65"/>
      <c r="AB71" s="65"/>
      <c r="AC71" s="82"/>
    </row>
    <row r="72" spans="1:68" ht="14.25" customHeight="1" x14ac:dyDescent="0.25">
      <c r="A72" s="347" t="s">
        <v>82</v>
      </c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  <c r="W72" s="347"/>
      <c r="X72" s="347"/>
      <c r="Y72" s="347"/>
      <c r="Z72" s="347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48">
        <v>4607111037411</v>
      </c>
      <c r="E73" s="34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0"/>
      <c r="R73" s="350"/>
      <c r="S73" s="350"/>
      <c r="T73" s="35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48">
        <v>4607111036728</v>
      </c>
      <c r="E74" s="34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0"/>
      <c r="R74" s="350"/>
      <c r="S74" s="350"/>
      <c r="T74" s="35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5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6"/>
      <c r="P75" s="352" t="s">
        <v>40</v>
      </c>
      <c r="Q75" s="353"/>
      <c r="R75" s="353"/>
      <c r="S75" s="353"/>
      <c r="T75" s="353"/>
      <c r="U75" s="353"/>
      <c r="V75" s="35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6"/>
      <c r="P76" s="352" t="s">
        <v>40</v>
      </c>
      <c r="Q76" s="353"/>
      <c r="R76" s="353"/>
      <c r="S76" s="353"/>
      <c r="T76" s="353"/>
      <c r="U76" s="353"/>
      <c r="V76" s="35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6" t="s">
        <v>154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65"/>
      <c r="AB77" s="65"/>
      <c r="AC77" s="82"/>
    </row>
    <row r="78" spans="1:68" ht="14.25" customHeight="1" x14ac:dyDescent="0.25">
      <c r="A78" s="347" t="s">
        <v>139</v>
      </c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W78" s="347"/>
      <c r="X78" s="347"/>
      <c r="Y78" s="347"/>
      <c r="Z78" s="347"/>
      <c r="AA78" s="66"/>
      <c r="AB78" s="66"/>
      <c r="AC78" s="83"/>
    </row>
    <row r="79" spans="1:68" ht="27" customHeight="1" x14ac:dyDescent="0.25">
      <c r="A79" s="63" t="s">
        <v>155</v>
      </c>
      <c r="B79" s="63" t="s">
        <v>156</v>
      </c>
      <c r="C79" s="36">
        <v>4301135574</v>
      </c>
      <c r="D79" s="348">
        <v>4607111033659</v>
      </c>
      <c r="E79" s="34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0"/>
      <c r="R79" s="350"/>
      <c r="S79" s="350"/>
      <c r="T79" s="35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157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5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355"/>
      <c r="M80" s="355"/>
      <c r="N80" s="355"/>
      <c r="O80" s="356"/>
      <c r="P80" s="352" t="s">
        <v>40</v>
      </c>
      <c r="Q80" s="353"/>
      <c r="R80" s="353"/>
      <c r="S80" s="353"/>
      <c r="T80" s="353"/>
      <c r="U80" s="353"/>
      <c r="V80" s="354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5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56"/>
      <c r="P81" s="352" t="s">
        <v>40</v>
      </c>
      <c r="Q81" s="353"/>
      <c r="R81" s="353"/>
      <c r="S81" s="353"/>
      <c r="T81" s="353"/>
      <c r="U81" s="353"/>
      <c r="V81" s="354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6" t="s">
        <v>158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65"/>
      <c r="AB82" s="65"/>
      <c r="AC82" s="82"/>
    </row>
    <row r="83" spans="1:68" ht="14.25" customHeight="1" x14ac:dyDescent="0.25">
      <c r="A83" s="347" t="s">
        <v>159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6"/>
      <c r="AB83" s="66"/>
      <c r="AC83" s="83"/>
    </row>
    <row r="84" spans="1:68" ht="27" customHeight="1" x14ac:dyDescent="0.25">
      <c r="A84" s="63" t="s">
        <v>160</v>
      </c>
      <c r="B84" s="63" t="s">
        <v>161</v>
      </c>
      <c r="C84" s="36">
        <v>4301131047</v>
      </c>
      <c r="D84" s="348">
        <v>4607111034120</v>
      </c>
      <c r="E84" s="348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0"/>
      <c r="R84" s="350"/>
      <c r="S84" s="350"/>
      <c r="T84" s="351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162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163</v>
      </c>
      <c r="B85" s="63" t="s">
        <v>164</v>
      </c>
      <c r="C85" s="36">
        <v>4301131046</v>
      </c>
      <c r="D85" s="348">
        <v>4607111034137</v>
      </c>
      <c r="E85" s="34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0"/>
      <c r="R85" s="350"/>
      <c r="S85" s="350"/>
      <c r="T85" s="35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165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5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56"/>
      <c r="P86" s="352" t="s">
        <v>40</v>
      </c>
      <c r="Q86" s="353"/>
      <c r="R86" s="353"/>
      <c r="S86" s="353"/>
      <c r="T86" s="353"/>
      <c r="U86" s="353"/>
      <c r="V86" s="354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6"/>
      <c r="P87" s="352" t="s">
        <v>40</v>
      </c>
      <c r="Q87" s="353"/>
      <c r="R87" s="353"/>
      <c r="S87" s="353"/>
      <c r="T87" s="353"/>
      <c r="U87" s="353"/>
      <c r="V87" s="354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6" t="s">
        <v>166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65"/>
      <c r="AB88" s="65"/>
      <c r="AC88" s="82"/>
    </row>
    <row r="89" spans="1:68" ht="14.25" customHeight="1" x14ac:dyDescent="0.25">
      <c r="A89" s="347" t="s">
        <v>139</v>
      </c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  <c r="W89" s="347"/>
      <c r="X89" s="347"/>
      <c r="Y89" s="347"/>
      <c r="Z89" s="347"/>
      <c r="AA89" s="66"/>
      <c r="AB89" s="66"/>
      <c r="AC89" s="83"/>
    </row>
    <row r="90" spans="1:68" ht="27" customHeight="1" x14ac:dyDescent="0.25">
      <c r="A90" s="63" t="s">
        <v>167</v>
      </c>
      <c r="B90" s="63" t="s">
        <v>168</v>
      </c>
      <c r="C90" s="36">
        <v>4301135763</v>
      </c>
      <c r="D90" s="348">
        <v>4620207491027</v>
      </c>
      <c r="E90" s="348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0"/>
      <c r="R90" s="350"/>
      <c r="S90" s="350"/>
      <c r="T90" s="351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157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169</v>
      </c>
      <c r="B91" s="63" t="s">
        <v>170</v>
      </c>
      <c r="C91" s="36">
        <v>4301135793</v>
      </c>
      <c r="D91" s="348">
        <v>4620207491003</v>
      </c>
      <c r="E91" s="34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0"/>
      <c r="R91" s="350"/>
      <c r="S91" s="350"/>
      <c r="T91" s="35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157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4301135768</v>
      </c>
      <c r="D92" s="348">
        <v>4620207491034</v>
      </c>
      <c r="E92" s="34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8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0"/>
      <c r="R92" s="350"/>
      <c r="S92" s="350"/>
      <c r="T92" s="35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173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4301135760</v>
      </c>
      <c r="D93" s="348">
        <v>4620207491010</v>
      </c>
      <c r="E93" s="34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0"/>
      <c r="R93" s="350"/>
      <c r="S93" s="350"/>
      <c r="T93" s="35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157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4301135571</v>
      </c>
      <c r="D94" s="348">
        <v>4607111035028</v>
      </c>
      <c r="E94" s="348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8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0"/>
      <c r="R94" s="350"/>
      <c r="S94" s="350"/>
      <c r="T94" s="35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157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4301135285</v>
      </c>
      <c r="D95" s="348">
        <v>4607111036407</v>
      </c>
      <c r="E95" s="348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0"/>
      <c r="R95" s="350"/>
      <c r="S95" s="350"/>
      <c r="T95" s="35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180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5"/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52" t="s">
        <v>40</v>
      </c>
      <c r="Q96" s="353"/>
      <c r="R96" s="353"/>
      <c r="S96" s="353"/>
      <c r="T96" s="353"/>
      <c r="U96" s="353"/>
      <c r="V96" s="354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355"/>
      <c r="N97" s="355"/>
      <c r="O97" s="356"/>
      <c r="P97" s="352" t="s">
        <v>40</v>
      </c>
      <c r="Q97" s="353"/>
      <c r="R97" s="353"/>
      <c r="S97" s="353"/>
      <c r="T97" s="353"/>
      <c r="U97" s="353"/>
      <c r="V97" s="354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6" t="s">
        <v>181</v>
      </c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65"/>
      <c r="AB98" s="65"/>
      <c r="AC98" s="82"/>
    </row>
    <row r="99" spans="1:68" ht="14.25" customHeight="1" x14ac:dyDescent="0.25">
      <c r="A99" s="347" t="s">
        <v>133</v>
      </c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66"/>
      <c r="AB99" s="66"/>
      <c r="AC99" s="83"/>
    </row>
    <row r="100" spans="1:68" ht="27" customHeight="1" x14ac:dyDescent="0.25">
      <c r="A100" s="63" t="s">
        <v>182</v>
      </c>
      <c r="B100" s="63" t="s">
        <v>183</v>
      </c>
      <c r="C100" s="36">
        <v>4301136070</v>
      </c>
      <c r="D100" s="348">
        <v>4607025784012</v>
      </c>
      <c r="E100" s="348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0"/>
      <c r="R100" s="350"/>
      <c r="S100" s="350"/>
      <c r="T100" s="351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184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185</v>
      </c>
      <c r="B101" s="63" t="s">
        <v>186</v>
      </c>
      <c r="C101" s="36">
        <v>4301136079</v>
      </c>
      <c r="D101" s="348">
        <v>4607025784319</v>
      </c>
      <c r="E101" s="348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8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0"/>
      <c r="R101" s="350"/>
      <c r="S101" s="350"/>
      <c r="T101" s="35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157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5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56"/>
      <c r="P102" s="352" t="s">
        <v>40</v>
      </c>
      <c r="Q102" s="353"/>
      <c r="R102" s="353"/>
      <c r="S102" s="353"/>
      <c r="T102" s="353"/>
      <c r="U102" s="353"/>
      <c r="V102" s="354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56"/>
      <c r="P103" s="352" t="s">
        <v>40</v>
      </c>
      <c r="Q103" s="353"/>
      <c r="R103" s="353"/>
      <c r="S103" s="353"/>
      <c r="T103" s="353"/>
      <c r="U103" s="353"/>
      <c r="V103" s="354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6" t="s">
        <v>187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65"/>
      <c r="AB104" s="65"/>
      <c r="AC104" s="82"/>
    </row>
    <row r="105" spans="1:68" ht="14.25" customHeight="1" x14ac:dyDescent="0.25">
      <c r="A105" s="347" t="s">
        <v>82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6"/>
      <c r="AB105" s="66"/>
      <c r="AC105" s="83"/>
    </row>
    <row r="106" spans="1:68" ht="27" customHeight="1" x14ac:dyDescent="0.25">
      <c r="A106" s="63" t="s">
        <v>188</v>
      </c>
      <c r="B106" s="63" t="s">
        <v>189</v>
      </c>
      <c r="C106" s="36">
        <v>4301071074</v>
      </c>
      <c r="D106" s="348">
        <v>4620207491157</v>
      </c>
      <c r="E106" s="348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8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0"/>
      <c r="R106" s="350"/>
      <c r="S106" s="350"/>
      <c r="T106" s="351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190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191</v>
      </c>
      <c r="B107" s="63" t="s">
        <v>192</v>
      </c>
      <c r="C107" s="36">
        <v>4301071051</v>
      </c>
      <c r="D107" s="348">
        <v>4607111039262</v>
      </c>
      <c r="E107" s="348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0"/>
      <c r="R107" s="350"/>
      <c r="S107" s="350"/>
      <c r="T107" s="35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4301071038</v>
      </c>
      <c r="D108" s="348">
        <v>4607111039248</v>
      </c>
      <c r="E108" s="348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0"/>
      <c r="R108" s="350"/>
      <c r="S108" s="350"/>
      <c r="T108" s="35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4301071049</v>
      </c>
      <c r="D109" s="348">
        <v>4607111039293</v>
      </c>
      <c r="E109" s="348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0"/>
      <c r="R109" s="350"/>
      <c r="S109" s="350"/>
      <c r="T109" s="35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4301071039</v>
      </c>
      <c r="D110" s="348">
        <v>4607111039279</v>
      </c>
      <c r="E110" s="348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0"/>
      <c r="R110" s="350"/>
      <c r="S110" s="350"/>
      <c r="T110" s="35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55"/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6"/>
      <c r="P111" s="352" t="s">
        <v>40</v>
      </c>
      <c r="Q111" s="353"/>
      <c r="R111" s="353"/>
      <c r="S111" s="353"/>
      <c r="T111" s="353"/>
      <c r="U111" s="353"/>
      <c r="V111" s="354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55"/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52" t="s">
        <v>40</v>
      </c>
      <c r="Q112" s="353"/>
      <c r="R112" s="353"/>
      <c r="S112" s="353"/>
      <c r="T112" s="353"/>
      <c r="U112" s="353"/>
      <c r="V112" s="354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47" t="s">
        <v>139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6"/>
      <c r="AB113" s="66"/>
      <c r="AC113" s="83"/>
    </row>
    <row r="114" spans="1:68" ht="27" customHeight="1" x14ac:dyDescent="0.25">
      <c r="A114" s="63" t="s">
        <v>199</v>
      </c>
      <c r="B114" s="63" t="s">
        <v>200</v>
      </c>
      <c r="C114" s="36">
        <v>4301135826</v>
      </c>
      <c r="D114" s="348">
        <v>4620207490983</v>
      </c>
      <c r="E114" s="348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392" t="s">
        <v>201</v>
      </c>
      <c r="Q114" s="350"/>
      <c r="R114" s="350"/>
      <c r="S114" s="350"/>
      <c r="T114" s="351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89</v>
      </c>
      <c r="AK114" s="87">
        <v>1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55"/>
      <c r="B115" s="355"/>
      <c r="C115" s="355"/>
      <c r="D115" s="355"/>
      <c r="E115" s="355"/>
      <c r="F115" s="355"/>
      <c r="G115" s="355"/>
      <c r="H115" s="355"/>
      <c r="I115" s="355"/>
      <c r="J115" s="355"/>
      <c r="K115" s="355"/>
      <c r="L115" s="355"/>
      <c r="M115" s="355"/>
      <c r="N115" s="355"/>
      <c r="O115" s="356"/>
      <c r="P115" s="352" t="s">
        <v>40</v>
      </c>
      <c r="Q115" s="353"/>
      <c r="R115" s="353"/>
      <c r="S115" s="353"/>
      <c r="T115" s="353"/>
      <c r="U115" s="353"/>
      <c r="V115" s="354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55"/>
      <c r="B116" s="355"/>
      <c r="C116" s="355"/>
      <c r="D116" s="355"/>
      <c r="E116" s="355"/>
      <c r="F116" s="355"/>
      <c r="G116" s="355"/>
      <c r="H116" s="355"/>
      <c r="I116" s="355"/>
      <c r="J116" s="355"/>
      <c r="K116" s="355"/>
      <c r="L116" s="355"/>
      <c r="M116" s="355"/>
      <c r="N116" s="355"/>
      <c r="O116" s="356"/>
      <c r="P116" s="352" t="s">
        <v>40</v>
      </c>
      <c r="Q116" s="353"/>
      <c r="R116" s="353"/>
      <c r="S116" s="353"/>
      <c r="T116" s="353"/>
      <c r="U116" s="353"/>
      <c r="V116" s="354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47" t="s">
        <v>203</v>
      </c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47"/>
      <c r="X117" s="347"/>
      <c r="Y117" s="347"/>
      <c r="Z117" s="347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48">
        <v>4620207491140</v>
      </c>
      <c r="E118" s="348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93" t="s">
        <v>206</v>
      </c>
      <c r="Q118" s="350"/>
      <c r="R118" s="350"/>
      <c r="S118" s="350"/>
      <c r="T118" s="351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207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55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56"/>
      <c r="P119" s="352" t="s">
        <v>40</v>
      </c>
      <c r="Q119" s="353"/>
      <c r="R119" s="353"/>
      <c r="S119" s="353"/>
      <c r="T119" s="353"/>
      <c r="U119" s="353"/>
      <c r="V119" s="354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56"/>
      <c r="P120" s="352" t="s">
        <v>40</v>
      </c>
      <c r="Q120" s="353"/>
      <c r="R120" s="353"/>
      <c r="S120" s="353"/>
      <c r="T120" s="353"/>
      <c r="U120" s="353"/>
      <c r="V120" s="354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46" t="s">
        <v>208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Z121" s="346"/>
      <c r="AA121" s="65"/>
      <c r="AB121" s="65"/>
      <c r="AC121" s="82"/>
    </row>
    <row r="122" spans="1:68" ht="14.25" customHeight="1" x14ac:dyDescent="0.25">
      <c r="A122" s="347" t="s">
        <v>139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6"/>
      <c r="AB122" s="66"/>
      <c r="AC122" s="83"/>
    </row>
    <row r="123" spans="1:68" ht="27" customHeight="1" x14ac:dyDescent="0.25">
      <c r="A123" s="63" t="s">
        <v>209</v>
      </c>
      <c r="B123" s="63" t="s">
        <v>210</v>
      </c>
      <c r="C123" s="36">
        <v>4301135555</v>
      </c>
      <c r="D123" s="348">
        <v>4607111034014</v>
      </c>
      <c r="E123" s="348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9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50"/>
      <c r="R123" s="350"/>
      <c r="S123" s="350"/>
      <c r="T123" s="351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211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212</v>
      </c>
      <c r="B124" s="63" t="s">
        <v>213</v>
      </c>
      <c r="C124" s="36">
        <v>4301135532</v>
      </c>
      <c r="D124" s="348">
        <v>4607111033994</v>
      </c>
      <c r="E124" s="34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214</v>
      </c>
      <c r="M124" s="38" t="s">
        <v>86</v>
      </c>
      <c r="N124" s="38"/>
      <c r="O124" s="37">
        <v>180</v>
      </c>
      <c r="P124" s="39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50"/>
      <c r="R124" s="350"/>
      <c r="S124" s="350"/>
      <c r="T124" s="35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157</v>
      </c>
      <c r="AG124" s="81"/>
      <c r="AJ124" s="87" t="s">
        <v>215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55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56"/>
      <c r="P125" s="352" t="s">
        <v>40</v>
      </c>
      <c r="Q125" s="353"/>
      <c r="R125" s="353"/>
      <c r="S125" s="353"/>
      <c r="T125" s="353"/>
      <c r="U125" s="353"/>
      <c r="V125" s="354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56"/>
      <c r="P126" s="352" t="s">
        <v>40</v>
      </c>
      <c r="Q126" s="353"/>
      <c r="R126" s="353"/>
      <c r="S126" s="353"/>
      <c r="T126" s="353"/>
      <c r="U126" s="353"/>
      <c r="V126" s="354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46" t="s">
        <v>216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65"/>
      <c r="AB127" s="65"/>
      <c r="AC127" s="82"/>
    </row>
    <row r="128" spans="1:68" ht="14.25" customHeight="1" x14ac:dyDescent="0.25">
      <c r="A128" s="347" t="s">
        <v>139</v>
      </c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66"/>
      <c r="AB128" s="66"/>
      <c r="AC128" s="83"/>
    </row>
    <row r="129" spans="1:68" ht="27" customHeight="1" x14ac:dyDescent="0.25">
      <c r="A129" s="63" t="s">
        <v>217</v>
      </c>
      <c r="B129" s="63" t="s">
        <v>218</v>
      </c>
      <c r="C129" s="36">
        <v>4301135549</v>
      </c>
      <c r="D129" s="348">
        <v>4607111039095</v>
      </c>
      <c r="E129" s="348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50"/>
      <c r="R129" s="350"/>
      <c r="S129" s="350"/>
      <c r="T129" s="351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219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220</v>
      </c>
      <c r="B130" s="63" t="s">
        <v>221</v>
      </c>
      <c r="C130" s="36">
        <v>4301135550</v>
      </c>
      <c r="D130" s="348">
        <v>4607111034199</v>
      </c>
      <c r="E130" s="348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9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50"/>
      <c r="R130" s="350"/>
      <c r="S130" s="350"/>
      <c r="T130" s="35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55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6"/>
      <c r="P131" s="352" t="s">
        <v>40</v>
      </c>
      <c r="Q131" s="353"/>
      <c r="R131" s="353"/>
      <c r="S131" s="353"/>
      <c r="T131" s="353"/>
      <c r="U131" s="353"/>
      <c r="V131" s="354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6"/>
      <c r="P132" s="352" t="s">
        <v>40</v>
      </c>
      <c r="Q132" s="353"/>
      <c r="R132" s="353"/>
      <c r="S132" s="353"/>
      <c r="T132" s="353"/>
      <c r="U132" s="353"/>
      <c r="V132" s="354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46" t="s">
        <v>223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65"/>
      <c r="AB133" s="65"/>
      <c r="AC133" s="82"/>
    </row>
    <row r="134" spans="1:68" ht="14.25" customHeight="1" x14ac:dyDescent="0.25">
      <c r="A134" s="347" t="s">
        <v>139</v>
      </c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66"/>
      <c r="AB134" s="66"/>
      <c r="AC134" s="83"/>
    </row>
    <row r="135" spans="1:68" ht="27" customHeight="1" x14ac:dyDescent="0.25">
      <c r="A135" s="63" t="s">
        <v>224</v>
      </c>
      <c r="B135" s="63" t="s">
        <v>225</v>
      </c>
      <c r="C135" s="36">
        <v>4301135753</v>
      </c>
      <c r="D135" s="348">
        <v>4620207490914</v>
      </c>
      <c r="E135" s="348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9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50"/>
      <c r="R135" s="350"/>
      <c r="S135" s="350"/>
      <c r="T135" s="351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211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48">
        <v>4620207490853</v>
      </c>
      <c r="E136" s="34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9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50"/>
      <c r="R136" s="350"/>
      <c r="S136" s="350"/>
      <c r="T136" s="35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211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55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56"/>
      <c r="P137" s="352" t="s">
        <v>40</v>
      </c>
      <c r="Q137" s="353"/>
      <c r="R137" s="353"/>
      <c r="S137" s="353"/>
      <c r="T137" s="353"/>
      <c r="U137" s="353"/>
      <c r="V137" s="354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6"/>
      <c r="P138" s="352" t="s">
        <v>40</v>
      </c>
      <c r="Q138" s="353"/>
      <c r="R138" s="353"/>
      <c r="S138" s="353"/>
      <c r="T138" s="353"/>
      <c r="U138" s="353"/>
      <c r="V138" s="354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46" t="s">
        <v>228</v>
      </c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Z139" s="346"/>
      <c r="AA139" s="65"/>
      <c r="AB139" s="65"/>
      <c r="AC139" s="82"/>
    </row>
    <row r="140" spans="1:68" ht="14.25" customHeight="1" x14ac:dyDescent="0.25">
      <c r="A140" s="347" t="s">
        <v>139</v>
      </c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66"/>
      <c r="AB140" s="66"/>
      <c r="AC140" s="83"/>
    </row>
    <row r="141" spans="1:68" ht="27" customHeight="1" x14ac:dyDescent="0.25">
      <c r="A141" s="63" t="s">
        <v>229</v>
      </c>
      <c r="B141" s="63" t="s">
        <v>230</v>
      </c>
      <c r="C141" s="36">
        <v>4301135570</v>
      </c>
      <c r="D141" s="348">
        <v>4607111035806</v>
      </c>
      <c r="E141" s="348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50"/>
      <c r="R141" s="350"/>
      <c r="S141" s="350"/>
      <c r="T141" s="351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231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56"/>
      <c r="P142" s="352" t="s">
        <v>40</v>
      </c>
      <c r="Q142" s="353"/>
      <c r="R142" s="353"/>
      <c r="S142" s="353"/>
      <c r="T142" s="353"/>
      <c r="U142" s="353"/>
      <c r="V142" s="354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56"/>
      <c r="P143" s="352" t="s">
        <v>40</v>
      </c>
      <c r="Q143" s="353"/>
      <c r="R143" s="353"/>
      <c r="S143" s="353"/>
      <c r="T143" s="353"/>
      <c r="U143" s="353"/>
      <c r="V143" s="354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46" t="s">
        <v>232</v>
      </c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6"/>
      <c r="P144" s="346"/>
      <c r="Q144" s="346"/>
      <c r="R144" s="346"/>
      <c r="S144" s="346"/>
      <c r="T144" s="346"/>
      <c r="U144" s="346"/>
      <c r="V144" s="346"/>
      <c r="W144" s="346"/>
      <c r="X144" s="346"/>
      <c r="Y144" s="346"/>
      <c r="Z144" s="346"/>
      <c r="AA144" s="65"/>
      <c r="AB144" s="65"/>
      <c r="AC144" s="82"/>
    </row>
    <row r="145" spans="1:68" ht="14.25" customHeight="1" x14ac:dyDescent="0.25">
      <c r="A145" s="347" t="s">
        <v>139</v>
      </c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66"/>
      <c r="AB145" s="66"/>
      <c r="AC145" s="83"/>
    </row>
    <row r="146" spans="1:68" ht="16.5" customHeight="1" x14ac:dyDescent="0.25">
      <c r="A146" s="63" t="s">
        <v>233</v>
      </c>
      <c r="B146" s="63" t="s">
        <v>234</v>
      </c>
      <c r="C146" s="36">
        <v>4301135607</v>
      </c>
      <c r="D146" s="348">
        <v>4607111039613</v>
      </c>
      <c r="E146" s="348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50"/>
      <c r="R146" s="350"/>
      <c r="S146" s="350"/>
      <c r="T146" s="351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219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55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6"/>
      <c r="P147" s="352" t="s">
        <v>40</v>
      </c>
      <c r="Q147" s="353"/>
      <c r="R147" s="353"/>
      <c r="S147" s="353"/>
      <c r="T147" s="353"/>
      <c r="U147" s="353"/>
      <c r="V147" s="354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6"/>
      <c r="P148" s="352" t="s">
        <v>40</v>
      </c>
      <c r="Q148" s="353"/>
      <c r="R148" s="353"/>
      <c r="S148" s="353"/>
      <c r="T148" s="353"/>
      <c r="U148" s="353"/>
      <c r="V148" s="354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46" t="s">
        <v>235</v>
      </c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6"/>
      <c r="P149" s="346"/>
      <c r="Q149" s="346"/>
      <c r="R149" s="346"/>
      <c r="S149" s="346"/>
      <c r="T149" s="346"/>
      <c r="U149" s="346"/>
      <c r="V149" s="346"/>
      <c r="W149" s="346"/>
      <c r="X149" s="346"/>
      <c r="Y149" s="346"/>
      <c r="Z149" s="346"/>
      <c r="AA149" s="65"/>
      <c r="AB149" s="65"/>
      <c r="AC149" s="82"/>
    </row>
    <row r="150" spans="1:68" ht="14.25" customHeight="1" x14ac:dyDescent="0.25">
      <c r="A150" s="347" t="s">
        <v>203</v>
      </c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47"/>
      <c r="X150" s="347"/>
      <c r="Y150" s="347"/>
      <c r="Z150" s="347"/>
      <c r="AA150" s="66"/>
      <c r="AB150" s="66"/>
      <c r="AC150" s="83"/>
    </row>
    <row r="151" spans="1:68" ht="27" customHeight="1" x14ac:dyDescent="0.25">
      <c r="A151" s="63" t="s">
        <v>236</v>
      </c>
      <c r="B151" s="63" t="s">
        <v>237</v>
      </c>
      <c r="C151" s="36">
        <v>4301135540</v>
      </c>
      <c r="D151" s="348">
        <v>4607111035646</v>
      </c>
      <c r="E151" s="348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239</v>
      </c>
      <c r="L151" s="37" t="s">
        <v>88</v>
      </c>
      <c r="M151" s="38" t="s">
        <v>86</v>
      </c>
      <c r="N151" s="38"/>
      <c r="O151" s="37">
        <v>180</v>
      </c>
      <c r="P151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0"/>
      <c r="R151" s="350"/>
      <c r="S151" s="350"/>
      <c r="T151" s="351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238</v>
      </c>
      <c r="AG151" s="81"/>
      <c r="AJ151" s="87" t="s">
        <v>89</v>
      </c>
      <c r="AK151" s="87">
        <v>1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55"/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6"/>
      <c r="P152" s="352" t="s">
        <v>40</v>
      </c>
      <c r="Q152" s="353"/>
      <c r="R152" s="353"/>
      <c r="S152" s="353"/>
      <c r="T152" s="353"/>
      <c r="U152" s="353"/>
      <c r="V152" s="354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55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6"/>
      <c r="P153" s="352" t="s">
        <v>40</v>
      </c>
      <c r="Q153" s="353"/>
      <c r="R153" s="353"/>
      <c r="S153" s="353"/>
      <c r="T153" s="353"/>
      <c r="U153" s="353"/>
      <c r="V153" s="354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46" t="s">
        <v>240</v>
      </c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6"/>
      <c r="P154" s="346"/>
      <c r="Q154" s="346"/>
      <c r="R154" s="346"/>
      <c r="S154" s="346"/>
      <c r="T154" s="346"/>
      <c r="U154" s="346"/>
      <c r="V154" s="346"/>
      <c r="W154" s="346"/>
      <c r="X154" s="346"/>
      <c r="Y154" s="346"/>
      <c r="Z154" s="346"/>
      <c r="AA154" s="65"/>
      <c r="AB154" s="65"/>
      <c r="AC154" s="82"/>
    </row>
    <row r="155" spans="1:68" ht="14.25" customHeight="1" x14ac:dyDescent="0.25">
      <c r="A155" s="347" t="s">
        <v>139</v>
      </c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  <c r="W155" s="347"/>
      <c r="X155" s="347"/>
      <c r="Y155" s="347"/>
      <c r="Z155" s="347"/>
      <c r="AA155" s="66"/>
      <c r="AB155" s="66"/>
      <c r="AC155" s="83"/>
    </row>
    <row r="156" spans="1:68" ht="27" customHeight="1" x14ac:dyDescent="0.25">
      <c r="A156" s="63" t="s">
        <v>241</v>
      </c>
      <c r="B156" s="63" t="s">
        <v>242</v>
      </c>
      <c r="C156" s="36">
        <v>4301135591</v>
      </c>
      <c r="D156" s="348">
        <v>4607111036568</v>
      </c>
      <c r="E156" s="348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40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50"/>
      <c r="R156" s="350"/>
      <c r="S156" s="350"/>
      <c r="T156" s="351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243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355"/>
      <c r="N157" s="355"/>
      <c r="O157" s="356"/>
      <c r="P157" s="352" t="s">
        <v>40</v>
      </c>
      <c r="Q157" s="353"/>
      <c r="R157" s="353"/>
      <c r="S157" s="353"/>
      <c r="T157" s="353"/>
      <c r="U157" s="353"/>
      <c r="V157" s="354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55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6"/>
      <c r="P158" s="352" t="s">
        <v>40</v>
      </c>
      <c r="Q158" s="353"/>
      <c r="R158" s="353"/>
      <c r="S158" s="353"/>
      <c r="T158" s="353"/>
      <c r="U158" s="353"/>
      <c r="V158" s="354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45" t="s">
        <v>244</v>
      </c>
      <c r="B159" s="34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54"/>
      <c r="AB159" s="54"/>
      <c r="AC159" s="54"/>
    </row>
    <row r="160" spans="1:68" ht="16.5" customHeight="1" x14ac:dyDescent="0.25">
      <c r="A160" s="346" t="s">
        <v>245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65"/>
      <c r="AB160" s="65"/>
      <c r="AC160" s="82"/>
    </row>
    <row r="161" spans="1:68" ht="14.25" customHeight="1" x14ac:dyDescent="0.25">
      <c r="A161" s="347" t="s">
        <v>82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6"/>
      <c r="AB161" s="66"/>
      <c r="AC161" s="83"/>
    </row>
    <row r="162" spans="1:68" ht="16.5" customHeight="1" x14ac:dyDescent="0.25">
      <c r="A162" s="63" t="s">
        <v>246</v>
      </c>
      <c r="B162" s="63" t="s">
        <v>247</v>
      </c>
      <c r="C162" s="36">
        <v>4301071062</v>
      </c>
      <c r="D162" s="348">
        <v>4607111036384</v>
      </c>
      <c r="E162" s="348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404" t="s">
        <v>248</v>
      </c>
      <c r="Q162" s="350"/>
      <c r="R162" s="350"/>
      <c r="S162" s="350"/>
      <c r="T162" s="351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249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250</v>
      </c>
      <c r="B163" s="63" t="s">
        <v>251</v>
      </c>
      <c r="C163" s="36">
        <v>4301071050</v>
      </c>
      <c r="D163" s="348">
        <v>4607111036216</v>
      </c>
      <c r="E163" s="348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40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50"/>
      <c r="R163" s="350"/>
      <c r="S163" s="350"/>
      <c r="T163" s="35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55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6"/>
      <c r="P164" s="352" t="s">
        <v>40</v>
      </c>
      <c r="Q164" s="353"/>
      <c r="R164" s="353"/>
      <c r="S164" s="353"/>
      <c r="T164" s="353"/>
      <c r="U164" s="353"/>
      <c r="V164" s="354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56"/>
      <c r="P165" s="352" t="s">
        <v>40</v>
      </c>
      <c r="Q165" s="353"/>
      <c r="R165" s="353"/>
      <c r="S165" s="353"/>
      <c r="T165" s="353"/>
      <c r="U165" s="353"/>
      <c r="V165" s="354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45" t="s">
        <v>253</v>
      </c>
      <c r="B166" s="34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54"/>
      <c r="AB166" s="54"/>
      <c r="AC166" s="54"/>
    </row>
    <row r="167" spans="1:68" ht="16.5" customHeight="1" x14ac:dyDescent="0.25">
      <c r="A167" s="346" t="s">
        <v>254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65"/>
      <c r="AB167" s="65"/>
      <c r="AC167" s="82"/>
    </row>
    <row r="168" spans="1:68" ht="14.25" customHeight="1" x14ac:dyDescent="0.25">
      <c r="A168" s="347" t="s">
        <v>91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6"/>
      <c r="AB168" s="66"/>
      <c r="AC168" s="83"/>
    </row>
    <row r="169" spans="1:68" ht="16.5" customHeight="1" x14ac:dyDescent="0.25">
      <c r="A169" s="63" t="s">
        <v>255</v>
      </c>
      <c r="B169" s="63" t="s">
        <v>256</v>
      </c>
      <c r="C169" s="36">
        <v>4301132179</v>
      </c>
      <c r="D169" s="348">
        <v>4607111035691</v>
      </c>
      <c r="E169" s="348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4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50"/>
      <c r="R169" s="350"/>
      <c r="S169" s="350"/>
      <c r="T169" s="351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257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258</v>
      </c>
      <c r="B170" s="63" t="s">
        <v>259</v>
      </c>
      <c r="C170" s="36">
        <v>4301132182</v>
      </c>
      <c r="D170" s="348">
        <v>4607111035721</v>
      </c>
      <c r="E170" s="34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50"/>
      <c r="R170" s="350"/>
      <c r="S170" s="350"/>
      <c r="T170" s="35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4301132170</v>
      </c>
      <c r="D171" s="348">
        <v>4607111038487</v>
      </c>
      <c r="E171" s="348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40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50"/>
      <c r="R171" s="350"/>
      <c r="S171" s="350"/>
      <c r="T171" s="35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56"/>
      <c r="P172" s="352" t="s">
        <v>40</v>
      </c>
      <c r="Q172" s="353"/>
      <c r="R172" s="353"/>
      <c r="S172" s="353"/>
      <c r="T172" s="353"/>
      <c r="U172" s="353"/>
      <c r="V172" s="354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56"/>
      <c r="P173" s="352" t="s">
        <v>40</v>
      </c>
      <c r="Q173" s="353"/>
      <c r="R173" s="353"/>
      <c r="S173" s="353"/>
      <c r="T173" s="353"/>
      <c r="U173" s="353"/>
      <c r="V173" s="354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47" t="s">
        <v>264</v>
      </c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47"/>
      <c r="P174" s="347"/>
      <c r="Q174" s="347"/>
      <c r="R174" s="347"/>
      <c r="S174" s="347"/>
      <c r="T174" s="347"/>
      <c r="U174" s="347"/>
      <c r="V174" s="347"/>
      <c r="W174" s="347"/>
      <c r="X174" s="347"/>
      <c r="Y174" s="347"/>
      <c r="Z174" s="347"/>
      <c r="AA174" s="66"/>
      <c r="AB174" s="66"/>
      <c r="AC174" s="83"/>
    </row>
    <row r="175" spans="1:68" ht="27" customHeight="1" x14ac:dyDescent="0.25">
      <c r="A175" s="63" t="s">
        <v>265</v>
      </c>
      <c r="B175" s="63" t="s">
        <v>266</v>
      </c>
      <c r="C175" s="36">
        <v>4301051855</v>
      </c>
      <c r="D175" s="348">
        <v>4680115885875</v>
      </c>
      <c r="E175" s="348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271</v>
      </c>
      <c r="L175" s="37" t="s">
        <v>88</v>
      </c>
      <c r="M175" s="38" t="s">
        <v>270</v>
      </c>
      <c r="N175" s="38"/>
      <c r="O175" s="37">
        <v>365</v>
      </c>
      <c r="P175" s="409" t="s">
        <v>267</v>
      </c>
      <c r="Q175" s="350"/>
      <c r="R175" s="350"/>
      <c r="S175" s="350"/>
      <c r="T175" s="351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268</v>
      </c>
      <c r="AG175" s="81"/>
      <c r="AJ175" s="87" t="s">
        <v>89</v>
      </c>
      <c r="AK175" s="87">
        <v>1</v>
      </c>
      <c r="BB175" s="196" t="s">
        <v>269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355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5"/>
      <c r="N176" s="355"/>
      <c r="O176" s="356"/>
      <c r="P176" s="352" t="s">
        <v>40</v>
      </c>
      <c r="Q176" s="353"/>
      <c r="R176" s="353"/>
      <c r="S176" s="353"/>
      <c r="T176" s="353"/>
      <c r="U176" s="353"/>
      <c r="V176" s="354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56"/>
      <c r="P177" s="352" t="s">
        <v>40</v>
      </c>
      <c r="Q177" s="353"/>
      <c r="R177" s="353"/>
      <c r="S177" s="353"/>
      <c r="T177" s="353"/>
      <c r="U177" s="353"/>
      <c r="V177" s="354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45" t="s">
        <v>272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54"/>
      <c r="AB178" s="54"/>
      <c r="AC178" s="54"/>
    </row>
    <row r="179" spans="1:68" ht="16.5" customHeight="1" x14ac:dyDescent="0.25">
      <c r="A179" s="346" t="s">
        <v>273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65"/>
      <c r="AB179" s="65"/>
      <c r="AC179" s="82"/>
    </row>
    <row r="180" spans="1:68" ht="14.25" customHeight="1" x14ac:dyDescent="0.25">
      <c r="A180" s="347" t="s">
        <v>91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6"/>
      <c r="AB180" s="66"/>
      <c r="AC180" s="83"/>
    </row>
    <row r="181" spans="1:68" ht="27" customHeight="1" x14ac:dyDescent="0.25">
      <c r="A181" s="63" t="s">
        <v>274</v>
      </c>
      <c r="B181" s="63" t="s">
        <v>275</v>
      </c>
      <c r="C181" s="36">
        <v>4301132227</v>
      </c>
      <c r="D181" s="348">
        <v>4620207491133</v>
      </c>
      <c r="E181" s="348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410" t="s">
        <v>276</v>
      </c>
      <c r="Q181" s="350"/>
      <c r="R181" s="350"/>
      <c r="S181" s="350"/>
      <c r="T181" s="351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277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55"/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6"/>
      <c r="P182" s="352" t="s">
        <v>40</v>
      </c>
      <c r="Q182" s="353"/>
      <c r="R182" s="353"/>
      <c r="S182" s="353"/>
      <c r="T182" s="353"/>
      <c r="U182" s="353"/>
      <c r="V182" s="354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55"/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6"/>
      <c r="P183" s="352" t="s">
        <v>40</v>
      </c>
      <c r="Q183" s="353"/>
      <c r="R183" s="353"/>
      <c r="S183" s="353"/>
      <c r="T183" s="353"/>
      <c r="U183" s="353"/>
      <c r="V183" s="354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47" t="s">
        <v>139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6"/>
      <c r="AB184" s="66"/>
      <c r="AC184" s="83"/>
    </row>
    <row r="185" spans="1:68" ht="27" customHeight="1" x14ac:dyDescent="0.25">
      <c r="A185" s="63" t="s">
        <v>278</v>
      </c>
      <c r="B185" s="63" t="s">
        <v>279</v>
      </c>
      <c r="C185" s="36">
        <v>4301135707</v>
      </c>
      <c r="D185" s="348">
        <v>4620207490198</v>
      </c>
      <c r="E185" s="348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50"/>
      <c r="R185" s="350"/>
      <c r="S185" s="350"/>
      <c r="T185" s="351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280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281</v>
      </c>
      <c r="B186" s="63" t="s">
        <v>282</v>
      </c>
      <c r="C186" s="36">
        <v>4301135696</v>
      </c>
      <c r="D186" s="348">
        <v>4620207490235</v>
      </c>
      <c r="E186" s="34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50"/>
      <c r="R186" s="350"/>
      <c r="S186" s="350"/>
      <c r="T186" s="35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4301135697</v>
      </c>
      <c r="D187" s="348">
        <v>4620207490259</v>
      </c>
      <c r="E187" s="34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50"/>
      <c r="R187" s="350"/>
      <c r="S187" s="350"/>
      <c r="T187" s="35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280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4301135681</v>
      </c>
      <c r="D188" s="348">
        <v>4620207490143</v>
      </c>
      <c r="E188" s="348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50"/>
      <c r="R188" s="350"/>
      <c r="S188" s="350"/>
      <c r="T188" s="35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288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55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56"/>
      <c r="P189" s="352" t="s">
        <v>40</v>
      </c>
      <c r="Q189" s="353"/>
      <c r="R189" s="353"/>
      <c r="S189" s="353"/>
      <c r="T189" s="353"/>
      <c r="U189" s="353"/>
      <c r="V189" s="354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56"/>
      <c r="P190" s="352" t="s">
        <v>40</v>
      </c>
      <c r="Q190" s="353"/>
      <c r="R190" s="353"/>
      <c r="S190" s="353"/>
      <c r="T190" s="353"/>
      <c r="U190" s="353"/>
      <c r="V190" s="354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46" t="s">
        <v>289</v>
      </c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65"/>
      <c r="AB191" s="65"/>
      <c r="AC191" s="82"/>
    </row>
    <row r="192" spans="1:68" ht="14.25" customHeight="1" x14ac:dyDescent="0.25">
      <c r="A192" s="347" t="s">
        <v>82</v>
      </c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47"/>
      <c r="P192" s="347"/>
      <c r="Q192" s="347"/>
      <c r="R192" s="347"/>
      <c r="S192" s="347"/>
      <c r="T192" s="347"/>
      <c r="U192" s="347"/>
      <c r="V192" s="347"/>
      <c r="W192" s="347"/>
      <c r="X192" s="347"/>
      <c r="Y192" s="347"/>
      <c r="Z192" s="347"/>
      <c r="AA192" s="66"/>
      <c r="AB192" s="66"/>
      <c r="AC192" s="83"/>
    </row>
    <row r="193" spans="1:68" ht="27" customHeight="1" x14ac:dyDescent="0.25">
      <c r="A193" s="63" t="s">
        <v>290</v>
      </c>
      <c r="B193" s="63" t="s">
        <v>291</v>
      </c>
      <c r="C193" s="36">
        <v>4301071108</v>
      </c>
      <c r="D193" s="348">
        <v>4607111035912</v>
      </c>
      <c r="E193" s="348"/>
      <c r="F193" s="62">
        <v>0.43</v>
      </c>
      <c r="G193" s="37">
        <v>16</v>
      </c>
      <c r="H193" s="62">
        <v>6.88</v>
      </c>
      <c r="I193" s="62">
        <v>7.19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415" t="s">
        <v>292</v>
      </c>
      <c r="Q193" s="350"/>
      <c r="R193" s="350"/>
      <c r="S193" s="350"/>
      <c r="T193" s="351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293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294</v>
      </c>
      <c r="B194" s="63" t="s">
        <v>295</v>
      </c>
      <c r="C194" s="36">
        <v>4301071110</v>
      </c>
      <c r="D194" s="348">
        <v>4607111035103</v>
      </c>
      <c r="E194" s="348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6" t="s">
        <v>296</v>
      </c>
      <c r="Q194" s="350"/>
      <c r="R194" s="350"/>
      <c r="S194" s="350"/>
      <c r="T194" s="351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4301071109</v>
      </c>
      <c r="D195" s="348">
        <v>4607111035929</v>
      </c>
      <c r="E195" s="348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17" t="s">
        <v>299</v>
      </c>
      <c r="Q195" s="350"/>
      <c r="R195" s="350"/>
      <c r="S195" s="350"/>
      <c r="T195" s="351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300</v>
      </c>
      <c r="B196" s="63" t="s">
        <v>301</v>
      </c>
      <c r="C196" s="36">
        <v>4301071106</v>
      </c>
      <c r="D196" s="348">
        <v>4607111035882</v>
      </c>
      <c r="E196" s="348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18" t="s">
        <v>302</v>
      </c>
      <c r="Q196" s="350"/>
      <c r="R196" s="350"/>
      <c r="S196" s="350"/>
      <c r="T196" s="351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303</v>
      </c>
      <c r="B197" s="63" t="s">
        <v>304</v>
      </c>
      <c r="C197" s="36">
        <v>4301071107</v>
      </c>
      <c r="D197" s="348">
        <v>4607111035905</v>
      </c>
      <c r="E197" s="348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19" t="s">
        <v>305</v>
      </c>
      <c r="Q197" s="350"/>
      <c r="R197" s="350"/>
      <c r="S197" s="350"/>
      <c r="T197" s="351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293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5"/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6"/>
      <c r="P198" s="352" t="s">
        <v>40</v>
      </c>
      <c r="Q198" s="353"/>
      <c r="R198" s="353"/>
      <c r="S198" s="353"/>
      <c r="T198" s="353"/>
      <c r="U198" s="353"/>
      <c r="V198" s="354"/>
      <c r="W198" s="42" t="s">
        <v>39</v>
      </c>
      <c r="X198" s="43">
        <f>IFERROR(SUM(X193:X197),"0")</f>
        <v>0</v>
      </c>
      <c r="Y198" s="43">
        <f>IFERROR(SUM(Y193:Y197),"0")</f>
        <v>0</v>
      </c>
      <c r="Z198" s="43">
        <f>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5"/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6"/>
      <c r="P199" s="352" t="s">
        <v>40</v>
      </c>
      <c r="Q199" s="353"/>
      <c r="R199" s="353"/>
      <c r="S199" s="353"/>
      <c r="T199" s="353"/>
      <c r="U199" s="353"/>
      <c r="V199" s="354"/>
      <c r="W199" s="42" t="s">
        <v>0</v>
      </c>
      <c r="X199" s="43">
        <f>IFERROR(SUMPRODUCT(X193:X197*H193:H197),"0")</f>
        <v>0</v>
      </c>
      <c r="Y199" s="43">
        <f>IFERROR(SUMPRODUCT(Y193:Y197*H193:H197),"0")</f>
        <v>0</v>
      </c>
      <c r="Z199" s="42"/>
      <c r="AA199" s="67"/>
      <c r="AB199" s="67"/>
      <c r="AC199" s="67"/>
    </row>
    <row r="200" spans="1:68" ht="16.5" customHeight="1" x14ac:dyDescent="0.25">
      <c r="A200" s="346" t="s">
        <v>306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65"/>
      <c r="AB200" s="65"/>
      <c r="AC200" s="82"/>
    </row>
    <row r="201" spans="1:68" ht="14.25" customHeight="1" x14ac:dyDescent="0.25">
      <c r="A201" s="347" t="s">
        <v>82</v>
      </c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47"/>
      <c r="P201" s="347"/>
      <c r="Q201" s="347"/>
      <c r="R201" s="347"/>
      <c r="S201" s="347"/>
      <c r="T201" s="347"/>
      <c r="U201" s="347"/>
      <c r="V201" s="347"/>
      <c r="W201" s="347"/>
      <c r="X201" s="347"/>
      <c r="Y201" s="347"/>
      <c r="Z201" s="347"/>
      <c r="AA201" s="66"/>
      <c r="AB201" s="66"/>
      <c r="AC201" s="83"/>
    </row>
    <row r="202" spans="1:68" ht="27" customHeight="1" x14ac:dyDescent="0.25">
      <c r="A202" s="63" t="s">
        <v>307</v>
      </c>
      <c r="B202" s="63" t="s">
        <v>308</v>
      </c>
      <c r="C202" s="36">
        <v>4301071097</v>
      </c>
      <c r="D202" s="348">
        <v>4620207491096</v>
      </c>
      <c r="E202" s="348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420" t="s">
        <v>309</v>
      </c>
      <c r="Q202" s="350"/>
      <c r="R202" s="350"/>
      <c r="S202" s="350"/>
      <c r="T202" s="351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310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5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56"/>
      <c r="P203" s="352" t="s">
        <v>40</v>
      </c>
      <c r="Q203" s="353"/>
      <c r="R203" s="353"/>
      <c r="S203" s="353"/>
      <c r="T203" s="353"/>
      <c r="U203" s="353"/>
      <c r="V203" s="354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56"/>
      <c r="P204" s="352" t="s">
        <v>40</v>
      </c>
      <c r="Q204" s="353"/>
      <c r="R204" s="353"/>
      <c r="S204" s="353"/>
      <c r="T204" s="353"/>
      <c r="U204" s="353"/>
      <c r="V204" s="354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6" t="s">
        <v>311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65"/>
      <c r="AB205" s="65"/>
      <c r="AC205" s="82"/>
    </row>
    <row r="206" spans="1:68" ht="14.25" customHeight="1" x14ac:dyDescent="0.25">
      <c r="A206" s="347" t="s">
        <v>82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66"/>
      <c r="AB206" s="66"/>
      <c r="AC206" s="83"/>
    </row>
    <row r="207" spans="1:68" ht="27" customHeight="1" x14ac:dyDescent="0.25">
      <c r="A207" s="63" t="s">
        <v>312</v>
      </c>
      <c r="B207" s="63" t="s">
        <v>313</v>
      </c>
      <c r="C207" s="36">
        <v>4301071093</v>
      </c>
      <c r="D207" s="348">
        <v>4620207490709</v>
      </c>
      <c r="E207" s="348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0"/>
      <c r="R207" s="350"/>
      <c r="S207" s="350"/>
      <c r="T207" s="35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314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5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5"/>
      <c r="N208" s="355"/>
      <c r="O208" s="356"/>
      <c r="P208" s="352" t="s">
        <v>40</v>
      </c>
      <c r="Q208" s="353"/>
      <c r="R208" s="353"/>
      <c r="S208" s="353"/>
      <c r="T208" s="353"/>
      <c r="U208" s="353"/>
      <c r="V208" s="354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5"/>
      <c r="N209" s="355"/>
      <c r="O209" s="356"/>
      <c r="P209" s="352" t="s">
        <v>40</v>
      </c>
      <c r="Q209" s="353"/>
      <c r="R209" s="353"/>
      <c r="S209" s="353"/>
      <c r="T209" s="353"/>
      <c r="U209" s="353"/>
      <c r="V209" s="354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47" t="s">
        <v>139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6"/>
      <c r="AB210" s="66"/>
      <c r="AC210" s="83"/>
    </row>
    <row r="211" spans="1:68" ht="27" customHeight="1" x14ac:dyDescent="0.25">
      <c r="A211" s="63" t="s">
        <v>315</v>
      </c>
      <c r="B211" s="63" t="s">
        <v>316</v>
      </c>
      <c r="C211" s="36">
        <v>4301135692</v>
      </c>
      <c r="D211" s="348">
        <v>4620207490570</v>
      </c>
      <c r="E211" s="348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0"/>
      <c r="R211" s="350"/>
      <c r="S211" s="350"/>
      <c r="T211" s="351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317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318</v>
      </c>
      <c r="B212" s="63" t="s">
        <v>319</v>
      </c>
      <c r="C212" s="36">
        <v>4301135691</v>
      </c>
      <c r="D212" s="348">
        <v>4620207490549</v>
      </c>
      <c r="E212" s="348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0"/>
      <c r="R212" s="350"/>
      <c r="S212" s="350"/>
      <c r="T212" s="35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317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320</v>
      </c>
      <c r="B213" s="63" t="s">
        <v>321</v>
      </c>
      <c r="C213" s="36">
        <v>4301135694</v>
      </c>
      <c r="D213" s="348">
        <v>4620207490501</v>
      </c>
      <c r="E213" s="348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0"/>
      <c r="R213" s="350"/>
      <c r="S213" s="350"/>
      <c r="T213" s="351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317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5"/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6"/>
      <c r="P214" s="352" t="s">
        <v>40</v>
      </c>
      <c r="Q214" s="353"/>
      <c r="R214" s="353"/>
      <c r="S214" s="353"/>
      <c r="T214" s="353"/>
      <c r="U214" s="353"/>
      <c r="V214" s="354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5"/>
      <c r="B215" s="355"/>
      <c r="C215" s="355"/>
      <c r="D215" s="355"/>
      <c r="E215" s="355"/>
      <c r="F215" s="355"/>
      <c r="G215" s="355"/>
      <c r="H215" s="355"/>
      <c r="I215" s="355"/>
      <c r="J215" s="355"/>
      <c r="K215" s="355"/>
      <c r="L215" s="355"/>
      <c r="M215" s="355"/>
      <c r="N215" s="355"/>
      <c r="O215" s="356"/>
      <c r="P215" s="352" t="s">
        <v>40</v>
      </c>
      <c r="Q215" s="353"/>
      <c r="R215" s="353"/>
      <c r="S215" s="353"/>
      <c r="T215" s="353"/>
      <c r="U215" s="353"/>
      <c r="V215" s="354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6" t="s">
        <v>322</v>
      </c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65"/>
      <c r="AB216" s="65"/>
      <c r="AC216" s="82"/>
    </row>
    <row r="217" spans="1:68" ht="14.25" customHeight="1" x14ac:dyDescent="0.25">
      <c r="A217" s="347" t="s">
        <v>82</v>
      </c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47"/>
      <c r="P217" s="347"/>
      <c r="Q217" s="347"/>
      <c r="R217" s="347"/>
      <c r="S217" s="347"/>
      <c r="T217" s="347"/>
      <c r="U217" s="347"/>
      <c r="V217" s="347"/>
      <c r="W217" s="347"/>
      <c r="X217" s="347"/>
      <c r="Y217" s="347"/>
      <c r="Z217" s="347"/>
      <c r="AA217" s="66"/>
      <c r="AB217" s="66"/>
      <c r="AC217" s="83"/>
    </row>
    <row r="218" spans="1:68" ht="16.5" customHeight="1" x14ac:dyDescent="0.25">
      <c r="A218" s="63" t="s">
        <v>323</v>
      </c>
      <c r="B218" s="63" t="s">
        <v>324</v>
      </c>
      <c r="C218" s="36">
        <v>4301071099</v>
      </c>
      <c r="D218" s="348">
        <v>4607111039019</v>
      </c>
      <c r="E218" s="348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5" t="s">
        <v>325</v>
      </c>
      <c r="Q218" s="350"/>
      <c r="R218" s="350"/>
      <c r="S218" s="350"/>
      <c r="T218" s="351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48">
        <v>4607111038708</v>
      </c>
      <c r="E219" s="348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6" t="s">
        <v>329</v>
      </c>
      <c r="Q219" s="350"/>
      <c r="R219" s="350"/>
      <c r="S219" s="350"/>
      <c r="T219" s="351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5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6"/>
      <c r="P220" s="352" t="s">
        <v>40</v>
      </c>
      <c r="Q220" s="353"/>
      <c r="R220" s="353"/>
      <c r="S220" s="353"/>
      <c r="T220" s="353"/>
      <c r="U220" s="353"/>
      <c r="V220" s="354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5"/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6"/>
      <c r="P221" s="352" t="s">
        <v>40</v>
      </c>
      <c r="Q221" s="353"/>
      <c r="R221" s="353"/>
      <c r="S221" s="353"/>
      <c r="T221" s="353"/>
      <c r="U221" s="353"/>
      <c r="V221" s="354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5" t="s">
        <v>330</v>
      </c>
      <c r="B222" s="34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54"/>
      <c r="AB222" s="54"/>
      <c r="AC222" s="54"/>
    </row>
    <row r="223" spans="1:68" ht="16.5" customHeight="1" x14ac:dyDescent="0.25">
      <c r="A223" s="346" t="s">
        <v>331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65"/>
      <c r="AB223" s="65"/>
      <c r="AC223" s="82"/>
    </row>
    <row r="224" spans="1:68" ht="14.25" customHeight="1" x14ac:dyDescent="0.25">
      <c r="A224" s="347" t="s">
        <v>82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48">
        <v>4607111036162</v>
      </c>
      <c r="E225" s="348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0"/>
      <c r="R225" s="350"/>
      <c r="S225" s="350"/>
      <c r="T225" s="351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5"/>
      <c r="B226" s="355"/>
      <c r="C226" s="355"/>
      <c r="D226" s="355"/>
      <c r="E226" s="355"/>
      <c r="F226" s="355"/>
      <c r="G226" s="355"/>
      <c r="H226" s="355"/>
      <c r="I226" s="355"/>
      <c r="J226" s="355"/>
      <c r="K226" s="355"/>
      <c r="L226" s="355"/>
      <c r="M226" s="355"/>
      <c r="N226" s="355"/>
      <c r="O226" s="356"/>
      <c r="P226" s="352" t="s">
        <v>40</v>
      </c>
      <c r="Q226" s="353"/>
      <c r="R226" s="353"/>
      <c r="S226" s="353"/>
      <c r="T226" s="353"/>
      <c r="U226" s="353"/>
      <c r="V226" s="354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5"/>
      <c r="B227" s="355"/>
      <c r="C227" s="355"/>
      <c r="D227" s="355"/>
      <c r="E227" s="355"/>
      <c r="F227" s="355"/>
      <c r="G227" s="355"/>
      <c r="H227" s="355"/>
      <c r="I227" s="355"/>
      <c r="J227" s="355"/>
      <c r="K227" s="355"/>
      <c r="L227" s="355"/>
      <c r="M227" s="355"/>
      <c r="N227" s="355"/>
      <c r="O227" s="356"/>
      <c r="P227" s="352" t="s">
        <v>40</v>
      </c>
      <c r="Q227" s="353"/>
      <c r="R227" s="353"/>
      <c r="S227" s="353"/>
      <c r="T227" s="353"/>
      <c r="U227" s="353"/>
      <c r="V227" s="354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5" t="s">
        <v>335</v>
      </c>
      <c r="B228" s="345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5"/>
      <c r="P228" s="345"/>
      <c r="Q228" s="345"/>
      <c r="R228" s="345"/>
      <c r="S228" s="345"/>
      <c r="T228" s="345"/>
      <c r="U228" s="345"/>
      <c r="V228" s="345"/>
      <c r="W228" s="345"/>
      <c r="X228" s="345"/>
      <c r="Y228" s="345"/>
      <c r="Z228" s="345"/>
      <c r="AA228" s="54"/>
      <c r="AB228" s="54"/>
      <c r="AC228" s="54"/>
    </row>
    <row r="229" spans="1:68" ht="16.5" customHeight="1" x14ac:dyDescent="0.25">
      <c r="A229" s="346" t="s">
        <v>336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65"/>
      <c r="AB229" s="65"/>
      <c r="AC229" s="82"/>
    </row>
    <row r="230" spans="1:68" ht="14.25" customHeight="1" x14ac:dyDescent="0.25">
      <c r="A230" s="347" t="s">
        <v>82</v>
      </c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47"/>
      <c r="P230" s="347"/>
      <c r="Q230" s="347"/>
      <c r="R230" s="347"/>
      <c r="S230" s="347"/>
      <c r="T230" s="347"/>
      <c r="U230" s="347"/>
      <c r="V230" s="347"/>
      <c r="W230" s="347"/>
      <c r="X230" s="347"/>
      <c r="Y230" s="347"/>
      <c r="Z230" s="347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48">
        <v>4607111035899</v>
      </c>
      <c r="E231" s="348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0"/>
      <c r="R231" s="350"/>
      <c r="S231" s="350"/>
      <c r="T231" s="351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252</v>
      </c>
      <c r="AG231" s="81"/>
      <c r="AJ231" s="87" t="s">
        <v>89</v>
      </c>
      <c r="AK231" s="87">
        <v>1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6"/>
      <c r="P232" s="352" t="s">
        <v>40</v>
      </c>
      <c r="Q232" s="353"/>
      <c r="R232" s="353"/>
      <c r="S232" s="353"/>
      <c r="T232" s="353"/>
      <c r="U232" s="353"/>
      <c r="V232" s="354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5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6"/>
      <c r="P233" s="352" t="s">
        <v>40</v>
      </c>
      <c r="Q233" s="353"/>
      <c r="R233" s="353"/>
      <c r="S233" s="353"/>
      <c r="T233" s="353"/>
      <c r="U233" s="353"/>
      <c r="V233" s="354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5" t="s">
        <v>339</v>
      </c>
      <c r="B234" s="345"/>
      <c r="C234" s="345"/>
      <c r="D234" s="345"/>
      <c r="E234" s="345"/>
      <c r="F234" s="345"/>
      <c r="G234" s="345"/>
      <c r="H234" s="345"/>
      <c r="I234" s="345"/>
      <c r="J234" s="345"/>
      <c r="K234" s="345"/>
      <c r="L234" s="345"/>
      <c r="M234" s="345"/>
      <c r="N234" s="345"/>
      <c r="O234" s="345"/>
      <c r="P234" s="345"/>
      <c r="Q234" s="345"/>
      <c r="R234" s="345"/>
      <c r="S234" s="345"/>
      <c r="T234" s="345"/>
      <c r="U234" s="345"/>
      <c r="V234" s="345"/>
      <c r="W234" s="345"/>
      <c r="X234" s="345"/>
      <c r="Y234" s="345"/>
      <c r="Z234" s="345"/>
      <c r="AA234" s="54"/>
      <c r="AB234" s="54"/>
      <c r="AC234" s="54"/>
    </row>
    <row r="235" spans="1:68" ht="16.5" customHeight="1" x14ac:dyDescent="0.25">
      <c r="A235" s="346" t="s">
        <v>340</v>
      </c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65"/>
      <c r="AB235" s="65"/>
      <c r="AC235" s="82"/>
    </row>
    <row r="236" spans="1:68" ht="14.25" customHeight="1" x14ac:dyDescent="0.25">
      <c r="A236" s="347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48">
        <v>4607111039774</v>
      </c>
      <c r="E237" s="348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2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0"/>
      <c r="R237" s="350"/>
      <c r="S237" s="350"/>
      <c r="T237" s="351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6"/>
      <c r="P238" s="352" t="s">
        <v>40</v>
      </c>
      <c r="Q238" s="353"/>
      <c r="R238" s="353"/>
      <c r="S238" s="353"/>
      <c r="T238" s="353"/>
      <c r="U238" s="353"/>
      <c r="V238" s="354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6"/>
      <c r="P239" s="352" t="s">
        <v>40</v>
      </c>
      <c r="Q239" s="353"/>
      <c r="R239" s="353"/>
      <c r="S239" s="353"/>
      <c r="T239" s="353"/>
      <c r="U239" s="353"/>
      <c r="V239" s="354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47" t="s">
        <v>139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48">
        <v>4607111039361</v>
      </c>
      <c r="E241" s="348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0"/>
      <c r="R241" s="350"/>
      <c r="S241" s="350"/>
      <c r="T241" s="35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6"/>
      <c r="P242" s="352" t="s">
        <v>40</v>
      </c>
      <c r="Q242" s="353"/>
      <c r="R242" s="353"/>
      <c r="S242" s="353"/>
      <c r="T242" s="353"/>
      <c r="U242" s="353"/>
      <c r="V242" s="354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5"/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6"/>
      <c r="P243" s="352" t="s">
        <v>40</v>
      </c>
      <c r="Q243" s="353"/>
      <c r="R243" s="353"/>
      <c r="S243" s="353"/>
      <c r="T243" s="353"/>
      <c r="U243" s="353"/>
      <c r="V243" s="354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5" t="s">
        <v>347</v>
      </c>
      <c r="B244" s="345"/>
      <c r="C244" s="345"/>
      <c r="D244" s="345"/>
      <c r="E244" s="345"/>
      <c r="F244" s="345"/>
      <c r="G244" s="345"/>
      <c r="H244" s="345"/>
      <c r="I244" s="345"/>
      <c r="J244" s="345"/>
      <c r="K244" s="345"/>
      <c r="L244" s="345"/>
      <c r="M244" s="345"/>
      <c r="N244" s="345"/>
      <c r="O244" s="345"/>
      <c r="P244" s="345"/>
      <c r="Q244" s="345"/>
      <c r="R244" s="345"/>
      <c r="S244" s="345"/>
      <c r="T244" s="345"/>
      <c r="U244" s="345"/>
      <c r="V244" s="345"/>
      <c r="W244" s="345"/>
      <c r="X244" s="345"/>
      <c r="Y244" s="345"/>
      <c r="Z244" s="345"/>
      <c r="AA244" s="54"/>
      <c r="AB244" s="54"/>
      <c r="AC244" s="54"/>
    </row>
    <row r="245" spans="1:68" ht="16.5" customHeight="1" x14ac:dyDescent="0.25">
      <c r="A245" s="346" t="s">
        <v>347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65"/>
      <c r="AB245" s="65"/>
      <c r="AC245" s="82"/>
    </row>
    <row r="246" spans="1:68" ht="14.25" customHeight="1" x14ac:dyDescent="0.25">
      <c r="A246" s="347" t="s">
        <v>82</v>
      </c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47"/>
      <c r="P246" s="347"/>
      <c r="Q246" s="347"/>
      <c r="R246" s="347"/>
      <c r="S246" s="347"/>
      <c r="T246" s="347"/>
      <c r="U246" s="347"/>
      <c r="V246" s="347"/>
      <c r="W246" s="347"/>
      <c r="X246" s="347"/>
      <c r="Y246" s="347"/>
      <c r="Z246" s="347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48">
        <v>4640242181264</v>
      </c>
      <c r="E247" s="348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0"/>
      <c r="R247" s="350"/>
      <c r="S247" s="350"/>
      <c r="T247" s="35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48">
        <v>4640242181325</v>
      </c>
      <c r="E248" s="348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0"/>
      <c r="R248" s="350"/>
      <c r="S248" s="350"/>
      <c r="T248" s="351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48">
        <v>4640242180670</v>
      </c>
      <c r="E249" s="348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0"/>
      <c r="R249" s="350"/>
      <c r="S249" s="350"/>
      <c r="T249" s="351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6"/>
      <c r="P250" s="352" t="s">
        <v>40</v>
      </c>
      <c r="Q250" s="353"/>
      <c r="R250" s="353"/>
      <c r="S250" s="353"/>
      <c r="T250" s="353"/>
      <c r="U250" s="353"/>
      <c r="V250" s="354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5"/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6"/>
      <c r="P251" s="352" t="s">
        <v>40</v>
      </c>
      <c r="Q251" s="353"/>
      <c r="R251" s="353"/>
      <c r="S251" s="353"/>
      <c r="T251" s="353"/>
      <c r="U251" s="353"/>
      <c r="V251" s="354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47" t="s">
        <v>91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48">
        <v>4640242180397</v>
      </c>
      <c r="E253" s="348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0"/>
      <c r="R253" s="350"/>
      <c r="S253" s="350"/>
      <c r="T253" s="351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48">
        <v>4640242181219</v>
      </c>
      <c r="E254" s="348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88</v>
      </c>
      <c r="M254" s="38" t="s">
        <v>86</v>
      </c>
      <c r="N254" s="38"/>
      <c r="O254" s="37">
        <v>180</v>
      </c>
      <c r="P254" s="4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0"/>
      <c r="R254" s="350"/>
      <c r="S254" s="350"/>
      <c r="T254" s="351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5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56"/>
      <c r="P255" s="352" t="s">
        <v>40</v>
      </c>
      <c r="Q255" s="353"/>
      <c r="R255" s="353"/>
      <c r="S255" s="353"/>
      <c r="T255" s="353"/>
      <c r="U255" s="353"/>
      <c r="V255" s="354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6"/>
      <c r="P256" s="352" t="s">
        <v>40</v>
      </c>
      <c r="Q256" s="353"/>
      <c r="R256" s="353"/>
      <c r="S256" s="353"/>
      <c r="T256" s="353"/>
      <c r="U256" s="353"/>
      <c r="V256" s="354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47" t="s">
        <v>133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48">
        <v>4640242180304</v>
      </c>
      <c r="E258" s="348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97</v>
      </c>
      <c r="M258" s="38" t="s">
        <v>86</v>
      </c>
      <c r="N258" s="38"/>
      <c r="O258" s="37">
        <v>180</v>
      </c>
      <c r="P258" s="43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0"/>
      <c r="R258" s="350"/>
      <c r="S258" s="350"/>
      <c r="T258" s="35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98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48">
        <v>4640242180236</v>
      </c>
      <c r="E259" s="348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3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0"/>
      <c r="R259" s="350"/>
      <c r="S259" s="350"/>
      <c r="T259" s="35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48">
        <v>4640242180410</v>
      </c>
      <c r="E260" s="348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88</v>
      </c>
      <c r="M260" s="38" t="s">
        <v>86</v>
      </c>
      <c r="N260" s="38"/>
      <c r="O260" s="37">
        <v>180</v>
      </c>
      <c r="P260" s="4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0"/>
      <c r="R260" s="350"/>
      <c r="S260" s="350"/>
      <c r="T260" s="351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89</v>
      </c>
      <c r="AK260" s="87">
        <v>1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5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56"/>
      <c r="P261" s="352" t="s">
        <v>40</v>
      </c>
      <c r="Q261" s="353"/>
      <c r="R261" s="353"/>
      <c r="S261" s="353"/>
      <c r="T261" s="353"/>
      <c r="U261" s="353"/>
      <c r="V261" s="354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56"/>
      <c r="P262" s="352" t="s">
        <v>40</v>
      </c>
      <c r="Q262" s="353"/>
      <c r="R262" s="353"/>
      <c r="S262" s="353"/>
      <c r="T262" s="353"/>
      <c r="U262" s="353"/>
      <c r="V262" s="354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47" t="s">
        <v>139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48">
        <v>4640242181554</v>
      </c>
      <c r="E264" s="348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3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0"/>
      <c r="R264" s="350"/>
      <c r="S264" s="350"/>
      <c r="T264" s="351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4" si="6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4" si="7">IFERROR(X264*I264,"0")</f>
        <v>0</v>
      </c>
      <c r="BN264" s="81">
        <f t="shared" ref="BN264:BN274" si="8">IFERROR(Y264*I264,"0")</f>
        <v>0</v>
      </c>
      <c r="BO264" s="81">
        <f t="shared" ref="BO264:BO274" si="9">IFERROR(X264/J264,"0")</f>
        <v>0</v>
      </c>
      <c r="BP264" s="81">
        <f t="shared" ref="BP264:BP274" si="10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48">
        <v>4640242181561</v>
      </c>
      <c r="E265" s="348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0"/>
      <c r="R265" s="350"/>
      <c r="S265" s="350"/>
      <c r="T265" s="351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6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98</v>
      </c>
      <c r="AK265" s="87">
        <v>14</v>
      </c>
      <c r="BB265" s="258" t="s">
        <v>95</v>
      </c>
      <c r="BM265" s="81">
        <f t="shared" si="7"/>
        <v>0</v>
      </c>
      <c r="BN265" s="81">
        <f t="shared" si="8"/>
        <v>0</v>
      </c>
      <c r="BO265" s="81">
        <f t="shared" si="9"/>
        <v>0</v>
      </c>
      <c r="BP265" s="81">
        <f t="shared" si="10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48">
        <v>4640242181424</v>
      </c>
      <c r="E266" s="348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97</v>
      </c>
      <c r="M266" s="38" t="s">
        <v>86</v>
      </c>
      <c r="N266" s="38"/>
      <c r="O266" s="37">
        <v>180</v>
      </c>
      <c r="P266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0"/>
      <c r="R266" s="350"/>
      <c r="S266" s="350"/>
      <c r="T266" s="351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6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98</v>
      </c>
      <c r="AK266" s="87">
        <v>12</v>
      </c>
      <c r="BB266" s="260" t="s">
        <v>95</v>
      </c>
      <c r="BM266" s="81">
        <f t="shared" si="7"/>
        <v>0</v>
      </c>
      <c r="BN266" s="81">
        <f t="shared" si="8"/>
        <v>0</v>
      </c>
      <c r="BO266" s="81">
        <f t="shared" si="9"/>
        <v>0</v>
      </c>
      <c r="BP266" s="81">
        <f t="shared" si="10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48">
        <v>4640242181523</v>
      </c>
      <c r="E267" s="348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0"/>
      <c r="R267" s="350"/>
      <c r="S267" s="350"/>
      <c r="T267" s="351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6"/>
        <v>0</v>
      </c>
      <c r="Z267" s="41">
        <f t="shared" ref="Z267:Z272" si="11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98</v>
      </c>
      <c r="AK267" s="87">
        <v>14</v>
      </c>
      <c r="BB267" s="262" t="s">
        <v>95</v>
      </c>
      <c r="BM267" s="81">
        <f t="shared" si="7"/>
        <v>0</v>
      </c>
      <c r="BN267" s="81">
        <f t="shared" si="8"/>
        <v>0</v>
      </c>
      <c r="BO267" s="81">
        <f t="shared" si="9"/>
        <v>0</v>
      </c>
      <c r="BP267" s="81">
        <f t="shared" si="10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48">
        <v>4640242181486</v>
      </c>
      <c r="E268" s="348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214</v>
      </c>
      <c r="M268" s="38" t="s">
        <v>86</v>
      </c>
      <c r="N268" s="38"/>
      <c r="O268" s="37">
        <v>180</v>
      </c>
      <c r="P268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0"/>
      <c r="R268" s="350"/>
      <c r="S268" s="350"/>
      <c r="T268" s="351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6"/>
        <v>0</v>
      </c>
      <c r="Z268" s="41">
        <f t="shared" si="11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215</v>
      </c>
      <c r="AK268" s="87">
        <v>126</v>
      </c>
      <c r="BB268" s="264" t="s">
        <v>95</v>
      </c>
      <c r="BM268" s="81">
        <f t="shared" si="7"/>
        <v>0</v>
      </c>
      <c r="BN268" s="81">
        <f t="shared" si="8"/>
        <v>0</v>
      </c>
      <c r="BO268" s="81">
        <f t="shared" si="9"/>
        <v>0</v>
      </c>
      <c r="BP268" s="81">
        <f t="shared" si="10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48">
        <v>4640242181493</v>
      </c>
      <c r="E269" s="348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44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0"/>
      <c r="R269" s="350"/>
      <c r="S269" s="350"/>
      <c r="T269" s="351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6"/>
        <v>0</v>
      </c>
      <c r="Z269" s="41">
        <f t="shared" si="11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98</v>
      </c>
      <c r="AK269" s="87">
        <v>14</v>
      </c>
      <c r="BB269" s="266" t="s">
        <v>95</v>
      </c>
      <c r="BM269" s="81">
        <f t="shared" si="7"/>
        <v>0</v>
      </c>
      <c r="BN269" s="81">
        <f t="shared" si="8"/>
        <v>0</v>
      </c>
      <c r="BO269" s="81">
        <f t="shared" si="9"/>
        <v>0</v>
      </c>
      <c r="BP269" s="81">
        <f t="shared" si="10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48">
        <v>4640242181509</v>
      </c>
      <c r="E270" s="348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0"/>
      <c r="R270" s="350"/>
      <c r="S270" s="350"/>
      <c r="T270" s="351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 t="shared" si="11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89</v>
      </c>
      <c r="AK270" s="87">
        <v>1</v>
      </c>
      <c r="BB270" s="268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48">
        <v>4640242181240</v>
      </c>
      <c r="E271" s="348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0"/>
      <c r="R271" s="350"/>
      <c r="S271" s="350"/>
      <c r="T271" s="351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 t="shared" si="11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48">
        <v>4640242181318</v>
      </c>
      <c r="E272" s="348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4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0"/>
      <c r="R272" s="350"/>
      <c r="S272" s="350"/>
      <c r="T272" s="351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si="11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48">
        <v>4640242181387</v>
      </c>
      <c r="E273" s="348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4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0"/>
      <c r="R273" s="350"/>
      <c r="S273" s="350"/>
      <c r="T273" s="351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48">
        <v>4640242181332</v>
      </c>
      <c r="E274" s="348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4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0"/>
      <c r="R274" s="350"/>
      <c r="S274" s="350"/>
      <c r="T274" s="35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89</v>
      </c>
      <c r="AK274" s="87">
        <v>1</v>
      </c>
      <c r="BB274" s="276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x14ac:dyDescent="0.2">
      <c r="A275" s="355"/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6"/>
      <c r="P275" s="352" t="s">
        <v>40</v>
      </c>
      <c r="Q275" s="353"/>
      <c r="R275" s="353"/>
      <c r="S275" s="353"/>
      <c r="T275" s="353"/>
      <c r="U275" s="353"/>
      <c r="V275" s="354"/>
      <c r="W275" s="42" t="s">
        <v>39</v>
      </c>
      <c r="X275" s="43">
        <f>IFERROR(SUM(X264:X274),"0")</f>
        <v>0</v>
      </c>
      <c r="Y275" s="43">
        <f>IFERROR(SUM(Y264:Y274),"0")</f>
        <v>0</v>
      </c>
      <c r="Z275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355"/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6"/>
      <c r="P276" s="352" t="s">
        <v>40</v>
      </c>
      <c r="Q276" s="353"/>
      <c r="R276" s="353"/>
      <c r="S276" s="353"/>
      <c r="T276" s="353"/>
      <c r="U276" s="353"/>
      <c r="V276" s="354"/>
      <c r="W276" s="42" t="s">
        <v>0</v>
      </c>
      <c r="X276" s="43">
        <f>IFERROR(SUMPRODUCT(X264:X274*H264:H274),"0")</f>
        <v>0</v>
      </c>
      <c r="Y276" s="43">
        <f>IFERROR(SUMPRODUCT(Y264:Y274*H264:H274),"0")</f>
        <v>0</v>
      </c>
      <c r="Z276" s="42"/>
      <c r="AA276" s="67"/>
      <c r="AB276" s="67"/>
      <c r="AC276" s="67"/>
    </row>
    <row r="277" spans="1:68" ht="15" customHeight="1" x14ac:dyDescent="0.2">
      <c r="A277" s="355"/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453"/>
      <c r="P277" s="450" t="s">
        <v>33</v>
      </c>
      <c r="Q277" s="451"/>
      <c r="R277" s="451"/>
      <c r="S277" s="451"/>
      <c r="T277" s="451"/>
      <c r="U277" s="451"/>
      <c r="V277" s="452"/>
      <c r="W277" s="42" t="s">
        <v>0</v>
      </c>
      <c r="X277" s="43">
        <f>IFERROR(X24+X31+X38+X46+X51+X55+X59+X64+X70+X76+X81+X87+X97+X103+X112+X116+X120+X126+X132+X138+X143+X148+X153+X158+X165+X173+X177+X183+X190+X199+X204+X209+X215+X221+X227+X233+X239+X243+X251+X256+X262+X276,"0")</f>
        <v>0</v>
      </c>
      <c r="Y277" s="43">
        <f>IFERROR(Y24+Y31+Y38+Y46+Y51+Y55+Y59+Y64+Y70+Y76+Y81+Y87+Y97+Y103+Y112+Y116+Y120+Y126+Y132+Y138+Y143+Y148+Y153+Y158+Y165+Y173+Y177+Y183+Y190+Y199+Y204+Y209+Y215+Y221+Y227+Y233+Y239+Y243+Y251+Y256+Y262+Y276,"0")</f>
        <v>0</v>
      </c>
      <c r="Z277" s="42"/>
      <c r="AA277" s="67"/>
      <c r="AB277" s="67"/>
      <c r="AC277" s="67"/>
    </row>
    <row r="278" spans="1:68" x14ac:dyDescent="0.2">
      <c r="A278" s="355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453"/>
      <c r="P278" s="450" t="s">
        <v>34</v>
      </c>
      <c r="Q278" s="451"/>
      <c r="R278" s="451"/>
      <c r="S278" s="451"/>
      <c r="T278" s="451"/>
      <c r="U278" s="451"/>
      <c r="V278" s="452"/>
      <c r="W278" s="42" t="s">
        <v>0</v>
      </c>
      <c r="X278" s="43">
        <f>IFERROR(SUM(BM22:BM274),"0")</f>
        <v>0</v>
      </c>
      <c r="Y278" s="43">
        <f>IFERROR(SUM(BN22:BN274),"0")</f>
        <v>0</v>
      </c>
      <c r="Z278" s="42"/>
      <c r="AA278" s="67"/>
      <c r="AB278" s="67"/>
      <c r="AC278" s="67"/>
    </row>
    <row r="279" spans="1:68" x14ac:dyDescent="0.2">
      <c r="A279" s="355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453"/>
      <c r="P279" s="450" t="s">
        <v>35</v>
      </c>
      <c r="Q279" s="451"/>
      <c r="R279" s="451"/>
      <c r="S279" s="451"/>
      <c r="T279" s="451"/>
      <c r="U279" s="451"/>
      <c r="V279" s="452"/>
      <c r="W279" s="42" t="s">
        <v>20</v>
      </c>
      <c r="X279" s="44">
        <f>ROUNDUP(SUM(BO22:BO274),0)</f>
        <v>0</v>
      </c>
      <c r="Y279" s="44">
        <f>ROUNDUP(SUM(BP22:BP274),0)</f>
        <v>0</v>
      </c>
      <c r="Z279" s="42"/>
      <c r="AA279" s="67"/>
      <c r="AB279" s="67"/>
      <c r="AC279" s="67"/>
    </row>
    <row r="280" spans="1:68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453"/>
      <c r="P280" s="450" t="s">
        <v>36</v>
      </c>
      <c r="Q280" s="451"/>
      <c r="R280" s="451"/>
      <c r="S280" s="451"/>
      <c r="T280" s="451"/>
      <c r="U280" s="451"/>
      <c r="V280" s="452"/>
      <c r="W280" s="42" t="s">
        <v>0</v>
      </c>
      <c r="X280" s="43">
        <f>GrossWeightTotal+PalletQtyTotal*25</f>
        <v>0</v>
      </c>
      <c r="Y280" s="43">
        <f>GrossWeightTotalR+PalletQtyTotalR*25</f>
        <v>0</v>
      </c>
      <c r="Z280" s="42"/>
      <c r="AA280" s="67"/>
      <c r="AB280" s="67"/>
      <c r="AC280" s="67"/>
    </row>
    <row r="281" spans="1:68" x14ac:dyDescent="0.2">
      <c r="A281" s="355"/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453"/>
      <c r="P281" s="450" t="s">
        <v>37</v>
      </c>
      <c r="Q281" s="451"/>
      <c r="R281" s="451"/>
      <c r="S281" s="451"/>
      <c r="T281" s="451"/>
      <c r="U281" s="451"/>
      <c r="V281" s="452"/>
      <c r="W281" s="42" t="s">
        <v>20</v>
      </c>
      <c r="X281" s="43">
        <f>IFERROR(X23+X30+X37+X45+X50+X54+X58+X63+X69+X75+X80+X86+X96+X102+X111+X115+X119+X125+X131+X137+X142+X147+X152+X157+X164+X172+X176+X182+X189+X198+X203+X208+X214+X220+X226+X232+X238+X242+X250+X255+X261+X275,"0")</f>
        <v>0</v>
      </c>
      <c r="Y281" s="43">
        <f>IFERROR(Y23+Y30+Y37+Y45+Y50+Y54+Y58+Y63+Y69+Y75+Y80+Y86+Y96+Y102+Y111+Y115+Y119+Y125+Y131+Y137+Y142+Y147+Y152+Y157+Y164+Y172+Y176+Y182+Y189+Y198+Y203+Y208+Y214+Y220+Y226+Y232+Y238+Y242+Y250+Y255+Y261+Y275,"0")</f>
        <v>0</v>
      </c>
      <c r="Z281" s="42"/>
      <c r="AA281" s="67"/>
      <c r="AB281" s="67"/>
      <c r="AC281" s="67"/>
    </row>
    <row r="282" spans="1:68" ht="14.25" x14ac:dyDescent="0.2">
      <c r="A282" s="355"/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453"/>
      <c r="P282" s="450" t="s">
        <v>38</v>
      </c>
      <c r="Q282" s="451"/>
      <c r="R282" s="451"/>
      <c r="S282" s="451"/>
      <c r="T282" s="451"/>
      <c r="U282" s="451"/>
      <c r="V282" s="452"/>
      <c r="W282" s="45" t="s">
        <v>52</v>
      </c>
      <c r="X282" s="42"/>
      <c r="Y282" s="42"/>
      <c r="Z282" s="42">
        <f>IFERROR(Z23+Z30+Z37+Z45+Z50+Z54+Z58+Z63+Z69+Z75+Z80+Z86+Z96+Z102+Z111+Z115+Z119+Z125+Z131+Z137+Z142+Z147+Z152+Z157+Z164+Z172+Z176+Z182+Z189+Z198+Z203+Z208+Z214+Z220+Z226+Z232+Z238+Z242+Z250+Z255+Z261+Z275,"0")</f>
        <v>0</v>
      </c>
      <c r="AA282" s="67"/>
      <c r="AB282" s="67"/>
      <c r="AC282" s="67"/>
    </row>
    <row r="283" spans="1:68" ht="13.5" thickBot="1" x14ac:dyDescent="0.25"/>
    <row r="284" spans="1:68" ht="27" thickTop="1" thickBot="1" x14ac:dyDescent="0.25">
      <c r="A284" s="46" t="s">
        <v>9</v>
      </c>
      <c r="B284" s="88" t="s">
        <v>81</v>
      </c>
      <c r="C284" s="454" t="s">
        <v>45</v>
      </c>
      <c r="D284" s="454" t="s">
        <v>45</v>
      </c>
      <c r="E284" s="454" t="s">
        <v>45</v>
      </c>
      <c r="F284" s="454" t="s">
        <v>45</v>
      </c>
      <c r="G284" s="454" t="s">
        <v>45</v>
      </c>
      <c r="H284" s="454" t="s">
        <v>45</v>
      </c>
      <c r="I284" s="454" t="s">
        <v>45</v>
      </c>
      <c r="J284" s="454" t="s">
        <v>45</v>
      </c>
      <c r="K284" s="454" t="s">
        <v>45</v>
      </c>
      <c r="L284" s="454" t="s">
        <v>45</v>
      </c>
      <c r="M284" s="454" t="s">
        <v>45</v>
      </c>
      <c r="N284" s="455"/>
      <c r="O284" s="454" t="s">
        <v>45</v>
      </c>
      <c r="P284" s="454" t="s">
        <v>45</v>
      </c>
      <c r="Q284" s="454" t="s">
        <v>45</v>
      </c>
      <c r="R284" s="454" t="s">
        <v>45</v>
      </c>
      <c r="S284" s="454" t="s">
        <v>45</v>
      </c>
      <c r="T284" s="454" t="s">
        <v>45</v>
      </c>
      <c r="U284" s="88" t="s">
        <v>244</v>
      </c>
      <c r="V284" s="88" t="s">
        <v>253</v>
      </c>
      <c r="W284" s="454" t="s">
        <v>272</v>
      </c>
      <c r="X284" s="454" t="s">
        <v>272</v>
      </c>
      <c r="Y284" s="454" t="s">
        <v>272</v>
      </c>
      <c r="Z284" s="454" t="s">
        <v>272</v>
      </c>
      <c r="AA284" s="454" t="s">
        <v>272</v>
      </c>
      <c r="AB284" s="88" t="s">
        <v>330</v>
      </c>
      <c r="AC284" s="88" t="s">
        <v>335</v>
      </c>
      <c r="AD284" s="88" t="s">
        <v>339</v>
      </c>
      <c r="AE284" s="88" t="s">
        <v>347</v>
      </c>
      <c r="AF284" s="1"/>
    </row>
    <row r="285" spans="1:68" ht="14.25" customHeight="1" thickTop="1" x14ac:dyDescent="0.2">
      <c r="A285" s="456" t="s">
        <v>10</v>
      </c>
      <c r="B285" s="454" t="s">
        <v>81</v>
      </c>
      <c r="C285" s="454" t="s">
        <v>90</v>
      </c>
      <c r="D285" s="454" t="s">
        <v>101</v>
      </c>
      <c r="E285" s="454" t="s">
        <v>111</v>
      </c>
      <c r="F285" s="454" t="s">
        <v>122</v>
      </c>
      <c r="G285" s="454" t="s">
        <v>147</v>
      </c>
      <c r="H285" s="454" t="s">
        <v>154</v>
      </c>
      <c r="I285" s="454" t="s">
        <v>158</v>
      </c>
      <c r="J285" s="454" t="s">
        <v>166</v>
      </c>
      <c r="K285" s="454" t="s">
        <v>181</v>
      </c>
      <c r="L285" s="454" t="s">
        <v>187</v>
      </c>
      <c r="M285" s="454" t="s">
        <v>208</v>
      </c>
      <c r="N285" s="1"/>
      <c r="O285" s="454" t="s">
        <v>216</v>
      </c>
      <c r="P285" s="454" t="s">
        <v>223</v>
      </c>
      <c r="Q285" s="454" t="s">
        <v>228</v>
      </c>
      <c r="R285" s="454" t="s">
        <v>232</v>
      </c>
      <c r="S285" s="454" t="s">
        <v>235</v>
      </c>
      <c r="T285" s="454" t="s">
        <v>240</v>
      </c>
      <c r="U285" s="454" t="s">
        <v>245</v>
      </c>
      <c r="V285" s="454" t="s">
        <v>254</v>
      </c>
      <c r="W285" s="454" t="s">
        <v>273</v>
      </c>
      <c r="X285" s="454" t="s">
        <v>289</v>
      </c>
      <c r="Y285" s="454" t="s">
        <v>306</v>
      </c>
      <c r="Z285" s="454" t="s">
        <v>311</v>
      </c>
      <c r="AA285" s="454" t="s">
        <v>322</v>
      </c>
      <c r="AB285" s="454" t="s">
        <v>331</v>
      </c>
      <c r="AC285" s="454" t="s">
        <v>336</v>
      </c>
      <c r="AD285" s="454" t="s">
        <v>340</v>
      </c>
      <c r="AE285" s="454" t="s">
        <v>347</v>
      </c>
      <c r="AF285" s="1"/>
    </row>
    <row r="286" spans="1:68" ht="13.5" thickBot="1" x14ac:dyDescent="0.25">
      <c r="A286" s="457"/>
      <c r="B286" s="454"/>
      <c r="C286" s="454"/>
      <c r="D286" s="454"/>
      <c r="E286" s="454"/>
      <c r="F286" s="454"/>
      <c r="G286" s="454"/>
      <c r="H286" s="454"/>
      <c r="I286" s="454"/>
      <c r="J286" s="454"/>
      <c r="K286" s="454"/>
      <c r="L286" s="454"/>
      <c r="M286" s="454"/>
      <c r="N286" s="1"/>
      <c r="O286" s="454"/>
      <c r="P286" s="454"/>
      <c r="Q286" s="454"/>
      <c r="R286" s="454"/>
      <c r="S286" s="454"/>
      <c r="T286" s="454"/>
      <c r="U286" s="454"/>
      <c r="V286" s="454"/>
      <c r="W286" s="454"/>
      <c r="X286" s="454"/>
      <c r="Y286" s="454"/>
      <c r="Z286" s="454"/>
      <c r="AA286" s="454"/>
      <c r="AB286" s="454"/>
      <c r="AC286" s="454"/>
      <c r="AD286" s="454"/>
      <c r="AE286" s="454"/>
      <c r="AF286" s="1"/>
    </row>
    <row r="287" spans="1:68" ht="18" thickTop="1" thickBot="1" x14ac:dyDescent="0.25">
      <c r="A287" s="46" t="s">
        <v>13</v>
      </c>
      <c r="B287" s="52">
        <f>IFERROR(X22*H22,"0")</f>
        <v>0</v>
      </c>
      <c r="C287" s="52">
        <f>IFERROR(X28*H28,"0")+IFERROR(X29*H29,"0")</f>
        <v>0</v>
      </c>
      <c r="D287" s="52">
        <f>IFERROR(X34*H34,"0")+IFERROR(X35*H35,"0")+IFERROR(X36*H36,"0")</f>
        <v>0</v>
      </c>
      <c r="E287" s="52">
        <f>IFERROR(X41*H41,"0")+IFERROR(X42*H42,"0")+IFERROR(X43*H43,"0")+IFERROR(X44*H44,"0")</f>
        <v>0</v>
      </c>
      <c r="F287" s="52">
        <f>IFERROR(X49*H49,"0")+IFERROR(X53*H53,"0")+IFERROR(X57*H57,"0")+IFERROR(X61*H61,"0")+IFERROR(X62*H62,"0")+IFERROR(X66*H66,"0")+IFERROR(X67*H67,"0")+IFERROR(X68*H68,"0")</f>
        <v>0</v>
      </c>
      <c r="G287" s="52">
        <f>IFERROR(X73*H73,"0")+IFERROR(X74*H74,"0")</f>
        <v>0</v>
      </c>
      <c r="H287" s="52">
        <f>IFERROR(X79*H79,"0")</f>
        <v>0</v>
      </c>
      <c r="I287" s="52">
        <f>IFERROR(X84*H84,"0")+IFERROR(X85*H85,"0")</f>
        <v>0</v>
      </c>
      <c r="J287" s="52">
        <f>IFERROR(X90*H90,"0")+IFERROR(X91*H91,"0")+IFERROR(X92*H92,"0")+IFERROR(X93*H93,"0")+IFERROR(X94*H94,"0")+IFERROR(X95*H95,"0")</f>
        <v>0</v>
      </c>
      <c r="K287" s="52">
        <f>IFERROR(X100*H100,"0")+IFERROR(X101*H101,"0")</f>
        <v>0</v>
      </c>
      <c r="L287" s="52">
        <f>IFERROR(X106*H106,"0")+IFERROR(X107*H107,"0")+IFERROR(X108*H108,"0")+IFERROR(X109*H109,"0")+IFERROR(X110*H110,"0")+IFERROR(X114*H114,"0")+IFERROR(X118*H118,"0")</f>
        <v>0</v>
      </c>
      <c r="M287" s="52">
        <f>IFERROR(X123*H123,"0")+IFERROR(X124*H124,"0")</f>
        <v>0</v>
      </c>
      <c r="N287" s="1"/>
      <c r="O287" s="52">
        <f>IFERROR(X129*H129,"0")+IFERROR(X130*H130,"0")</f>
        <v>0</v>
      </c>
      <c r="P287" s="52">
        <f>IFERROR(X135*H135,"0")+IFERROR(X136*H136,"0")</f>
        <v>0</v>
      </c>
      <c r="Q287" s="52">
        <f>IFERROR(X141*H141,"0")</f>
        <v>0</v>
      </c>
      <c r="R287" s="52">
        <f>IFERROR(X146*H146,"0")</f>
        <v>0</v>
      </c>
      <c r="S287" s="52">
        <f>IFERROR(X151*H151,"0")</f>
        <v>0</v>
      </c>
      <c r="T287" s="52">
        <f>IFERROR(X156*H156,"0")</f>
        <v>0</v>
      </c>
      <c r="U287" s="52">
        <f>IFERROR(X162*H162,"0")+IFERROR(X163*H163,"0")</f>
        <v>0</v>
      </c>
      <c r="V287" s="52">
        <f>IFERROR(X169*H169,"0")+IFERROR(X170*H170,"0")+IFERROR(X171*H171,"0")+IFERROR(X175*H175,"0")</f>
        <v>0</v>
      </c>
      <c r="W287" s="52">
        <f>IFERROR(X181*H181,"0")+IFERROR(X185*H185,"0")+IFERROR(X186*H186,"0")+IFERROR(X187*H187,"0")+IFERROR(X188*H188,"0")</f>
        <v>0</v>
      </c>
      <c r="X287" s="52">
        <f>IFERROR(X193*H193,"0")+IFERROR(X194*H194,"0")+IFERROR(X195*H195,"0")+IFERROR(X196*H196,"0")+IFERROR(X197*H197,"0")</f>
        <v>0</v>
      </c>
      <c r="Y287" s="52">
        <f>IFERROR(X202*H202,"0")</f>
        <v>0</v>
      </c>
      <c r="Z287" s="52">
        <f>IFERROR(X207*H207,"0")+IFERROR(X211*H211,"0")+IFERROR(X212*H212,"0")+IFERROR(X213*H213,"0")</f>
        <v>0</v>
      </c>
      <c r="AA287" s="52">
        <f>IFERROR(X218*H218,"0")+IFERROR(X219*H219,"0")</f>
        <v>0</v>
      </c>
      <c r="AB287" s="52">
        <f>IFERROR(X225*H225,"0")</f>
        <v>0</v>
      </c>
      <c r="AC287" s="52">
        <f>IFERROR(X231*H231,"0")</f>
        <v>0</v>
      </c>
      <c r="AD287" s="52">
        <f>IFERROR(X237*H237,"0")+IFERROR(X241*H241,"0")</f>
        <v>0</v>
      </c>
      <c r="AE287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1"/>
    </row>
    <row r="288" spans="1:68" ht="13.5" thickTop="1" x14ac:dyDescent="0.2">
      <c r="C288" s="1"/>
    </row>
    <row r="289" spans="1:3" ht="19.5" customHeight="1" x14ac:dyDescent="0.2">
      <c r="A289" s="70" t="s">
        <v>62</v>
      </c>
      <c r="B289" s="70" t="s">
        <v>63</v>
      </c>
      <c r="C289" s="70" t="s">
        <v>65</v>
      </c>
    </row>
    <row r="290" spans="1:3" x14ac:dyDescent="0.2">
      <c r="A290" s="71">
        <f>SUMPRODUCT(--(BB:BB="ЗПФ"),--(W:W="кор"),H:H,Y:Y)+SUMPRODUCT(--(BB:BB="ЗПФ"),--(W:W="кг"),Y:Y)</f>
        <v>0</v>
      </c>
      <c r="B290" s="72">
        <f>SUMPRODUCT(--(BB:BB="ПГП"),--(W:W="кор"),H:H,Y:Y)+SUMPRODUCT(--(BB:BB="ПГП"),--(W:W="кг"),Y:Y)</f>
        <v>0</v>
      </c>
      <c r="C290" s="72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499">
    <mergeCell ref="AC285:AC286"/>
    <mergeCell ref="AD285:AD286"/>
    <mergeCell ref="AE285:AE286"/>
    <mergeCell ref="T285:T286"/>
    <mergeCell ref="U285:U286"/>
    <mergeCell ref="V285:V286"/>
    <mergeCell ref="W285:W286"/>
    <mergeCell ref="X285:X286"/>
    <mergeCell ref="Y285:Y286"/>
    <mergeCell ref="Z285:Z286"/>
    <mergeCell ref="AA285:AA286"/>
    <mergeCell ref="AB285:AB286"/>
    <mergeCell ref="J285:J286"/>
    <mergeCell ref="K285:K286"/>
    <mergeCell ref="L285:L286"/>
    <mergeCell ref="M285:M286"/>
    <mergeCell ref="O285:O286"/>
    <mergeCell ref="P285:P286"/>
    <mergeCell ref="Q285:Q286"/>
    <mergeCell ref="R285:R286"/>
    <mergeCell ref="S285:S286"/>
    <mergeCell ref="A285:A286"/>
    <mergeCell ref="B285:B286"/>
    <mergeCell ref="C285:C286"/>
    <mergeCell ref="D285:D286"/>
    <mergeCell ref="E285:E286"/>
    <mergeCell ref="F285:F286"/>
    <mergeCell ref="G285:G286"/>
    <mergeCell ref="H285:H286"/>
    <mergeCell ref="I285:I286"/>
    <mergeCell ref="P277:V277"/>
    <mergeCell ref="A277:O282"/>
    <mergeCell ref="P278:V278"/>
    <mergeCell ref="P279:V279"/>
    <mergeCell ref="P280:V280"/>
    <mergeCell ref="P281:V281"/>
    <mergeCell ref="P282:V282"/>
    <mergeCell ref="C284:T284"/>
    <mergeCell ref="W284:AA284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A228:Z228"/>
    <mergeCell ref="A216:Z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10:Z210"/>
    <mergeCell ref="D211:E211"/>
    <mergeCell ref="P211:T211"/>
    <mergeCell ref="D212:E212"/>
    <mergeCell ref="P212:T212"/>
    <mergeCell ref="D213:E213"/>
    <mergeCell ref="P213:T213"/>
    <mergeCell ref="P214:V214"/>
    <mergeCell ref="A214:O215"/>
    <mergeCell ref="P215:V215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0:X274 X264 X260 X254 X247:X249 X241 X237 X231 X225 X218:X219 X211:X213 X207 X193:X197 X188 X186 X175 X162 X151 X135 X118 X114 X66:X68 X61:X62 X57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69 X265:X267 X258:X259 X253 X202 X187 X185 X181 X169:X171 X163 X156 X146 X141 X136 X129:X130 X123 X106:X110 X100:X101 X90:X95 X84:X85 X79 X73:X74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38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9"/>
    </row>
    <row r="3" spans="2:8" x14ac:dyDescent="0.2">
      <c r="B3" s="53" t="s">
        <v>393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395</v>
      </c>
      <c r="D6" s="53" t="s">
        <v>396</v>
      </c>
      <c r="E6" s="53" t="s">
        <v>46</v>
      </c>
    </row>
    <row r="8" spans="2:8" x14ac:dyDescent="0.2">
      <c r="B8" s="53" t="s">
        <v>80</v>
      </c>
      <c r="C8" s="53" t="s">
        <v>395</v>
      </c>
      <c r="D8" s="53" t="s">
        <v>46</v>
      </c>
      <c r="E8" s="53" t="s">
        <v>46</v>
      </c>
    </row>
    <row r="10" spans="2:8" x14ac:dyDescent="0.2">
      <c r="B10" s="53" t="s">
        <v>397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399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407</v>
      </c>
      <c r="C20" s="53" t="s">
        <v>46</v>
      </c>
      <c r="D20" s="53" t="s">
        <v>46</v>
      </c>
      <c r="E20" s="53" t="s">
        <v>46</v>
      </c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418</vt:i4>
      </vt:variant>
    </vt:vector>
  </HeadingPairs>
  <TitlesOfParts>
    <vt:vector size="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