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63D00D-F652-42DF-8022-BD2C90441A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2" l="1"/>
  <c r="X489" i="2"/>
  <c r="BO488" i="2"/>
  <c r="BM488" i="2"/>
  <c r="Y488" i="2"/>
  <c r="AA501" i="2" s="1"/>
  <c r="P488" i="2"/>
  <c r="X485" i="2"/>
  <c r="X484" i="2"/>
  <c r="BO483" i="2"/>
  <c r="BM483" i="2"/>
  <c r="Y483" i="2"/>
  <c r="BN483" i="2" s="1"/>
  <c r="P483" i="2"/>
  <c r="BO482" i="2"/>
  <c r="BM482" i="2"/>
  <c r="Y482" i="2"/>
  <c r="P482" i="2"/>
  <c r="X480" i="2"/>
  <c r="X479" i="2"/>
  <c r="BO478" i="2"/>
  <c r="BM478" i="2"/>
  <c r="Y478" i="2"/>
  <c r="P478" i="2"/>
  <c r="X476" i="2"/>
  <c r="X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P469" i="2"/>
  <c r="BO468" i="2"/>
  <c r="BM468" i="2"/>
  <c r="Y468" i="2"/>
  <c r="BP468" i="2" s="1"/>
  <c r="P468" i="2"/>
  <c r="BO467" i="2"/>
  <c r="BM467" i="2"/>
  <c r="Y467" i="2"/>
  <c r="Y471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X456" i="2"/>
  <c r="X455" i="2"/>
  <c r="BO454" i="2"/>
  <c r="BM454" i="2"/>
  <c r="Y454" i="2"/>
  <c r="P454" i="2"/>
  <c r="BO453" i="2"/>
  <c r="BM453" i="2"/>
  <c r="Y453" i="2"/>
  <c r="BN453" i="2" s="1"/>
  <c r="P453" i="2"/>
  <c r="BO452" i="2"/>
  <c r="BM452" i="2"/>
  <c r="Y452" i="2"/>
  <c r="Z452" i="2" s="1"/>
  <c r="P452" i="2"/>
  <c r="X450" i="2"/>
  <c r="X449" i="2"/>
  <c r="BO448" i="2"/>
  <c r="BM448" i="2"/>
  <c r="Y448" i="2"/>
  <c r="BP448" i="2" s="1"/>
  <c r="P448" i="2"/>
  <c r="BO447" i="2"/>
  <c r="BM447" i="2"/>
  <c r="Y447" i="2"/>
  <c r="Z447" i="2" s="1"/>
  <c r="P447" i="2"/>
  <c r="BO446" i="2"/>
  <c r="BM446" i="2"/>
  <c r="Y446" i="2"/>
  <c r="Z446" i="2" s="1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N438" i="2"/>
  <c r="BM438" i="2"/>
  <c r="Z438" i="2"/>
  <c r="Y438" i="2"/>
  <c r="BP438" i="2" s="1"/>
  <c r="P438" i="2"/>
  <c r="BO437" i="2"/>
  <c r="BM437" i="2"/>
  <c r="Y437" i="2"/>
  <c r="Z437" i="2" s="1"/>
  <c r="P437" i="2"/>
  <c r="X435" i="2"/>
  <c r="X434" i="2"/>
  <c r="BO433" i="2"/>
  <c r="BM433" i="2"/>
  <c r="Y433" i="2"/>
  <c r="BP433" i="2" s="1"/>
  <c r="P433" i="2"/>
  <c r="BO432" i="2"/>
  <c r="BM432" i="2"/>
  <c r="Y432" i="2"/>
  <c r="BP432" i="2" s="1"/>
  <c r="P432" i="2"/>
  <c r="BO431" i="2"/>
  <c r="BM431" i="2"/>
  <c r="Y431" i="2"/>
  <c r="P431" i="2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Z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N423" i="2" s="1"/>
  <c r="P423" i="2"/>
  <c r="BO422" i="2"/>
  <c r="BM422" i="2"/>
  <c r="Z422" i="2"/>
  <c r="Y422" i="2"/>
  <c r="P422" i="2"/>
  <c r="X418" i="2"/>
  <c r="X417" i="2"/>
  <c r="BO416" i="2"/>
  <c r="BN416" i="2"/>
  <c r="BM416" i="2"/>
  <c r="Z416" i="2"/>
  <c r="Z417" i="2" s="1"/>
  <c r="Y416" i="2"/>
  <c r="X501" i="2" s="1"/>
  <c r="P416" i="2"/>
  <c r="X413" i="2"/>
  <c r="X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N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Y401" i="2" s="1"/>
  <c r="P398" i="2"/>
  <c r="X396" i="2"/>
  <c r="X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BO390" i="2"/>
  <c r="BM390" i="2"/>
  <c r="Y390" i="2"/>
  <c r="Z390" i="2" s="1"/>
  <c r="P390" i="2"/>
  <c r="BO389" i="2"/>
  <c r="BM389" i="2"/>
  <c r="Y389" i="2"/>
  <c r="BP389" i="2" s="1"/>
  <c r="P389" i="2"/>
  <c r="BO388" i="2"/>
  <c r="BM388" i="2"/>
  <c r="Y388" i="2"/>
  <c r="P388" i="2"/>
  <c r="BP387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P385" i="2"/>
  <c r="X381" i="2"/>
  <c r="X380" i="2"/>
  <c r="BO379" i="2"/>
  <c r="BM379" i="2"/>
  <c r="Y379" i="2"/>
  <c r="Z379" i="2" s="1"/>
  <c r="P379" i="2"/>
  <c r="BO378" i="2"/>
  <c r="BM378" i="2"/>
  <c r="Y378" i="2"/>
  <c r="Z378" i="2" s="1"/>
  <c r="Z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M369" i="2"/>
  <c r="Y369" i="2"/>
  <c r="BN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4" i="2" s="1"/>
  <c r="P363" i="2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X351" i="2"/>
  <c r="X350" i="2"/>
  <c r="BO349" i="2"/>
  <c r="BM349" i="2"/>
  <c r="Z349" i="2"/>
  <c r="Y349" i="2"/>
  <c r="BN349" i="2" s="1"/>
  <c r="P349" i="2"/>
  <c r="BO348" i="2"/>
  <c r="BM348" i="2"/>
  <c r="Y348" i="2"/>
  <c r="P348" i="2"/>
  <c r="BO347" i="2"/>
  <c r="BM347" i="2"/>
  <c r="Y347" i="2"/>
  <c r="Z347" i="2" s="1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BP343" i="2" s="1"/>
  <c r="P343" i="2"/>
  <c r="X339" i="2"/>
  <c r="X338" i="2"/>
  <c r="BO337" i="2"/>
  <c r="BM337" i="2"/>
  <c r="Y337" i="2"/>
  <c r="BN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Z330" i="2" s="1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N324" i="2" s="1"/>
  <c r="P324" i="2"/>
  <c r="BO323" i="2"/>
  <c r="BM323" i="2"/>
  <c r="Y323" i="2"/>
  <c r="BP323" i="2" s="1"/>
  <c r="P323" i="2"/>
  <c r="BO322" i="2"/>
  <c r="BM322" i="2"/>
  <c r="Y322" i="2"/>
  <c r="BP322" i="2" s="1"/>
  <c r="BO321" i="2"/>
  <c r="BM321" i="2"/>
  <c r="Y321" i="2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Y319" i="2" s="1"/>
  <c r="P315" i="2"/>
  <c r="X313" i="2"/>
  <c r="X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P297" i="2"/>
  <c r="X295" i="2"/>
  <c r="X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BO274" i="2"/>
  <c r="BM274" i="2"/>
  <c r="Y274" i="2"/>
  <c r="BP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P267" i="2"/>
  <c r="X264" i="2"/>
  <c r="X263" i="2"/>
  <c r="BP262" i="2"/>
  <c r="BO262" i="2"/>
  <c r="BN262" i="2"/>
  <c r="BM262" i="2"/>
  <c r="Z262" i="2"/>
  <c r="Y262" i="2"/>
  <c r="P262" i="2"/>
  <c r="BO261" i="2"/>
  <c r="BM261" i="2"/>
  <c r="Y261" i="2"/>
  <c r="Z261" i="2" s="1"/>
  <c r="P261" i="2"/>
  <c r="BO260" i="2"/>
  <c r="BM260" i="2"/>
  <c r="Y260" i="2"/>
  <c r="BN260" i="2" s="1"/>
  <c r="P260" i="2"/>
  <c r="BO259" i="2"/>
  <c r="BM259" i="2"/>
  <c r="Y259" i="2"/>
  <c r="Y263" i="2" s="1"/>
  <c r="P259" i="2"/>
  <c r="X256" i="2"/>
  <c r="X255" i="2"/>
  <c r="BO254" i="2"/>
  <c r="BM254" i="2"/>
  <c r="Y254" i="2"/>
  <c r="P254" i="2"/>
  <c r="BO253" i="2"/>
  <c r="BM253" i="2"/>
  <c r="Y253" i="2"/>
  <c r="BN253" i="2" s="1"/>
  <c r="P253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Y256" i="2" s="1"/>
  <c r="P250" i="2"/>
  <c r="X247" i="2"/>
  <c r="X246" i="2"/>
  <c r="BO245" i="2"/>
  <c r="BM245" i="2"/>
  <c r="Y245" i="2"/>
  <c r="Z245" i="2" s="1"/>
  <c r="P245" i="2"/>
  <c r="BP244" i="2"/>
  <c r="BO244" i="2"/>
  <c r="BN244" i="2"/>
  <c r="BM244" i="2"/>
  <c r="Z244" i="2"/>
  <c r="Y244" i="2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X231" i="2"/>
  <c r="X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BP220" i="2" s="1"/>
  <c r="P220" i="2"/>
  <c r="X217" i="2"/>
  <c r="X216" i="2"/>
  <c r="BO215" i="2"/>
  <c r="BM215" i="2"/>
  <c r="Y215" i="2"/>
  <c r="BN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P210" i="2"/>
  <c r="BO209" i="2"/>
  <c r="BM209" i="2"/>
  <c r="Y209" i="2"/>
  <c r="BN209" i="2" s="1"/>
  <c r="P209" i="2"/>
  <c r="BO208" i="2"/>
  <c r="BM208" i="2"/>
  <c r="Z208" i="2"/>
  <c r="Y208" i="2"/>
  <c r="BN208" i="2" s="1"/>
  <c r="P208" i="2"/>
  <c r="BO207" i="2"/>
  <c r="BM207" i="2"/>
  <c r="Y207" i="2"/>
  <c r="P207" i="2"/>
  <c r="BO206" i="2"/>
  <c r="BM206" i="2"/>
  <c r="Y206" i="2"/>
  <c r="Z206" i="2" s="1"/>
  <c r="P206" i="2"/>
  <c r="BO205" i="2"/>
  <c r="BM205" i="2"/>
  <c r="Y205" i="2"/>
  <c r="BN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N195" i="2" s="1"/>
  <c r="P195" i="2"/>
  <c r="BO194" i="2"/>
  <c r="BM194" i="2"/>
  <c r="Y194" i="2"/>
  <c r="BN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BO191" i="2"/>
  <c r="BM191" i="2"/>
  <c r="Y191" i="2"/>
  <c r="P191" i="2"/>
  <c r="X189" i="2"/>
  <c r="X188" i="2"/>
  <c r="BP187" i="2"/>
  <c r="BO187" i="2"/>
  <c r="BN187" i="2"/>
  <c r="BM187" i="2"/>
  <c r="Z187" i="2"/>
  <c r="Y187" i="2"/>
  <c r="P187" i="2"/>
  <c r="BO186" i="2"/>
  <c r="BM186" i="2"/>
  <c r="Y186" i="2"/>
  <c r="Y188" i="2" s="1"/>
  <c r="P186" i="2"/>
  <c r="X184" i="2"/>
  <c r="X183" i="2"/>
  <c r="BO182" i="2"/>
  <c r="BM182" i="2"/>
  <c r="Y182" i="2"/>
  <c r="Z182" i="2" s="1"/>
  <c r="P182" i="2"/>
  <c r="BO181" i="2"/>
  <c r="BM181" i="2"/>
  <c r="Y181" i="2"/>
  <c r="P181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Y174" i="2" s="1"/>
  <c r="P170" i="2"/>
  <c r="X168" i="2"/>
  <c r="X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P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P159" i="2" s="1"/>
  <c r="P159" i="2"/>
  <c r="BO158" i="2"/>
  <c r="BM158" i="2"/>
  <c r="Y158" i="2"/>
  <c r="Y168" i="2" s="1"/>
  <c r="P158" i="2"/>
  <c r="X156" i="2"/>
  <c r="X155" i="2"/>
  <c r="BO154" i="2"/>
  <c r="BM154" i="2"/>
  <c r="Y154" i="2"/>
  <c r="Y156" i="2" s="1"/>
  <c r="P154" i="2"/>
  <c r="X150" i="2"/>
  <c r="X149" i="2"/>
  <c r="BO148" i="2"/>
  <c r="BM148" i="2"/>
  <c r="Y148" i="2"/>
  <c r="Z148" i="2" s="1"/>
  <c r="P148" i="2"/>
  <c r="BO147" i="2"/>
  <c r="BM147" i="2"/>
  <c r="Y147" i="2"/>
  <c r="Z147" i="2" s="1"/>
  <c r="P147" i="2"/>
  <c r="BO146" i="2"/>
  <c r="BM146" i="2"/>
  <c r="Y146" i="2"/>
  <c r="Y150" i="2" s="1"/>
  <c r="P146" i="2"/>
  <c r="X144" i="2"/>
  <c r="X143" i="2"/>
  <c r="BO142" i="2"/>
  <c r="BM142" i="2"/>
  <c r="Y142" i="2"/>
  <c r="BP142" i="2" s="1"/>
  <c r="P142" i="2"/>
  <c r="BP141" i="2"/>
  <c r="BO141" i="2"/>
  <c r="BM141" i="2"/>
  <c r="Y141" i="2"/>
  <c r="P141" i="2"/>
  <c r="X138" i="2"/>
  <c r="X137" i="2"/>
  <c r="BO136" i="2"/>
  <c r="BM136" i="2"/>
  <c r="Y136" i="2"/>
  <c r="BN136" i="2" s="1"/>
  <c r="P136" i="2"/>
  <c r="BO135" i="2"/>
  <c r="BM135" i="2"/>
  <c r="Y135" i="2"/>
  <c r="Y138" i="2" s="1"/>
  <c r="P135" i="2"/>
  <c r="X133" i="2"/>
  <c r="X132" i="2"/>
  <c r="BO131" i="2"/>
  <c r="BM131" i="2"/>
  <c r="Y131" i="2"/>
  <c r="P131" i="2"/>
  <c r="BO130" i="2"/>
  <c r="BM130" i="2"/>
  <c r="Y130" i="2"/>
  <c r="BN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G501" i="2" s="1"/>
  <c r="P125" i="2"/>
  <c r="X122" i="2"/>
  <c r="X121" i="2"/>
  <c r="BO120" i="2"/>
  <c r="BM120" i="2"/>
  <c r="Y120" i="2"/>
  <c r="BP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7" i="2" s="1"/>
  <c r="P113" i="2"/>
  <c r="X111" i="2"/>
  <c r="X110" i="2"/>
  <c r="BO109" i="2"/>
  <c r="BM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Y110" i="2" s="1"/>
  <c r="P107" i="2"/>
  <c r="X105" i="2"/>
  <c r="X104" i="2"/>
  <c r="BO103" i="2"/>
  <c r="BM103" i="2"/>
  <c r="Z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Z101" i="2" s="1"/>
  <c r="P101" i="2"/>
  <c r="BO100" i="2"/>
  <c r="BM100" i="2"/>
  <c r="Y100" i="2"/>
  <c r="P100" i="2"/>
  <c r="X97" i="2"/>
  <c r="X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Y92" i="2"/>
  <c r="Y96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E501" i="2" s="1"/>
  <c r="P86" i="2"/>
  <c r="X83" i="2"/>
  <c r="X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BN73" i="2" s="1"/>
  <c r="P73" i="2"/>
  <c r="BO72" i="2"/>
  <c r="BM72" i="2"/>
  <c r="Y72" i="2"/>
  <c r="BP72" i="2" s="1"/>
  <c r="P72" i="2"/>
  <c r="X70" i="2"/>
  <c r="X69" i="2"/>
  <c r="BO68" i="2"/>
  <c r="BM68" i="2"/>
  <c r="Y68" i="2"/>
  <c r="Z68" i="2" s="1"/>
  <c r="P68" i="2"/>
  <c r="BO67" i="2"/>
  <c r="BM67" i="2"/>
  <c r="Y67" i="2"/>
  <c r="Z67" i="2" s="1"/>
  <c r="P67" i="2"/>
  <c r="BP66" i="2"/>
  <c r="BO66" i="2"/>
  <c r="BN66" i="2"/>
  <c r="BM66" i="2"/>
  <c r="Z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P60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N41" i="2" s="1"/>
  <c r="P41" i="2"/>
  <c r="BO40" i="2"/>
  <c r="BM40" i="2"/>
  <c r="Z40" i="2"/>
  <c r="Y40" i="2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X495" i="2" s="1"/>
  <c r="BO22" i="2"/>
  <c r="BM22" i="2"/>
  <c r="Y22" i="2"/>
  <c r="Y24" i="2" s="1"/>
  <c r="P22" i="2"/>
  <c r="H10" i="2"/>
  <c r="A9" i="2"/>
  <c r="J9" i="2" s="1"/>
  <c r="D7" i="2"/>
  <c r="Q6" i="2"/>
  <c r="P2" i="2"/>
  <c r="Z75" i="2" l="1"/>
  <c r="BN75" i="2"/>
  <c r="Z120" i="2"/>
  <c r="Z121" i="2" s="1"/>
  <c r="Y121" i="2"/>
  <c r="Y122" i="2"/>
  <c r="Z165" i="2"/>
  <c r="Z197" i="2"/>
  <c r="BN197" i="2"/>
  <c r="Z214" i="2"/>
  <c r="Z237" i="2"/>
  <c r="Z238" i="2" s="1"/>
  <c r="BN237" i="2"/>
  <c r="Z241" i="2"/>
  <c r="BP253" i="2"/>
  <c r="Y326" i="2"/>
  <c r="Z329" i="2"/>
  <c r="BN329" i="2"/>
  <c r="Z399" i="2"/>
  <c r="BN399" i="2"/>
  <c r="Y400" i="2"/>
  <c r="Z425" i="2"/>
  <c r="BN425" i="2"/>
  <c r="BP453" i="2"/>
  <c r="Z22" i="2"/>
  <c r="Z23" i="2" s="1"/>
  <c r="X493" i="2"/>
  <c r="X494" i="2" s="1"/>
  <c r="X491" i="2"/>
  <c r="BP41" i="2"/>
  <c r="Z53" i="2"/>
  <c r="BN53" i="2"/>
  <c r="Z54" i="2"/>
  <c r="Z73" i="2"/>
  <c r="BP94" i="2"/>
  <c r="F501" i="2"/>
  <c r="Z109" i="2"/>
  <c r="BN109" i="2"/>
  <c r="Z136" i="2"/>
  <c r="Z154" i="2"/>
  <c r="Z155" i="2" s="1"/>
  <c r="BN154" i="2"/>
  <c r="BP154" i="2"/>
  <c r="Y155" i="2"/>
  <c r="BP166" i="2"/>
  <c r="Z194" i="2"/>
  <c r="BP209" i="2"/>
  <c r="Z225" i="2"/>
  <c r="Z252" i="2"/>
  <c r="Z259" i="2"/>
  <c r="BP275" i="2"/>
  <c r="Y276" i="2"/>
  <c r="Y277" i="2"/>
  <c r="BP321" i="2"/>
  <c r="Z322" i="2"/>
  <c r="BN322" i="2"/>
  <c r="BP324" i="2"/>
  <c r="Y325" i="2"/>
  <c r="Z337" i="2"/>
  <c r="Z363" i="2"/>
  <c r="Z364" i="2" s="1"/>
  <c r="BN363" i="2"/>
  <c r="BP363" i="2"/>
  <c r="Z386" i="2"/>
  <c r="Z389" i="2"/>
  <c r="BN389" i="2"/>
  <c r="Z409" i="2"/>
  <c r="BN409" i="2"/>
  <c r="Z410" i="2"/>
  <c r="BP423" i="2"/>
  <c r="Z432" i="2"/>
  <c r="BN432" i="2"/>
  <c r="Z433" i="2"/>
  <c r="Z448" i="2"/>
  <c r="BN448" i="2"/>
  <c r="Z463" i="2"/>
  <c r="BN463" i="2"/>
  <c r="H9" i="2"/>
  <c r="F10" i="2"/>
  <c r="Y44" i="2"/>
  <c r="BP46" i="2"/>
  <c r="Y47" i="2"/>
  <c r="BN52" i="2"/>
  <c r="BN67" i="2"/>
  <c r="BP67" i="2"/>
  <c r="BN68" i="2"/>
  <c r="BP68" i="2"/>
  <c r="Y69" i="2"/>
  <c r="Y70" i="2"/>
  <c r="BN95" i="2"/>
  <c r="Y97" i="2"/>
  <c r="BP107" i="2"/>
  <c r="BP113" i="2"/>
  <c r="BN125" i="2"/>
  <c r="BP125" i="2"/>
  <c r="BP130" i="2"/>
  <c r="Y133" i="2"/>
  <c r="BN142" i="2"/>
  <c r="Y144" i="2"/>
  <c r="BP164" i="2"/>
  <c r="BN164" i="2"/>
  <c r="Z164" i="2"/>
  <c r="BN171" i="2"/>
  <c r="Z171" i="2"/>
  <c r="Y200" i="2"/>
  <c r="Z191" i="2"/>
  <c r="BN198" i="2"/>
  <c r="Z198" i="2"/>
  <c r="BN206" i="2"/>
  <c r="BP206" i="2"/>
  <c r="BP207" i="2"/>
  <c r="BN207" i="2"/>
  <c r="Z207" i="2"/>
  <c r="BP210" i="2"/>
  <c r="BN210" i="2"/>
  <c r="Z210" i="2"/>
  <c r="Y234" i="2"/>
  <c r="BN245" i="2"/>
  <c r="BP245" i="2"/>
  <c r="BN250" i="2"/>
  <c r="BP250" i="2"/>
  <c r="BP251" i="2"/>
  <c r="BN251" i="2"/>
  <c r="Z251" i="2"/>
  <c r="BP254" i="2"/>
  <c r="BN254" i="2"/>
  <c r="Z254" i="2"/>
  <c r="Y271" i="2"/>
  <c r="Z267" i="2"/>
  <c r="Y286" i="2"/>
  <c r="Z284" i="2"/>
  <c r="Z285" i="2" s="1"/>
  <c r="BP374" i="2"/>
  <c r="BN374" i="2"/>
  <c r="Z374" i="2"/>
  <c r="BN378" i="2"/>
  <c r="BP378" i="2"/>
  <c r="BN379" i="2"/>
  <c r="BP379" i="2"/>
  <c r="Y380" i="2"/>
  <c r="Y381" i="2"/>
  <c r="V501" i="2"/>
  <c r="BP385" i="2"/>
  <c r="BN385" i="2"/>
  <c r="Z385" i="2"/>
  <c r="Y396" i="2"/>
  <c r="Y395" i="2"/>
  <c r="BP388" i="2"/>
  <c r="BN388" i="2"/>
  <c r="Z388" i="2"/>
  <c r="BN408" i="2"/>
  <c r="Y412" i="2"/>
  <c r="BN426" i="2"/>
  <c r="BP426" i="2"/>
  <c r="BN427" i="2"/>
  <c r="BP427" i="2"/>
  <c r="BP428" i="2"/>
  <c r="BN428" i="2"/>
  <c r="Z428" i="2"/>
  <c r="Y435" i="2"/>
  <c r="BN431" i="2"/>
  <c r="Y434" i="2"/>
  <c r="BP445" i="2"/>
  <c r="BN445" i="2"/>
  <c r="Z445" i="2"/>
  <c r="BP454" i="2"/>
  <c r="BN454" i="2"/>
  <c r="Z454" i="2"/>
  <c r="Z501" i="2"/>
  <c r="Z460" i="2"/>
  <c r="BP460" i="2"/>
  <c r="F9" i="2"/>
  <c r="A10" i="2"/>
  <c r="X492" i="2"/>
  <c r="BP22" i="2"/>
  <c r="Y23" i="2"/>
  <c r="BP26" i="2"/>
  <c r="BN27" i="2"/>
  <c r="Z28" i="2"/>
  <c r="BN28" i="2"/>
  <c r="Z29" i="2"/>
  <c r="Y31" i="2"/>
  <c r="Y32" i="2"/>
  <c r="C501" i="2"/>
  <c r="BP40" i="2"/>
  <c r="Z42" i="2"/>
  <c r="BN42" i="2"/>
  <c r="Z46" i="2"/>
  <c r="Z47" i="2" s="1"/>
  <c r="D501" i="2"/>
  <c r="BP61" i="2"/>
  <c r="BN62" i="2"/>
  <c r="Y64" i="2"/>
  <c r="Z72" i="2"/>
  <c r="BN72" i="2"/>
  <c r="BP73" i="2"/>
  <c r="Y78" i="2"/>
  <c r="Z76" i="2"/>
  <c r="BN76" i="2"/>
  <c r="BN81" i="2"/>
  <c r="Z86" i="2"/>
  <c r="BN86" i="2"/>
  <c r="Z87" i="2"/>
  <c r="Y89" i="2"/>
  <c r="Z92" i="2"/>
  <c r="Z100" i="2"/>
  <c r="Z104" i="2" s="1"/>
  <c r="BN100" i="2"/>
  <c r="BP100" i="2"/>
  <c r="BN101" i="2"/>
  <c r="BP101" i="2"/>
  <c r="BN102" i="2"/>
  <c r="BP102" i="2"/>
  <c r="Z107" i="2"/>
  <c r="BP108" i="2"/>
  <c r="Z113" i="2"/>
  <c r="Z116" i="2"/>
  <c r="BN116" i="2"/>
  <c r="Z126" i="2"/>
  <c r="BN126" i="2"/>
  <c r="Z130" i="2"/>
  <c r="BP131" i="2"/>
  <c r="BP136" i="2"/>
  <c r="H501" i="2"/>
  <c r="Z146" i="2"/>
  <c r="Z149" i="2" s="1"/>
  <c r="BN146" i="2"/>
  <c r="BP146" i="2"/>
  <c r="BN147" i="2"/>
  <c r="BP147" i="2"/>
  <c r="BN148" i="2"/>
  <c r="BP148" i="2"/>
  <c r="Y149" i="2"/>
  <c r="Z158" i="2"/>
  <c r="BN161" i="2"/>
  <c r="BP161" i="2"/>
  <c r="BP171" i="2"/>
  <c r="BN176" i="2"/>
  <c r="Y178" i="2"/>
  <c r="J501" i="2"/>
  <c r="Y184" i="2"/>
  <c r="Y183" i="2"/>
  <c r="BP181" i="2"/>
  <c r="BN181" i="2"/>
  <c r="Z181" i="2"/>
  <c r="Z183" i="2" s="1"/>
  <c r="BP198" i="2"/>
  <c r="BN204" i="2"/>
  <c r="Z204" i="2"/>
  <c r="BP221" i="2"/>
  <c r="BN221" i="2"/>
  <c r="Z221" i="2"/>
  <c r="BP222" i="2"/>
  <c r="Z222" i="2"/>
  <c r="BN229" i="2"/>
  <c r="Z229" i="2"/>
  <c r="BP243" i="2"/>
  <c r="BN243" i="2"/>
  <c r="Z243" i="2"/>
  <c r="Y280" i="2"/>
  <c r="BP279" i="2"/>
  <c r="BN279" i="2"/>
  <c r="Z279" i="2"/>
  <c r="Z280" i="2" s="1"/>
  <c r="BP284" i="2"/>
  <c r="Y285" i="2"/>
  <c r="BP328" i="2"/>
  <c r="BN328" i="2"/>
  <c r="Z328" i="2"/>
  <c r="Z331" i="2" s="1"/>
  <c r="Y332" i="2"/>
  <c r="Y331" i="2"/>
  <c r="BN345" i="2"/>
  <c r="Z345" i="2"/>
  <c r="BP345" i="2"/>
  <c r="BP469" i="2"/>
  <c r="Z469" i="2"/>
  <c r="BP478" i="2"/>
  <c r="BN478" i="2"/>
  <c r="Z478" i="2"/>
  <c r="Z479" i="2" s="1"/>
  <c r="BP482" i="2"/>
  <c r="Z482" i="2"/>
  <c r="BN163" i="2"/>
  <c r="BP165" i="2"/>
  <c r="BN182" i="2"/>
  <c r="BP182" i="2"/>
  <c r="BN186" i="2"/>
  <c r="BP186" i="2"/>
  <c r="BP194" i="2"/>
  <c r="BN196" i="2"/>
  <c r="BP196" i="2"/>
  <c r="BP208" i="2"/>
  <c r="BP214" i="2"/>
  <c r="BN220" i="2"/>
  <c r="BP225" i="2"/>
  <c r="BN227" i="2"/>
  <c r="BP227" i="2"/>
  <c r="BP241" i="2"/>
  <c r="Y246" i="2"/>
  <c r="BP252" i="2"/>
  <c r="BP259" i="2"/>
  <c r="BN261" i="2"/>
  <c r="BP261" i="2"/>
  <c r="R501" i="2"/>
  <c r="Y294" i="2"/>
  <c r="BP289" i="2"/>
  <c r="BP291" i="2"/>
  <c r="BN291" i="2"/>
  <c r="Z291" i="2"/>
  <c r="BP292" i="2"/>
  <c r="Z292" i="2"/>
  <c r="BP297" i="2"/>
  <c r="Y304" i="2"/>
  <c r="BN297" i="2"/>
  <c r="Z297" i="2"/>
  <c r="BN299" i="2"/>
  <c r="BP299" i="2"/>
  <c r="BP301" i="2"/>
  <c r="BN301" i="2"/>
  <c r="Z301" i="2"/>
  <c r="BP302" i="2"/>
  <c r="Z302" i="2"/>
  <c r="BP307" i="2"/>
  <c r="BN307" i="2"/>
  <c r="Z307" i="2"/>
  <c r="BN309" i="2"/>
  <c r="BP309" i="2"/>
  <c r="BP311" i="2"/>
  <c r="BN311" i="2"/>
  <c r="Z311" i="2"/>
  <c r="BN315" i="2"/>
  <c r="BP315" i="2"/>
  <c r="BN316" i="2"/>
  <c r="BP316" i="2"/>
  <c r="BP317" i="2"/>
  <c r="BN317" i="2"/>
  <c r="Z317" i="2"/>
  <c r="BN321" i="2"/>
  <c r="Z321" i="2"/>
  <c r="BN330" i="2"/>
  <c r="BP330" i="2"/>
  <c r="S501" i="2"/>
  <c r="Y338" i="2"/>
  <c r="BN335" i="2"/>
  <c r="BP335" i="2"/>
  <c r="BP336" i="2"/>
  <c r="BN336" i="2"/>
  <c r="Z336" i="2"/>
  <c r="BN347" i="2"/>
  <c r="BP347" i="2"/>
  <c r="BP348" i="2"/>
  <c r="BN348" i="2"/>
  <c r="Z348" i="2"/>
  <c r="BN390" i="2"/>
  <c r="BP390" i="2"/>
  <c r="BN391" i="2"/>
  <c r="BP391" i="2"/>
  <c r="BP392" i="2"/>
  <c r="BN392" i="2"/>
  <c r="Z392" i="2"/>
  <c r="BP398" i="2"/>
  <c r="BN398" i="2"/>
  <c r="Z398" i="2"/>
  <c r="Z400" i="2" s="1"/>
  <c r="BP424" i="2"/>
  <c r="BN424" i="2"/>
  <c r="Z424" i="2"/>
  <c r="Y450" i="2"/>
  <c r="BP443" i="2"/>
  <c r="BN462" i="2"/>
  <c r="BP462" i="2"/>
  <c r="BN290" i="2"/>
  <c r="BN300" i="2"/>
  <c r="BN310" i="2"/>
  <c r="BP337" i="2"/>
  <c r="BP349" i="2"/>
  <c r="Y360" i="2"/>
  <c r="Y361" i="2"/>
  <c r="Y365" i="2"/>
  <c r="U501" i="2"/>
  <c r="BP368" i="2"/>
  <c r="BN373" i="2"/>
  <c r="BP386" i="2"/>
  <c r="Y501" i="2"/>
  <c r="BP422" i="2"/>
  <c r="BN437" i="2"/>
  <c r="BP437" i="2"/>
  <c r="Y440" i="2"/>
  <c r="BN446" i="2"/>
  <c r="BP446" i="2"/>
  <c r="BN447" i="2"/>
  <c r="BP447" i="2"/>
  <c r="Y456" i="2"/>
  <c r="BP452" i="2"/>
  <c r="Y475" i="2"/>
  <c r="Z69" i="2"/>
  <c r="BP80" i="2"/>
  <c r="BP195" i="2"/>
  <c r="Z203" i="2"/>
  <c r="Z354" i="2"/>
  <c r="BP404" i="2"/>
  <c r="BP461" i="2"/>
  <c r="BP483" i="2"/>
  <c r="I501" i="2"/>
  <c r="Z56" i="2"/>
  <c r="BP114" i="2"/>
  <c r="Z135" i="2"/>
  <c r="Z137" i="2" s="1"/>
  <c r="Z160" i="2"/>
  <c r="BP162" i="2"/>
  <c r="Z170" i="2"/>
  <c r="BP172" i="2"/>
  <c r="Z193" i="2"/>
  <c r="BP205" i="2"/>
  <c r="BP215" i="2"/>
  <c r="Z224" i="2"/>
  <c r="BP226" i="2"/>
  <c r="Y247" i="2"/>
  <c r="BP260" i="2"/>
  <c r="Z269" i="2"/>
  <c r="Z344" i="2"/>
  <c r="BP346" i="2"/>
  <c r="BP369" i="2"/>
  <c r="Z26" i="2"/>
  <c r="BN40" i="2"/>
  <c r="Y43" i="2"/>
  <c r="Z51" i="2"/>
  <c r="Z61" i="2"/>
  <c r="BP86" i="2"/>
  <c r="Z94" i="2"/>
  <c r="BN107" i="2"/>
  <c r="Y118" i="2"/>
  <c r="Z141" i="2"/>
  <c r="Y189" i="2"/>
  <c r="Y211" i="2"/>
  <c r="Y255" i="2"/>
  <c r="Y264" i="2"/>
  <c r="Z275" i="2"/>
  <c r="Z289" i="2"/>
  <c r="Z299" i="2"/>
  <c r="Z309" i="2"/>
  <c r="Z324" i="2"/>
  <c r="Z359" i="2"/>
  <c r="Z394" i="2"/>
  <c r="BN422" i="2"/>
  <c r="Z430" i="2"/>
  <c r="BN452" i="2"/>
  <c r="Y455" i="2"/>
  <c r="Y465" i="2"/>
  <c r="Z474" i="2"/>
  <c r="Y479" i="2"/>
  <c r="BN56" i="2"/>
  <c r="BN135" i="2"/>
  <c r="BN160" i="2"/>
  <c r="BN170" i="2"/>
  <c r="Y173" i="2"/>
  <c r="BN193" i="2"/>
  <c r="BN203" i="2"/>
  <c r="Y216" i="2"/>
  <c r="BN224" i="2"/>
  <c r="Y235" i="2"/>
  <c r="BN269" i="2"/>
  <c r="Y295" i="2"/>
  <c r="Y305" i="2"/>
  <c r="BN344" i="2"/>
  <c r="BN354" i="2"/>
  <c r="Y370" i="2"/>
  <c r="Y405" i="2"/>
  <c r="Y413" i="2"/>
  <c r="BN469" i="2"/>
  <c r="Y484" i="2"/>
  <c r="K501" i="2"/>
  <c r="Y90" i="2"/>
  <c r="BN51" i="2"/>
  <c r="Z81" i="2"/>
  <c r="Z115" i="2"/>
  <c r="BN141" i="2"/>
  <c r="Z163" i="2"/>
  <c r="Z186" i="2"/>
  <c r="Z188" i="2" s="1"/>
  <c r="Z250" i="2"/>
  <c r="BN289" i="2"/>
  <c r="Y312" i="2"/>
  <c r="Z335" i="2"/>
  <c r="BN359" i="2"/>
  <c r="Y375" i="2"/>
  <c r="BN394" i="2"/>
  <c r="BN430" i="2"/>
  <c r="Y441" i="2"/>
  <c r="Z462" i="2"/>
  <c r="BN474" i="2"/>
  <c r="L501" i="2"/>
  <c r="Y111" i="2"/>
  <c r="BP135" i="2"/>
  <c r="BP170" i="2"/>
  <c r="Y212" i="2"/>
  <c r="Z467" i="2"/>
  <c r="Z470" i="2" s="1"/>
  <c r="Y480" i="2"/>
  <c r="M501" i="2"/>
  <c r="BN115" i="2"/>
  <c r="Y199" i="2"/>
  <c r="Y230" i="2"/>
  <c r="Y350" i="2"/>
  <c r="Y371" i="2"/>
  <c r="Y406" i="2"/>
  <c r="Y485" i="2"/>
  <c r="O501" i="2"/>
  <c r="Y217" i="2"/>
  <c r="BN29" i="2"/>
  <c r="Z41" i="2"/>
  <c r="BN54" i="2"/>
  <c r="Y57" i="2"/>
  <c r="Z74" i="2"/>
  <c r="Z77" i="2" s="1"/>
  <c r="BN87" i="2"/>
  <c r="Z108" i="2"/>
  <c r="Z110" i="2" s="1"/>
  <c r="BN120" i="2"/>
  <c r="Z131" i="2"/>
  <c r="Z132" i="2" s="1"/>
  <c r="BN158" i="2"/>
  <c r="Z166" i="2"/>
  <c r="BN191" i="2"/>
  <c r="Z209" i="2"/>
  <c r="BN222" i="2"/>
  <c r="Z242" i="2"/>
  <c r="Z246" i="2" s="1"/>
  <c r="Z253" i="2"/>
  <c r="BN267" i="2"/>
  <c r="Y270" i="2"/>
  <c r="BN292" i="2"/>
  <c r="BN302" i="2"/>
  <c r="Y313" i="2"/>
  <c r="Y355" i="2"/>
  <c r="Y376" i="2"/>
  <c r="Z387" i="2"/>
  <c r="BN410" i="2"/>
  <c r="Z423" i="2"/>
  <c r="BN433" i="2"/>
  <c r="Z443" i="2"/>
  <c r="Z453" i="2"/>
  <c r="Z455" i="2" s="1"/>
  <c r="BN467" i="2"/>
  <c r="Y470" i="2"/>
  <c r="P501" i="2"/>
  <c r="BN34" i="2"/>
  <c r="BN103" i="2"/>
  <c r="Q501" i="2"/>
  <c r="Y77" i="2"/>
  <c r="BP158" i="2"/>
  <c r="Z176" i="2"/>
  <c r="Z177" i="2" s="1"/>
  <c r="BP191" i="2"/>
  <c r="Z220" i="2"/>
  <c r="Y231" i="2"/>
  <c r="BN242" i="2"/>
  <c r="BP267" i="2"/>
  <c r="Z290" i="2"/>
  <c r="Z300" i="2"/>
  <c r="Z310" i="2"/>
  <c r="Y339" i="2"/>
  <c r="Y351" i="2"/>
  <c r="Z373" i="2"/>
  <c r="Z375" i="2" s="1"/>
  <c r="Z408" i="2"/>
  <c r="Z431" i="2"/>
  <c r="BN443" i="2"/>
  <c r="BP467" i="2"/>
  <c r="Z488" i="2"/>
  <c r="Z489" i="2" s="1"/>
  <c r="Z34" i="2"/>
  <c r="Z35" i="2" s="1"/>
  <c r="BN92" i="2"/>
  <c r="Z27" i="2"/>
  <c r="Z52" i="2"/>
  <c r="Z62" i="2"/>
  <c r="BN74" i="2"/>
  <c r="Z95" i="2"/>
  <c r="BN131" i="2"/>
  <c r="Z142" i="2"/>
  <c r="BN22" i="2"/>
  <c r="BP34" i="2"/>
  <c r="BN46" i="2"/>
  <c r="Y58" i="2"/>
  <c r="Y82" i="2"/>
  <c r="BP92" i="2"/>
  <c r="BN113" i="2"/>
  <c r="BP237" i="2"/>
  <c r="BN259" i="2"/>
  <c r="BN284" i="2"/>
  <c r="Z315" i="2"/>
  <c r="Y356" i="2"/>
  <c r="BN368" i="2"/>
  <c r="BP416" i="2"/>
  <c r="BN460" i="2"/>
  <c r="BN482" i="2"/>
  <c r="Y476" i="2"/>
  <c r="BN488" i="2"/>
  <c r="T501" i="2"/>
  <c r="BP74" i="2"/>
  <c r="Z30" i="2"/>
  <c r="Y35" i="2"/>
  <c r="Z88" i="2"/>
  <c r="Z89" i="2" s="1"/>
  <c r="Y104" i="2"/>
  <c r="Y127" i="2"/>
  <c r="Z159" i="2"/>
  <c r="Z192" i="2"/>
  <c r="Z202" i="2"/>
  <c r="Z223" i="2"/>
  <c r="Z233" i="2"/>
  <c r="Z234" i="2" s="1"/>
  <c r="Y238" i="2"/>
  <c r="Z268" i="2"/>
  <c r="Z270" i="2" s="1"/>
  <c r="Z293" i="2"/>
  <c r="Z303" i="2"/>
  <c r="Y318" i="2"/>
  <c r="Z343" i="2"/>
  <c r="Z353" i="2"/>
  <c r="Z411" i="2"/>
  <c r="Y417" i="2"/>
  <c r="Y449" i="2"/>
  <c r="Z468" i="2"/>
  <c r="B501" i="2"/>
  <c r="Z55" i="2"/>
  <c r="Z60" i="2"/>
  <c r="Y83" i="2"/>
  <c r="Z93" i="2"/>
  <c r="Y132" i="2"/>
  <c r="Y167" i="2"/>
  <c r="BP176" i="2"/>
  <c r="Z274" i="2"/>
  <c r="Z276" i="2" s="1"/>
  <c r="Z298" i="2"/>
  <c r="Z308" i="2"/>
  <c r="Z312" i="2" s="1"/>
  <c r="Z323" i="2"/>
  <c r="Z358" i="2"/>
  <c r="Z360" i="2" s="1"/>
  <c r="Z393" i="2"/>
  <c r="Z429" i="2"/>
  <c r="BP431" i="2"/>
  <c r="Z439" i="2"/>
  <c r="Z440" i="2" s="1"/>
  <c r="Z473" i="2"/>
  <c r="BP488" i="2"/>
  <c r="BN30" i="2"/>
  <c r="BN55" i="2"/>
  <c r="BN202" i="2"/>
  <c r="BN233" i="2"/>
  <c r="BN268" i="2"/>
  <c r="BN293" i="2"/>
  <c r="BN303" i="2"/>
  <c r="BN343" i="2"/>
  <c r="BN353" i="2"/>
  <c r="BN411" i="2"/>
  <c r="BN468" i="2"/>
  <c r="W501" i="2"/>
  <c r="Y137" i="2"/>
  <c r="BN159" i="2"/>
  <c r="BN60" i="2"/>
  <c r="Y63" i="2"/>
  <c r="Z80" i="2"/>
  <c r="BN93" i="2"/>
  <c r="Y105" i="2"/>
  <c r="Z114" i="2"/>
  <c r="Y128" i="2"/>
  <c r="Y143" i="2"/>
  <c r="Z162" i="2"/>
  <c r="Z172" i="2"/>
  <c r="Z195" i="2"/>
  <c r="Z205" i="2"/>
  <c r="Z215" i="2"/>
  <c r="Z216" i="2" s="1"/>
  <c r="Z226" i="2"/>
  <c r="Z260" i="2"/>
  <c r="Z263" i="2" s="1"/>
  <c r="BN274" i="2"/>
  <c r="BN298" i="2"/>
  <c r="BN308" i="2"/>
  <c r="BN323" i="2"/>
  <c r="Z346" i="2"/>
  <c r="BN358" i="2"/>
  <c r="Z369" i="2"/>
  <c r="Z370" i="2" s="1"/>
  <c r="BN393" i="2"/>
  <c r="Z404" i="2"/>
  <c r="Z405" i="2" s="1"/>
  <c r="Y418" i="2"/>
  <c r="BN429" i="2"/>
  <c r="BN439" i="2"/>
  <c r="Z461" i="2"/>
  <c r="Z464" i="2" s="1"/>
  <c r="BN473" i="2"/>
  <c r="Z483" i="2"/>
  <c r="Z484" i="2" s="1"/>
  <c r="Y489" i="2"/>
  <c r="BN88" i="2"/>
  <c r="BP192" i="2"/>
  <c r="BP223" i="2"/>
  <c r="Z125" i="2"/>
  <c r="Y464" i="2"/>
  <c r="Y490" i="2"/>
  <c r="Z127" i="2" l="1"/>
  <c r="Z449" i="2"/>
  <c r="Z338" i="2"/>
  <c r="Z96" i="2"/>
  <c r="Y495" i="2"/>
  <c r="Y493" i="2"/>
  <c r="Z31" i="2"/>
  <c r="Z475" i="2"/>
  <c r="Z325" i="2"/>
  <c r="Z304" i="2"/>
  <c r="Z199" i="2"/>
  <c r="Z318" i="2"/>
  <c r="Z412" i="2"/>
  <c r="Z434" i="2"/>
  <c r="Z395" i="2"/>
  <c r="Z43" i="2"/>
  <c r="Y491" i="2"/>
  <c r="Z143" i="2"/>
  <c r="Z294" i="2"/>
  <c r="Z211" i="2"/>
  <c r="Z230" i="2"/>
  <c r="Z117" i="2"/>
  <c r="Z173" i="2"/>
  <c r="Z63" i="2"/>
  <c r="Z355" i="2"/>
  <c r="Y492" i="2"/>
  <c r="Y494" i="2" s="1"/>
  <c r="Z57" i="2"/>
  <c r="Z82" i="2"/>
  <c r="Z350" i="2"/>
  <c r="Z255" i="2"/>
  <c r="Z167" i="2"/>
  <c r="Z496" i="2" l="1"/>
</calcChain>
</file>

<file path=xl/sharedStrings.xml><?xml version="1.0" encoding="utf-8"?>
<sst xmlns="http://schemas.openxmlformats.org/spreadsheetml/2006/main" count="3598" uniqueCount="769">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</sst>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45956</v>
      </c>
      <c r="R5" s="559"/>
      <c r="T5" s="560" t="s">
        <v>3</v>
      </c>
      <c r="U5" s="561"/>
      <c r="V5" s="562" t="s">
        <v>755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75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 t="s">
        <v>76</v>
      </c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0.375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77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77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78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84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102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108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109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110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3320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84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127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110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45</v>
      </c>
      <c r="M54" s="38" t="s">
        <v>114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146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117</v>
      </c>
      <c r="AK62" s="84">
        <v>2.7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78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84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176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183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110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45</v>
      </c>
      <c r="M88" s="38" t="s">
        <v>96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4.5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4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199</v>
      </c>
      <c r="B95" s="63" t="s">
        <v>200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202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110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37.5" customHeight="1" x14ac:dyDescent="0.25">
      <c r="A100" s="63" t="s">
        <v>203</v>
      </c>
      <c r="B100" s="63" t="s">
        <v>204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205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206</v>
      </c>
      <c r="B101" s="63" t="s">
        <v>207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208</v>
      </c>
      <c r="B102" s="63" t="s">
        <v>209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210</v>
      </c>
      <c r="M102" s="38" t="s">
        <v>88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146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84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227</v>
      </c>
      <c r="M115" s="38" t="s">
        <v>96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228</v>
      </c>
      <c r="B116" s="63" t="s">
        <v>229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227</v>
      </c>
      <c r="M116" s="38" t="s">
        <v>88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230</v>
      </c>
      <c r="AG116" s="78"/>
      <c r="AJ116" s="84" t="s">
        <v>117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176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231</v>
      </c>
      <c r="B120" s="63" t="s">
        <v>232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227</v>
      </c>
      <c r="M120" s="38" t="s">
        <v>88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233</v>
      </c>
      <c r="AG120" s="78"/>
      <c r="AJ120" s="84" t="s">
        <v>117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234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110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235</v>
      </c>
      <c r="B125" s="63" t="s">
        <v>236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227</v>
      </c>
      <c r="M125" s="38" t="s">
        <v>107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237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235</v>
      </c>
      <c r="B126" s="63" t="s">
        <v>238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237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78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239</v>
      </c>
      <c r="B130" s="63" t="s">
        <v>240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241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239</v>
      </c>
      <c r="B131" s="63" t="s">
        <v>242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227</v>
      </c>
      <c r="M131" s="38" t="s">
        <v>107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241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84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243</v>
      </c>
      <c r="B135" s="63" t="s">
        <v>244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237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243</v>
      </c>
      <c r="B136" s="63" t="s">
        <v>245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227</v>
      </c>
      <c r="M136" s="38" t="s">
        <v>107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237</v>
      </c>
      <c r="AG136" s="78"/>
      <c r="AJ136" s="84" t="s">
        <v>117</v>
      </c>
      <c r="AK136" s="84">
        <v>36.96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108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110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246</v>
      </c>
      <c r="B141" s="63" t="s">
        <v>247</v>
      </c>
      <c r="C141" s="36">
        <v>4301011705</v>
      </c>
      <c r="D141" s="623">
        <v>4607091384604</v>
      </c>
      <c r="E141" s="623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248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249</v>
      </c>
      <c r="B142" s="63" t="s">
        <v>250</v>
      </c>
      <c r="C142" s="36">
        <v>4301012179</v>
      </c>
      <c r="D142" s="623">
        <v>4680115886810</v>
      </c>
      <c r="E142" s="623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7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0"/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1"/>
      <c r="P143" s="627" t="s">
        <v>40</v>
      </c>
      <c r="Q143" s="628"/>
      <c r="R143" s="628"/>
      <c r="S143" s="628"/>
      <c r="T143" s="628"/>
      <c r="U143" s="628"/>
      <c r="V143" s="62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2" t="s">
        <v>78</v>
      </c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22"/>
      <c r="P145" s="622"/>
      <c r="Q145" s="622"/>
      <c r="R145" s="622"/>
      <c r="S145" s="622"/>
      <c r="T145" s="622"/>
      <c r="U145" s="622"/>
      <c r="V145" s="622"/>
      <c r="W145" s="622"/>
      <c r="X145" s="622"/>
      <c r="Y145" s="622"/>
      <c r="Z145" s="622"/>
      <c r="AA145" s="66"/>
      <c r="AB145" s="66"/>
      <c r="AC145" s="80"/>
    </row>
    <row r="146" spans="1:68" ht="16.5" customHeight="1" x14ac:dyDescent="0.25">
      <c r="A146" s="63" t="s">
        <v>252</v>
      </c>
      <c r="B146" s="63" t="s">
        <v>253</v>
      </c>
      <c r="C146" s="36">
        <v>4301030895</v>
      </c>
      <c r="D146" s="623">
        <v>4607091387667</v>
      </c>
      <c r="E146" s="62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5"/>
      <c r="R146" s="625"/>
      <c r="S146" s="625"/>
      <c r="T146" s="6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254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255</v>
      </c>
      <c r="B147" s="63" t="s">
        <v>256</v>
      </c>
      <c r="C147" s="36">
        <v>4301030961</v>
      </c>
      <c r="D147" s="623">
        <v>4607091387636</v>
      </c>
      <c r="E147" s="62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4301030963</v>
      </c>
      <c r="D148" s="623">
        <v>4607091382426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0"/>
      <c r="B149" s="630"/>
      <c r="C149" s="630"/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630"/>
      <c r="O149" s="631"/>
      <c r="P149" s="627" t="s">
        <v>40</v>
      </c>
      <c r="Q149" s="628"/>
      <c r="R149" s="628"/>
      <c r="S149" s="628"/>
      <c r="T149" s="628"/>
      <c r="U149" s="628"/>
      <c r="V149" s="62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0" t="s">
        <v>261</v>
      </c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  <c r="X151" s="620"/>
      <c r="Y151" s="620"/>
      <c r="Z151" s="620"/>
      <c r="AA151" s="54"/>
      <c r="AB151" s="54"/>
      <c r="AC151" s="54"/>
    </row>
    <row r="152" spans="1:68" ht="16.5" customHeight="1" x14ac:dyDescent="0.25">
      <c r="A152" s="621" t="s">
        <v>262</v>
      </c>
      <c r="B152" s="621"/>
      <c r="C152" s="621"/>
      <c r="D152" s="621"/>
      <c r="E152" s="621"/>
      <c r="F152" s="621"/>
      <c r="G152" s="621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  <c r="U152" s="621"/>
      <c r="V152" s="621"/>
      <c r="W152" s="621"/>
      <c r="X152" s="621"/>
      <c r="Y152" s="621"/>
      <c r="Z152" s="621"/>
      <c r="AA152" s="65"/>
      <c r="AB152" s="65"/>
      <c r="AC152" s="79"/>
    </row>
    <row r="153" spans="1:68" ht="14.25" customHeight="1" x14ac:dyDescent="0.25">
      <c r="A153" s="622" t="s">
        <v>146</v>
      </c>
      <c r="B153" s="622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2"/>
      <c r="O153" s="622"/>
      <c r="P153" s="622"/>
      <c r="Q153" s="622"/>
      <c r="R153" s="622"/>
      <c r="S153" s="622"/>
      <c r="T153" s="622"/>
      <c r="U153" s="622"/>
      <c r="V153" s="622"/>
      <c r="W153" s="622"/>
      <c r="X153" s="622"/>
      <c r="Y153" s="622"/>
      <c r="Z153" s="622"/>
      <c r="AA153" s="66"/>
      <c r="AB153" s="66"/>
      <c r="AC153" s="80"/>
    </row>
    <row r="154" spans="1:68" ht="27" customHeight="1" x14ac:dyDescent="0.25">
      <c r="A154" s="63" t="s">
        <v>263</v>
      </c>
      <c r="B154" s="63" t="s">
        <v>264</v>
      </c>
      <c r="C154" s="36">
        <v>4301020323</v>
      </c>
      <c r="D154" s="623">
        <v>4680115886223</v>
      </c>
      <c r="E154" s="62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5"/>
      <c r="R154" s="625"/>
      <c r="S154" s="625"/>
      <c r="T154" s="6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265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2" t="s">
        <v>78</v>
      </c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2"/>
      <c r="P157" s="622"/>
      <c r="Q157" s="622"/>
      <c r="R157" s="622"/>
      <c r="S157" s="622"/>
      <c r="T157" s="622"/>
      <c r="U157" s="622"/>
      <c r="V157" s="622"/>
      <c r="W157" s="622"/>
      <c r="X157" s="622"/>
      <c r="Y157" s="622"/>
      <c r="Z157" s="622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4301031191</v>
      </c>
      <c r="D158" s="623">
        <v>4680115880993</v>
      </c>
      <c r="E158" s="62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210</v>
      </c>
      <c r="M158" s="38" t="s">
        <v>82</v>
      </c>
      <c r="N158" s="38"/>
      <c r="O158" s="37">
        <v>40</v>
      </c>
      <c r="P158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5"/>
      <c r="R158" s="625"/>
      <c r="S158" s="625"/>
      <c r="T158" s="6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268</v>
      </c>
      <c r="AG158" s="78"/>
      <c r="AJ158" s="84" t="s">
        <v>117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4301031204</v>
      </c>
      <c r="D159" s="623">
        <v>4680115881761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210</v>
      </c>
      <c r="M159" s="38" t="s">
        <v>82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117</v>
      </c>
      <c r="AK159" s="84">
        <v>50.4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4301031201</v>
      </c>
      <c r="D160" s="623">
        <v>4680115881563</v>
      </c>
      <c r="E160" s="62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210</v>
      </c>
      <c r="M160" s="38" t="s">
        <v>82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4301031199</v>
      </c>
      <c r="D161" s="623">
        <v>4680115880986</v>
      </c>
      <c r="E161" s="62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277</v>
      </c>
      <c r="M161" s="38" t="s">
        <v>82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268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4301031205</v>
      </c>
      <c r="D162" s="623">
        <v>4680115881785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277</v>
      </c>
      <c r="M162" s="38" t="s">
        <v>82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117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4301031399</v>
      </c>
      <c r="D163" s="623">
        <v>4680115886537</v>
      </c>
      <c r="E163" s="62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282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283</v>
      </c>
      <c r="B164" s="63" t="s">
        <v>284</v>
      </c>
      <c r="C164" s="36">
        <v>4301031202</v>
      </c>
      <c r="D164" s="623">
        <v>4680115881679</v>
      </c>
      <c r="E164" s="62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277</v>
      </c>
      <c r="M164" s="38" t="s">
        <v>82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117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4301031158</v>
      </c>
      <c r="D165" s="623">
        <v>4680115880191</v>
      </c>
      <c r="E165" s="62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274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4301031245</v>
      </c>
      <c r="D166" s="623">
        <v>4680115883963</v>
      </c>
      <c r="E166" s="62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289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31"/>
      <c r="P167" s="627" t="s">
        <v>40</v>
      </c>
      <c r="Q167" s="628"/>
      <c r="R167" s="628"/>
      <c r="S167" s="628"/>
      <c r="T167" s="628"/>
      <c r="U167" s="628"/>
      <c r="V167" s="62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2" t="s">
        <v>102</v>
      </c>
      <c r="B169" s="622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622"/>
      <c r="X169" s="622"/>
      <c r="Y169" s="622"/>
      <c r="Z169" s="622"/>
      <c r="AA169" s="66"/>
      <c r="AB169" s="66"/>
      <c r="AC169" s="80"/>
    </row>
    <row r="170" spans="1:68" ht="27" customHeight="1" x14ac:dyDescent="0.25">
      <c r="A170" s="63" t="s">
        <v>290</v>
      </c>
      <c r="B170" s="63" t="s">
        <v>291</v>
      </c>
      <c r="C170" s="36">
        <v>4301032053</v>
      </c>
      <c r="D170" s="623">
        <v>4680115886780</v>
      </c>
      <c r="E170" s="62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294</v>
      </c>
      <c r="L170" s="37" t="s">
        <v>45</v>
      </c>
      <c r="M170" s="38" t="s">
        <v>293</v>
      </c>
      <c r="N170" s="38"/>
      <c r="O170" s="37">
        <v>60</v>
      </c>
      <c r="P170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4301032051</v>
      </c>
      <c r="D171" s="623">
        <v>4680115886742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90</v>
      </c>
      <c r="P171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4301032052</v>
      </c>
      <c r="D172" s="623">
        <v>4680115886766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2" t="s">
        <v>300</v>
      </c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622"/>
      <c r="X175" s="622"/>
      <c r="Y175" s="622"/>
      <c r="Z175" s="622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4301170013</v>
      </c>
      <c r="D176" s="623">
        <v>4680115886797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0"/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1"/>
      <c r="P177" s="627" t="s">
        <v>40</v>
      </c>
      <c r="Q177" s="628"/>
      <c r="R177" s="628"/>
      <c r="S177" s="628"/>
      <c r="T177" s="628"/>
      <c r="U177" s="628"/>
      <c r="V177" s="62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1" t="s">
        <v>303</v>
      </c>
      <c r="B179" s="621"/>
      <c r="C179" s="621"/>
      <c r="D179" s="621"/>
      <c r="E179" s="621"/>
      <c r="F179" s="621"/>
      <c r="G179" s="621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621"/>
      <c r="Z179" s="621"/>
      <c r="AA179" s="65"/>
      <c r="AB179" s="65"/>
      <c r="AC179" s="79"/>
    </row>
    <row r="180" spans="1:68" ht="14.25" customHeight="1" x14ac:dyDescent="0.25">
      <c r="A180" s="622" t="s">
        <v>110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16.5" customHeight="1" x14ac:dyDescent="0.25">
      <c r="A181" s="63" t="s">
        <v>304</v>
      </c>
      <c r="B181" s="63" t="s">
        <v>305</v>
      </c>
      <c r="C181" s="36">
        <v>4301011450</v>
      </c>
      <c r="D181" s="623">
        <v>4680115881402</v>
      </c>
      <c r="E181" s="62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306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4301011768</v>
      </c>
      <c r="D182" s="623">
        <v>4680115881396</v>
      </c>
      <c r="E182" s="62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2" t="s">
        <v>146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4301020261</v>
      </c>
      <c r="D186" s="623">
        <v>4680115882935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312</v>
      </c>
      <c r="B187" s="63" t="s">
        <v>313</v>
      </c>
      <c r="C187" s="36">
        <v>4301020220</v>
      </c>
      <c r="D187" s="623">
        <v>4680115880764</v>
      </c>
      <c r="E187" s="62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50</v>
      </c>
      <c r="P187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78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27" customHeight="1" x14ac:dyDescent="0.25">
      <c r="A191" s="63" t="s">
        <v>314</v>
      </c>
      <c r="B191" s="63" t="s">
        <v>315</v>
      </c>
      <c r="C191" s="36">
        <v>4301031224</v>
      </c>
      <c r="D191" s="623">
        <v>4680115882683</v>
      </c>
      <c r="E191" s="62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210</v>
      </c>
      <c r="M191" s="38" t="s">
        <v>82</v>
      </c>
      <c r="N191" s="38"/>
      <c r="O191" s="37">
        <v>40</v>
      </c>
      <c r="P191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4301031230</v>
      </c>
      <c r="D192" s="623">
        <v>4680115882690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210</v>
      </c>
      <c r="M192" s="38" t="s">
        <v>82</v>
      </c>
      <c r="N192" s="38"/>
      <c r="O192" s="37">
        <v>40</v>
      </c>
      <c r="P19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4301031220</v>
      </c>
      <c r="D193" s="623">
        <v>4680115882669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210</v>
      </c>
      <c r="M193" s="38" t="s">
        <v>82</v>
      </c>
      <c r="N193" s="38"/>
      <c r="O193" s="37">
        <v>40</v>
      </c>
      <c r="P193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322</v>
      </c>
      <c r="AG193" s="78"/>
      <c r="AJ193" s="84" t="s">
        <v>117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4301031221</v>
      </c>
      <c r="D194" s="623">
        <v>4680115882676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210</v>
      </c>
      <c r="M194" s="38" t="s">
        <v>82</v>
      </c>
      <c r="N194" s="38"/>
      <c r="O194" s="37">
        <v>40</v>
      </c>
      <c r="P194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325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4301031223</v>
      </c>
      <c r="D195" s="623">
        <v>4680115884014</v>
      </c>
      <c r="E195" s="62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277</v>
      </c>
      <c r="M195" s="38" t="s">
        <v>82</v>
      </c>
      <c r="N195" s="38"/>
      <c r="O195" s="37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316</v>
      </c>
      <c r="AG195" s="78"/>
      <c r="AJ195" s="84" t="s">
        <v>117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4301031222</v>
      </c>
      <c r="D196" s="623">
        <v>4680115884007</v>
      </c>
      <c r="E196" s="62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277</v>
      </c>
      <c r="M196" s="38" t="s">
        <v>82</v>
      </c>
      <c r="N196" s="38"/>
      <c r="O196" s="37">
        <v>40</v>
      </c>
      <c r="P196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319</v>
      </c>
      <c r="AG196" s="78"/>
      <c r="AJ196" s="84" t="s">
        <v>117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4301031229</v>
      </c>
      <c r="D197" s="623">
        <v>4680115884038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277</v>
      </c>
      <c r="M197" s="38" t="s">
        <v>82</v>
      </c>
      <c r="N197" s="38"/>
      <c r="O197" s="37">
        <v>40</v>
      </c>
      <c r="P197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117</v>
      </c>
      <c r="AK197" s="84">
        <v>32.4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4301031225</v>
      </c>
      <c r="D198" s="623">
        <v>4680115884021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277</v>
      </c>
      <c r="M198" s="38" t="s">
        <v>82</v>
      </c>
      <c r="N198" s="38"/>
      <c r="O198" s="37">
        <v>40</v>
      </c>
      <c r="P198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117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0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31"/>
      <c r="P199" s="627" t="s">
        <v>40</v>
      </c>
      <c r="Q199" s="628"/>
      <c r="R199" s="628"/>
      <c r="S199" s="628"/>
      <c r="T199" s="628"/>
      <c r="U199" s="628"/>
      <c r="V199" s="62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2" t="s">
        <v>84</v>
      </c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2"/>
      <c r="P201" s="622"/>
      <c r="Q201" s="622"/>
      <c r="R201" s="622"/>
      <c r="S201" s="622"/>
      <c r="T201" s="622"/>
      <c r="U201" s="622"/>
      <c r="V201" s="622"/>
      <c r="W201" s="622"/>
      <c r="X201" s="622"/>
      <c r="Y201" s="622"/>
      <c r="Z201" s="622"/>
      <c r="AA201" s="66"/>
      <c r="AB201" s="66"/>
      <c r="AC201" s="80"/>
    </row>
    <row r="202" spans="1:68" ht="27" customHeight="1" x14ac:dyDescent="0.25">
      <c r="A202" s="63" t="s">
        <v>334</v>
      </c>
      <c r="B202" s="63" t="s">
        <v>335</v>
      </c>
      <c r="C202" s="36">
        <v>4301051408</v>
      </c>
      <c r="D202" s="623">
        <v>4680115881594</v>
      </c>
      <c r="E202" s="62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45</v>
      </c>
      <c r="M202" s="38" t="s">
        <v>88</v>
      </c>
      <c r="N202" s="38"/>
      <c r="O202" s="37">
        <v>40</v>
      </c>
      <c r="P202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336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4301051411</v>
      </c>
      <c r="D203" s="623">
        <v>4680115881617</v>
      </c>
      <c r="E203" s="62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45</v>
      </c>
      <c r="M203" s="38" t="s">
        <v>88</v>
      </c>
      <c r="N203" s="38"/>
      <c r="O203" s="37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339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340</v>
      </c>
      <c r="B204" s="63" t="s">
        <v>341</v>
      </c>
      <c r="C204" s="36">
        <v>4301051656</v>
      </c>
      <c r="D204" s="623">
        <v>4680115880573</v>
      </c>
      <c r="E204" s="62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116</v>
      </c>
      <c r="M204" s="38" t="s">
        <v>88</v>
      </c>
      <c r="N204" s="38"/>
      <c r="O204" s="37">
        <v>45</v>
      </c>
      <c r="P204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342</v>
      </c>
      <c r="AG204" s="78"/>
      <c r="AJ204" s="84" t="s">
        <v>117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4301051407</v>
      </c>
      <c r="D205" s="623">
        <v>4680115882195</v>
      </c>
      <c r="E205" s="62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227</v>
      </c>
      <c r="M205" s="38" t="s">
        <v>88</v>
      </c>
      <c r="N205" s="38"/>
      <c r="O205" s="37">
        <v>40</v>
      </c>
      <c r="P205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336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4301051752</v>
      </c>
      <c r="D206" s="623">
        <v>4680115882607</v>
      </c>
      <c r="E206" s="62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347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4301051666</v>
      </c>
      <c r="D207" s="623">
        <v>4680115880092</v>
      </c>
      <c r="E207" s="62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227</v>
      </c>
      <c r="M207" s="38" t="s">
        <v>88</v>
      </c>
      <c r="N207" s="38"/>
      <c r="O207" s="37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4301051668</v>
      </c>
      <c r="D208" s="623">
        <v>4680115880221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4301051945</v>
      </c>
      <c r="D209" s="623">
        <v>4680115880504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227</v>
      </c>
      <c r="M209" s="38" t="s">
        <v>96</v>
      </c>
      <c r="N209" s="38"/>
      <c r="O209" s="37">
        <v>40</v>
      </c>
      <c r="P209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4301051410</v>
      </c>
      <c r="D210" s="623">
        <v>4680115882164</v>
      </c>
      <c r="E210" s="62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227</v>
      </c>
      <c r="M210" s="38" t="s">
        <v>88</v>
      </c>
      <c r="N210" s="38"/>
      <c r="O210" s="37">
        <v>40</v>
      </c>
      <c r="P210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339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31"/>
      <c r="P211" s="627" t="s">
        <v>40</v>
      </c>
      <c r="Q211" s="628"/>
      <c r="R211" s="628"/>
      <c r="S211" s="628"/>
      <c r="T211" s="628"/>
      <c r="U211" s="628"/>
      <c r="V211" s="62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2" t="s">
        <v>176</v>
      </c>
      <c r="B213" s="622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S213" s="622"/>
      <c r="T213" s="622"/>
      <c r="U213" s="622"/>
      <c r="V213" s="622"/>
      <c r="W213" s="622"/>
      <c r="X213" s="622"/>
      <c r="Y213" s="622"/>
      <c r="Z213" s="622"/>
      <c r="AA213" s="66"/>
      <c r="AB213" s="66"/>
      <c r="AC213" s="80"/>
    </row>
    <row r="214" spans="1:68" ht="27" customHeight="1" x14ac:dyDescent="0.25">
      <c r="A214" s="63" t="s">
        <v>357</v>
      </c>
      <c r="B214" s="63" t="s">
        <v>358</v>
      </c>
      <c r="C214" s="36">
        <v>4301060463</v>
      </c>
      <c r="D214" s="623">
        <v>4680115880818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227</v>
      </c>
      <c r="M214" s="38" t="s">
        <v>96</v>
      </c>
      <c r="N214" s="38"/>
      <c r="O214" s="37">
        <v>40</v>
      </c>
      <c r="P214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359</v>
      </c>
      <c r="AG214" s="78"/>
      <c r="AJ214" s="84" t="s">
        <v>117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4301060389</v>
      </c>
      <c r="D215" s="623">
        <v>4680115880801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227</v>
      </c>
      <c r="M215" s="38" t="s">
        <v>88</v>
      </c>
      <c r="N215" s="38"/>
      <c r="O215" s="37">
        <v>40</v>
      </c>
      <c r="P215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362</v>
      </c>
      <c r="AG215" s="78"/>
      <c r="AJ215" s="84" t="s">
        <v>117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1" t="s">
        <v>363</v>
      </c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  <c r="Z218" s="621"/>
      <c r="AA218" s="65"/>
      <c r="AB218" s="65"/>
      <c r="AC218" s="79"/>
    </row>
    <row r="219" spans="1:68" ht="14.25" customHeight="1" x14ac:dyDescent="0.25">
      <c r="A219" s="622" t="s">
        <v>110</v>
      </c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2"/>
      <c r="P219" s="622"/>
      <c r="Q219" s="622"/>
      <c r="R219" s="622"/>
      <c r="S219" s="622"/>
      <c r="T219" s="622"/>
      <c r="U219" s="622"/>
      <c r="V219" s="622"/>
      <c r="W219" s="622"/>
      <c r="X219" s="622"/>
      <c r="Y219" s="622"/>
      <c r="Z219" s="622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4301012228</v>
      </c>
      <c r="D220" s="623">
        <v>4680115887282</v>
      </c>
      <c r="E220" s="623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2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367</v>
      </c>
      <c r="AC220" s="280" t="s">
        <v>366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368</v>
      </c>
      <c r="B221" s="63" t="s">
        <v>369</v>
      </c>
      <c r="C221" s="36">
        <v>4301011826</v>
      </c>
      <c r="D221" s="623">
        <v>4680115884137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116</v>
      </c>
      <c r="M221" s="38" t="s">
        <v>114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370</v>
      </c>
      <c r="AG221" s="78"/>
      <c r="AJ221" s="84" t="s">
        <v>117</v>
      </c>
      <c r="AK221" s="84">
        <v>92.8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371</v>
      </c>
      <c r="B222" s="63" t="s">
        <v>372</v>
      </c>
      <c r="C222" s="36">
        <v>4301011724</v>
      </c>
      <c r="D222" s="623">
        <v>4680115884236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373</v>
      </c>
      <c r="B223" s="63" t="s">
        <v>374</v>
      </c>
      <c r="C223" s="36">
        <v>4301011721</v>
      </c>
      <c r="D223" s="623">
        <v>4680115884175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116</v>
      </c>
      <c r="M223" s="38" t="s">
        <v>114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375</v>
      </c>
      <c r="AG223" s="78"/>
      <c r="AJ223" s="84" t="s">
        <v>117</v>
      </c>
      <c r="AK223" s="84">
        <v>92.8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376</v>
      </c>
      <c r="B224" s="63" t="s">
        <v>377</v>
      </c>
      <c r="C224" s="36">
        <v>4301012196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370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376</v>
      </c>
      <c r="B225" s="63" t="s">
        <v>378</v>
      </c>
      <c r="C225" s="36">
        <v>4301011824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210</v>
      </c>
      <c r="M225" s="38" t="s">
        <v>114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117</v>
      </c>
      <c r="AK225" s="84">
        <v>48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623">
        <v>4680115886551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623">
        <v>4680115884182</v>
      </c>
      <c r="E227" s="623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366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384</v>
      </c>
      <c r="B229" s="63" t="s">
        <v>386</v>
      </c>
      <c r="C229" s="36">
        <v>4301011722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210</v>
      </c>
      <c r="M229" s="38" t="s">
        <v>114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375</v>
      </c>
      <c r="AG229" s="78"/>
      <c r="AJ229" s="84" t="s">
        <v>117</v>
      </c>
      <c r="AK229" s="84">
        <v>48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2" t="s">
        <v>146</v>
      </c>
      <c r="B232" s="622"/>
      <c r="C232" s="622"/>
      <c r="D232" s="622"/>
      <c r="E232" s="622"/>
      <c r="F232" s="622"/>
      <c r="G232" s="622"/>
      <c r="H232" s="622"/>
      <c r="I232" s="622"/>
      <c r="J232" s="622"/>
      <c r="K232" s="622"/>
      <c r="L232" s="622"/>
      <c r="M232" s="622"/>
      <c r="N232" s="622"/>
      <c r="O232" s="622"/>
      <c r="P232" s="622"/>
      <c r="Q232" s="622"/>
      <c r="R232" s="622"/>
      <c r="S232" s="622"/>
      <c r="T232" s="622"/>
      <c r="U232" s="622"/>
      <c r="V232" s="622"/>
      <c r="W232" s="622"/>
      <c r="X232" s="622"/>
      <c r="Y232" s="622"/>
      <c r="Z232" s="622"/>
      <c r="AA232" s="66"/>
      <c r="AB232" s="66"/>
      <c r="AC232" s="80"/>
    </row>
    <row r="233" spans="1:68" ht="27" customHeight="1" x14ac:dyDescent="0.25">
      <c r="A233" s="63" t="s">
        <v>387</v>
      </c>
      <c r="B233" s="63" t="s">
        <v>388</v>
      </c>
      <c r="C233" s="36">
        <v>4301020377</v>
      </c>
      <c r="D233" s="623">
        <v>4680115885981</v>
      </c>
      <c r="E233" s="623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389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2" t="s">
        <v>390</v>
      </c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22"/>
      <c r="P236" s="622"/>
      <c r="Q236" s="622"/>
      <c r="R236" s="622"/>
      <c r="S236" s="622"/>
      <c r="T236" s="622"/>
      <c r="U236" s="622"/>
      <c r="V236" s="622"/>
      <c r="W236" s="622"/>
      <c r="X236" s="622"/>
      <c r="Y236" s="622"/>
      <c r="Z236" s="622"/>
      <c r="AA236" s="66"/>
      <c r="AB236" s="66"/>
      <c r="AC236" s="80"/>
    </row>
    <row r="237" spans="1:68" ht="27" customHeight="1" x14ac:dyDescent="0.25">
      <c r="A237" s="63" t="s">
        <v>391</v>
      </c>
      <c r="B237" s="63" t="s">
        <v>392</v>
      </c>
      <c r="C237" s="36">
        <v>4301040362</v>
      </c>
      <c r="D237" s="623">
        <v>4680115886803</v>
      </c>
      <c r="E237" s="623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5"/>
      <c r="R237" s="625"/>
      <c r="S237" s="625"/>
      <c r="T237" s="62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393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2" t="s">
        <v>394</v>
      </c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22"/>
      <c r="P240" s="622"/>
      <c r="Q240" s="622"/>
      <c r="R240" s="622"/>
      <c r="S240" s="622"/>
      <c r="T240" s="622"/>
      <c r="U240" s="622"/>
      <c r="V240" s="622"/>
      <c r="W240" s="622"/>
      <c r="X240" s="622"/>
      <c r="Y240" s="622"/>
      <c r="Z240" s="622"/>
      <c r="AA240" s="66"/>
      <c r="AB240" s="66"/>
      <c r="AC240" s="80"/>
    </row>
    <row r="241" spans="1:68" ht="27" customHeight="1" x14ac:dyDescent="0.25">
      <c r="A241" s="63" t="s">
        <v>395</v>
      </c>
      <c r="B241" s="63" t="s">
        <v>396</v>
      </c>
      <c r="C241" s="36">
        <v>4301041004</v>
      </c>
      <c r="D241" s="623">
        <v>4680115886704</v>
      </c>
      <c r="E241" s="623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397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398</v>
      </c>
      <c r="B242" s="63" t="s">
        <v>399</v>
      </c>
      <c r="C242" s="36">
        <v>4301041008</v>
      </c>
      <c r="D242" s="623">
        <v>4680115886681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397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4301041007</v>
      </c>
      <c r="D243" s="623">
        <v>4680115886735</v>
      </c>
      <c r="E243" s="623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397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4301041006</v>
      </c>
      <c r="D244" s="623">
        <v>4680115886728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397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397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406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110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407</v>
      </c>
      <c r="B250" s="63" t="s">
        <v>408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45</v>
      </c>
      <c r="M250" s="38" t="s">
        <v>114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409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410</v>
      </c>
      <c r="B251" s="63" t="s">
        <v>411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412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413</v>
      </c>
      <c r="B252" s="63" t="s">
        <v>414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415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416</v>
      </c>
      <c r="B253" s="63" t="s">
        <v>417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419</v>
      </c>
      <c r="B254" s="63" t="s">
        <v>420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422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110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423</v>
      </c>
      <c r="B259" s="63" t="s">
        <v>424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425</v>
      </c>
      <c r="B260" s="63" t="s">
        <v>426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434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84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435</v>
      </c>
      <c r="B267" s="63" t="s">
        <v>436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437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438</v>
      </c>
      <c r="B268" s="63" t="s">
        <v>439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227</v>
      </c>
      <c r="M268" s="38" t="s">
        <v>96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440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441</v>
      </c>
      <c r="B269" s="63" t="s">
        <v>442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45</v>
      </c>
      <c r="M269" s="38" t="s">
        <v>88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443</v>
      </c>
      <c r="AG269" s="78"/>
      <c r="AJ269" s="84" t="s">
        <v>117</v>
      </c>
      <c r="AK269" s="84">
        <v>2.4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444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78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445</v>
      </c>
      <c r="B274" s="63" t="s">
        <v>446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447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4301031429</v>
      </c>
      <c r="D275" s="623">
        <v>4680115886919</v>
      </c>
      <c r="E275" s="62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89</v>
      </c>
      <c r="L275" s="37" t="s">
        <v>45</v>
      </c>
      <c r="M275" s="38" t="s">
        <v>82</v>
      </c>
      <c r="N275" s="38"/>
      <c r="O275" s="37">
        <v>40</v>
      </c>
      <c r="P275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625"/>
      <c r="R275" s="625"/>
      <c r="S275" s="625"/>
      <c r="T275" s="62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0" t="s">
        <v>450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39</v>
      </c>
      <c r="X276" s="43">
        <f>IFERROR(X274/H274,"0")+IFERROR(X275/H275,"0")</f>
        <v>0</v>
      </c>
      <c r="Y276" s="43">
        <f>IFERROR(Y274/H274,"0")+IFERROR(Y275/H275,"0")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630"/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1"/>
      <c r="P277" s="627" t="s">
        <v>40</v>
      </c>
      <c r="Q277" s="628"/>
      <c r="R277" s="628"/>
      <c r="S277" s="628"/>
      <c r="T277" s="628"/>
      <c r="U277" s="628"/>
      <c r="V277" s="629"/>
      <c r="W277" s="42" t="s">
        <v>0</v>
      </c>
      <c r="X277" s="43">
        <f>IFERROR(SUM(X274:X275),"0")</f>
        <v>0</v>
      </c>
      <c r="Y277" s="43">
        <f>IFERROR(SUM(Y274:Y275),"0")</f>
        <v>0</v>
      </c>
      <c r="Z277" s="42"/>
      <c r="AA277" s="67"/>
      <c r="AB277" s="67"/>
      <c r="AC277" s="67"/>
    </row>
    <row r="278" spans="1:68" ht="14.25" customHeight="1" x14ac:dyDescent="0.25">
      <c r="A278" s="622" t="s">
        <v>84</v>
      </c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22"/>
      <c r="P278" s="622"/>
      <c r="Q278" s="622"/>
      <c r="R278" s="622"/>
      <c r="S278" s="622"/>
      <c r="T278" s="622"/>
      <c r="U278" s="622"/>
      <c r="V278" s="622"/>
      <c r="W278" s="622"/>
      <c r="X278" s="622"/>
      <c r="Y278" s="622"/>
      <c r="Z278" s="622"/>
      <c r="AA278" s="66"/>
      <c r="AB278" s="66"/>
      <c r="AC278" s="80"/>
    </row>
    <row r="279" spans="1:68" ht="37.5" customHeight="1" x14ac:dyDescent="0.25">
      <c r="A279" s="63" t="s">
        <v>451</v>
      </c>
      <c r="B279" s="63" t="s">
        <v>452</v>
      </c>
      <c r="C279" s="36">
        <v>4301051782</v>
      </c>
      <c r="D279" s="623">
        <v>4680115884618</v>
      </c>
      <c r="E279" s="62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88</v>
      </c>
      <c r="N279" s="38"/>
      <c r="O279" s="37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25"/>
      <c r="R279" s="625"/>
      <c r="S279" s="625"/>
      <c r="T279" s="6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453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0"/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1"/>
      <c r="P281" s="627" t="s">
        <v>40</v>
      </c>
      <c r="Q281" s="628"/>
      <c r="R281" s="628"/>
      <c r="S281" s="628"/>
      <c r="T281" s="628"/>
      <c r="U281" s="628"/>
      <c r="V281" s="62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1" t="s">
        <v>454</v>
      </c>
      <c r="B282" s="621"/>
      <c r="C282" s="621"/>
      <c r="D282" s="621"/>
      <c r="E282" s="621"/>
      <c r="F282" s="621"/>
      <c r="G282" s="621"/>
      <c r="H282" s="621"/>
      <c r="I282" s="621"/>
      <c r="J282" s="621"/>
      <c r="K282" s="621"/>
      <c r="L282" s="621"/>
      <c r="M282" s="621"/>
      <c r="N282" s="621"/>
      <c r="O282" s="621"/>
      <c r="P282" s="621"/>
      <c r="Q282" s="621"/>
      <c r="R282" s="621"/>
      <c r="S282" s="621"/>
      <c r="T282" s="621"/>
      <c r="U282" s="621"/>
      <c r="V282" s="621"/>
      <c r="W282" s="621"/>
      <c r="X282" s="621"/>
      <c r="Y282" s="621"/>
      <c r="Z282" s="621"/>
      <c r="AA282" s="65"/>
      <c r="AB282" s="65"/>
      <c r="AC282" s="79"/>
    </row>
    <row r="283" spans="1:68" ht="14.25" customHeight="1" x14ac:dyDescent="0.25">
      <c r="A283" s="622" t="s">
        <v>110</v>
      </c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22"/>
      <c r="P283" s="622"/>
      <c r="Q283" s="622"/>
      <c r="R283" s="622"/>
      <c r="S283" s="622"/>
      <c r="T283" s="622"/>
      <c r="U283" s="622"/>
      <c r="V283" s="622"/>
      <c r="W283" s="622"/>
      <c r="X283" s="622"/>
      <c r="Y283" s="622"/>
      <c r="Z283" s="622"/>
      <c r="AA283" s="66"/>
      <c r="AB283" s="66"/>
      <c r="AC283" s="80"/>
    </row>
    <row r="284" spans="1:68" ht="27" customHeight="1" x14ac:dyDescent="0.25">
      <c r="A284" s="63" t="s">
        <v>455</v>
      </c>
      <c r="B284" s="63" t="s">
        <v>456</v>
      </c>
      <c r="C284" s="36">
        <v>4301011662</v>
      </c>
      <c r="D284" s="623">
        <v>4680115883703</v>
      </c>
      <c r="E284" s="62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115</v>
      </c>
      <c r="L284" s="37" t="s">
        <v>45</v>
      </c>
      <c r="M284" s="38" t="s">
        <v>114</v>
      </c>
      <c r="N284" s="38"/>
      <c r="O284" s="37">
        <v>55</v>
      </c>
      <c r="P284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25"/>
      <c r="R284" s="625"/>
      <c r="S284" s="625"/>
      <c r="T284" s="6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458</v>
      </c>
      <c r="AB284" s="69" t="s">
        <v>45</v>
      </c>
      <c r="AC284" s="344" t="s">
        <v>457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0"/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1"/>
      <c r="P286" s="627" t="s">
        <v>40</v>
      </c>
      <c r="Q286" s="628"/>
      <c r="R286" s="628"/>
      <c r="S286" s="628"/>
      <c r="T286" s="628"/>
      <c r="U286" s="628"/>
      <c r="V286" s="62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1" t="s">
        <v>459</v>
      </c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  <c r="U287" s="621"/>
      <c r="V287" s="621"/>
      <c r="W287" s="621"/>
      <c r="X287" s="621"/>
      <c r="Y287" s="621"/>
      <c r="Z287" s="621"/>
      <c r="AA287" s="65"/>
      <c r="AB287" s="65"/>
      <c r="AC287" s="79"/>
    </row>
    <row r="288" spans="1:68" ht="14.25" customHeight="1" x14ac:dyDescent="0.25">
      <c r="A288" s="622" t="s">
        <v>110</v>
      </c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22"/>
      <c r="P288" s="622"/>
      <c r="Q288" s="622"/>
      <c r="R288" s="622"/>
      <c r="S288" s="622"/>
      <c r="T288" s="622"/>
      <c r="U288" s="622"/>
      <c r="V288" s="622"/>
      <c r="W288" s="622"/>
      <c r="X288" s="622"/>
      <c r="Y288" s="622"/>
      <c r="Z288" s="622"/>
      <c r="AA288" s="66"/>
      <c r="AB288" s="66"/>
      <c r="AC288" s="80"/>
    </row>
    <row r="289" spans="1:68" ht="27" customHeight="1" x14ac:dyDescent="0.25">
      <c r="A289" s="63" t="s">
        <v>460</v>
      </c>
      <c r="B289" s="63" t="s">
        <v>461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462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463</v>
      </c>
      <c r="B290" s="63" t="s">
        <v>464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465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466</v>
      </c>
      <c r="B291" s="63" t="s">
        <v>467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468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462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471</v>
      </c>
      <c r="B293" s="63" t="s">
        <v>472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473</v>
      </c>
      <c r="AG293" s="78"/>
      <c r="AJ293" s="84" t="s">
        <v>45</v>
      </c>
      <c r="AK293" s="84">
        <v>0</v>
      </c>
      <c r="BB293" s="355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2" t="s">
        <v>78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 x14ac:dyDescent="0.25">
      <c r="A297" s="63" t="s">
        <v>474</v>
      </c>
      <c r="B297" s="63" t="s">
        <v>475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7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476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28">IFERROR(X297*I297/H297,"0")</f>
        <v>0</v>
      </c>
      <c r="BN297" s="78">
        <f t="shared" ref="BN297:BN303" si="29">IFERROR(Y297*I297/H297,"0")</f>
        <v>0</v>
      </c>
      <c r="BO297" s="78">
        <f t="shared" ref="BO297:BO303" si="30">IFERROR(1/J297*(X297/H297),"0")</f>
        <v>0</v>
      </c>
      <c r="BP297" s="78">
        <f t="shared" ref="BP297:BP303" si="31">IFERROR(1/J297*(Y297/H297),"0")</f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479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482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277</v>
      </c>
      <c r="M300" s="38" t="s">
        <v>82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479</v>
      </c>
      <c r="AG300" s="78"/>
      <c r="AJ300" s="84" t="s">
        <v>117</v>
      </c>
      <c r="AK300" s="84">
        <v>37.799999999999997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277</v>
      </c>
      <c r="M301" s="38" t="s">
        <v>82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117</v>
      </c>
      <c r="AK301" s="84">
        <v>37.799999999999997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487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227</v>
      </c>
      <c r="M303" s="38" t="s">
        <v>82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7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117</v>
      </c>
      <c r="AK303" s="84">
        <v>25.2</v>
      </c>
      <c r="BB303" s="369" t="s">
        <v>66</v>
      </c>
      <c r="BM303" s="78">
        <f t="shared" si="28"/>
        <v>0</v>
      </c>
      <c r="BN303" s="78">
        <f t="shared" si="29"/>
        <v>0</v>
      </c>
      <c r="BO303" s="78">
        <f t="shared" si="30"/>
        <v>0</v>
      </c>
      <c r="BP303" s="78">
        <f t="shared" si="31"/>
        <v>0</v>
      </c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2" t="s">
        <v>84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 x14ac:dyDescent="0.25">
      <c r="A307" s="63" t="s">
        <v>493</v>
      </c>
      <c r="B307" s="63" t="s">
        <v>494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495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496</v>
      </c>
      <c r="B308" s="63" t="s">
        <v>497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498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499</v>
      </c>
      <c r="B309" s="63" t="s">
        <v>500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501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502</v>
      </c>
      <c r="B310" s="63" t="s">
        <v>503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504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505</v>
      </c>
      <c r="B311" s="63" t="s">
        <v>506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2" t="s">
        <v>176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 x14ac:dyDescent="0.25">
      <c r="A315" s="63" t="s">
        <v>508</v>
      </c>
      <c r="B315" s="63" t="s">
        <v>509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510</v>
      </c>
      <c r="AG315" s="78"/>
      <c r="AJ315" s="84" t="s">
        <v>117</v>
      </c>
      <c r="AK315" s="84">
        <v>67.2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511</v>
      </c>
      <c r="B316" s="63" t="s">
        <v>512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513</v>
      </c>
      <c r="AG316" s="78"/>
      <c r="AJ316" s="84" t="s">
        <v>117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514</v>
      </c>
      <c r="B317" s="63" t="s">
        <v>515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116</v>
      </c>
      <c r="M317" s="38" t="s">
        <v>96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516</v>
      </c>
      <c r="AG317" s="78"/>
      <c r="AJ317" s="84" t="s">
        <v>117</v>
      </c>
      <c r="AK317" s="84">
        <v>67.2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2" t="s">
        <v>102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 x14ac:dyDescent="0.25">
      <c r="A321" s="63" t="s">
        <v>517</v>
      </c>
      <c r="B321" s="63" t="s">
        <v>518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519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2" t="s">
        <v>522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519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227</v>
      </c>
      <c r="M323" s="38" t="s">
        <v>107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525</v>
      </c>
      <c r="AG323" s="78"/>
      <c r="AJ323" s="84" t="s">
        <v>117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526</v>
      </c>
      <c r="B324" s="63" t="s">
        <v>527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227</v>
      </c>
      <c r="M324" s="38" t="s">
        <v>107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519</v>
      </c>
      <c r="AG324" s="78"/>
      <c r="AJ324" s="84" t="s">
        <v>117</v>
      </c>
      <c r="AK324" s="84">
        <v>35.700000000000003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2" t="s">
        <v>528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 x14ac:dyDescent="0.25">
      <c r="A328" s="63" t="s">
        <v>529</v>
      </c>
      <c r="B328" s="63" t="s">
        <v>530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227</v>
      </c>
      <c r="M328" s="38" t="s">
        <v>532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531</v>
      </c>
      <c r="AG328" s="78"/>
      <c r="AJ328" s="84" t="s">
        <v>117</v>
      </c>
      <c r="AK328" s="84">
        <v>28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532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531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535</v>
      </c>
      <c r="B330" s="63" t="s">
        <v>536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227</v>
      </c>
      <c r="M330" s="38" t="s">
        <v>532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531</v>
      </c>
      <c r="AG330" s="78"/>
      <c r="AJ330" s="84" t="s">
        <v>117</v>
      </c>
      <c r="AK330" s="84">
        <v>28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1" t="s">
        <v>537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 x14ac:dyDescent="0.25">
      <c r="A334" s="622" t="s">
        <v>84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 x14ac:dyDescent="0.25">
      <c r="A335" s="63" t="s">
        <v>538</v>
      </c>
      <c r="B335" s="63" t="s">
        <v>539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45</v>
      </c>
      <c r="M335" s="38" t="s">
        <v>96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541</v>
      </c>
      <c r="B336" s="63" t="s">
        <v>542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227</v>
      </c>
      <c r="M336" s="38" t="s">
        <v>88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117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544</v>
      </c>
      <c r="B337" s="63" t="s">
        <v>545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227</v>
      </c>
      <c r="M337" s="38" t="s">
        <v>96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546</v>
      </c>
      <c r="AG337" s="78"/>
      <c r="AJ337" s="84" t="s">
        <v>117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0" t="s">
        <v>547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 x14ac:dyDescent="0.25">
      <c r="A341" s="621" t="s">
        <v>548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 x14ac:dyDescent="0.25">
      <c r="A342" s="622" t="s">
        <v>110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549</v>
      </c>
      <c r="B343" s="63" t="s">
        <v>550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45</v>
      </c>
      <c r="M343" s="38" t="s">
        <v>82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2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551</v>
      </c>
      <c r="AG343" s="78"/>
      <c r="AJ343" s="84" t="s">
        <v>117</v>
      </c>
      <c r="AK343" s="84">
        <v>15</v>
      </c>
      <c r="BB343" s="407" t="s">
        <v>66</v>
      </c>
      <c r="BM343" s="78">
        <f t="shared" ref="BM343:BM349" si="33">IFERROR(X343*I343/H343,"0")</f>
        <v>0</v>
      </c>
      <c r="BN343" s="78">
        <f t="shared" ref="BN343:BN349" si="34">IFERROR(Y343*I343/H343,"0")</f>
        <v>0</v>
      </c>
      <c r="BO343" s="78">
        <f t="shared" ref="BO343:BO349" si="35">IFERROR(1/J343*(X343/H343),"0")</f>
        <v>0</v>
      </c>
      <c r="BP343" s="78">
        <f t="shared" ref="BP343:BP349" si="36">IFERROR(1/J343*(Y343/H343),"0")</f>
        <v>0</v>
      </c>
    </row>
    <row r="344" spans="1:68" ht="27" customHeight="1" x14ac:dyDescent="0.25">
      <c r="A344" s="63" t="s">
        <v>552</v>
      </c>
      <c r="B344" s="63" t="s">
        <v>553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45</v>
      </c>
      <c r="M344" s="38" t="s">
        <v>82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117</v>
      </c>
      <c r="AK344" s="84">
        <v>15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37.5" customHeight="1" x14ac:dyDescent="0.25">
      <c r="A346" s="63" t="s">
        <v>558</v>
      </c>
      <c r="B346" s="63" t="s">
        <v>559</v>
      </c>
      <c r="C346" s="36">
        <v>4301011867</v>
      </c>
      <c r="D346" s="623">
        <v>4680115884830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45</v>
      </c>
      <c r="M346" s="38" t="s">
        <v>82</v>
      </c>
      <c r="N346" s="38"/>
      <c r="O346" s="37">
        <v>60</v>
      </c>
      <c r="P346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117</v>
      </c>
      <c r="AK346" s="84">
        <v>15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563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27" customHeight="1" x14ac:dyDescent="0.25">
      <c r="A348" s="63" t="s">
        <v>564</v>
      </c>
      <c r="B348" s="63" t="s">
        <v>565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ht="37.5" customHeight="1" x14ac:dyDescent="0.25">
      <c r="A349" s="63" t="s">
        <v>566</v>
      </c>
      <c r="B349" s="63" t="s">
        <v>567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2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560</v>
      </c>
      <c r="AG349" s="78"/>
      <c r="AJ349" s="84" t="s">
        <v>45</v>
      </c>
      <c r="AK349" s="84">
        <v>0</v>
      </c>
      <c r="BB349" s="419" t="s">
        <v>66</v>
      </c>
      <c r="BM349" s="78">
        <f t="shared" si="33"/>
        <v>0</v>
      </c>
      <c r="BN349" s="78">
        <f t="shared" si="34"/>
        <v>0</v>
      </c>
      <c r="BO349" s="78">
        <f t="shared" si="35"/>
        <v>0</v>
      </c>
      <c r="BP349" s="78">
        <f t="shared" si="36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2" t="s">
        <v>146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568</v>
      </c>
      <c r="B353" s="63" t="s">
        <v>569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45</v>
      </c>
      <c r="M353" s="38" t="s">
        <v>114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570</v>
      </c>
      <c r="AG353" s="78"/>
      <c r="AJ353" s="84" t="s">
        <v>117</v>
      </c>
      <c r="AK353" s="84">
        <v>15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571</v>
      </c>
      <c r="B354" s="63" t="s">
        <v>572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570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2" t="s">
        <v>84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 x14ac:dyDescent="0.25">
      <c r="A358" s="63" t="s">
        <v>573</v>
      </c>
      <c r="B358" s="63" t="s">
        <v>574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576</v>
      </c>
      <c r="B359" s="63" t="s">
        <v>577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116</v>
      </c>
      <c r="M359" s="38" t="s">
        <v>88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578</v>
      </c>
      <c r="AG359" s="78"/>
      <c r="AJ359" s="84" t="s">
        <v>117</v>
      </c>
      <c r="AK359" s="84">
        <v>72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2" t="s">
        <v>176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 x14ac:dyDescent="0.25">
      <c r="A363" s="63" t="s">
        <v>579</v>
      </c>
      <c r="B363" s="63" t="s">
        <v>580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2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581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1" t="s">
        <v>582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 x14ac:dyDescent="0.25">
      <c r="A367" s="622" t="s">
        <v>110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 x14ac:dyDescent="0.25">
      <c r="A368" s="63" t="s">
        <v>583</v>
      </c>
      <c r="B368" s="63" t="s">
        <v>584</v>
      </c>
      <c r="C368" s="36">
        <v>4301011875</v>
      </c>
      <c r="D368" s="623">
        <v>4680115884885</v>
      </c>
      <c r="E368" s="62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585</v>
      </c>
      <c r="AG368" s="78"/>
      <c r="AJ368" s="84" t="s">
        <v>117</v>
      </c>
      <c r="AK368" s="84">
        <v>96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586</v>
      </c>
      <c r="B369" s="63" t="s">
        <v>587</v>
      </c>
      <c r="C369" s="36">
        <v>4301011871</v>
      </c>
      <c r="D369" s="623">
        <v>4680115884908</v>
      </c>
      <c r="E369" s="62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585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2" t="s">
        <v>78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6"/>
      <c r="AB372" s="66"/>
      <c r="AC372" s="80"/>
    </row>
    <row r="373" spans="1:68" ht="27" customHeight="1" x14ac:dyDescent="0.25">
      <c r="A373" s="63" t="s">
        <v>588</v>
      </c>
      <c r="B373" s="63" t="s">
        <v>589</v>
      </c>
      <c r="C373" s="36">
        <v>4301031457</v>
      </c>
      <c r="D373" s="623">
        <v>4607091384802</v>
      </c>
      <c r="E373" s="623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50</v>
      </c>
      <c r="P373" s="80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625"/>
      <c r="R373" s="625"/>
      <c r="S373" s="625"/>
      <c r="T373" s="62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590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588</v>
      </c>
      <c r="B374" s="63" t="s">
        <v>591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35</v>
      </c>
      <c r="P374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590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2" t="s">
        <v>84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 x14ac:dyDescent="0.25">
      <c r="A378" s="63" t="s">
        <v>592</v>
      </c>
      <c r="B378" s="63" t="s">
        <v>593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595</v>
      </c>
      <c r="B379" s="63" t="s">
        <v>596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20" t="s">
        <v>597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54"/>
      <c r="AB382" s="54"/>
      <c r="AC382" s="54"/>
    </row>
    <row r="383" spans="1:68" ht="16.5" customHeight="1" x14ac:dyDescent="0.25">
      <c r="A383" s="621" t="s">
        <v>598</v>
      </c>
      <c r="B383" s="621"/>
      <c r="C383" s="621"/>
      <c r="D383" s="621"/>
      <c r="E383" s="621"/>
      <c r="F383" s="621"/>
      <c r="G383" s="621"/>
      <c r="H383" s="621"/>
      <c r="I383" s="621"/>
      <c r="J383" s="621"/>
      <c r="K383" s="621"/>
      <c r="L383" s="621"/>
      <c r="M383" s="621"/>
      <c r="N383" s="621"/>
      <c r="O383" s="621"/>
      <c r="P383" s="621"/>
      <c r="Q383" s="621"/>
      <c r="R383" s="621"/>
      <c r="S383" s="621"/>
      <c r="T383" s="621"/>
      <c r="U383" s="621"/>
      <c r="V383" s="621"/>
      <c r="W383" s="621"/>
      <c r="X383" s="621"/>
      <c r="Y383" s="621"/>
      <c r="Z383" s="621"/>
      <c r="AA383" s="65"/>
      <c r="AB383" s="65"/>
      <c r="AC383" s="79"/>
    </row>
    <row r="384" spans="1:68" ht="14.25" customHeight="1" x14ac:dyDescent="0.25">
      <c r="A384" s="622" t="s">
        <v>78</v>
      </c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22"/>
      <c r="P384" s="622"/>
      <c r="Q384" s="622"/>
      <c r="R384" s="622"/>
      <c r="S384" s="622"/>
      <c r="T384" s="622"/>
      <c r="U384" s="622"/>
      <c r="V384" s="622"/>
      <c r="W384" s="622"/>
      <c r="X384" s="622"/>
      <c r="Y384" s="622"/>
      <c r="Z384" s="622"/>
      <c r="AA384" s="66"/>
      <c r="AB384" s="66"/>
      <c r="AC384" s="80"/>
    </row>
    <row r="385" spans="1:68" ht="27" customHeight="1" x14ac:dyDescent="0.25">
      <c r="A385" s="63" t="s">
        <v>599</v>
      </c>
      <c r="B385" s="63" t="s">
        <v>600</v>
      </c>
      <c r="C385" s="36">
        <v>4301031405</v>
      </c>
      <c r="D385" s="623">
        <v>4680115886100</v>
      </c>
      <c r="E385" s="623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45</v>
      </c>
      <c r="M385" s="38" t="s">
        <v>82</v>
      </c>
      <c r="N385" s="38"/>
      <c r="O385" s="37">
        <v>50</v>
      </c>
      <c r="P385" s="80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5"/>
      <c r="R385" s="625"/>
      <c r="S385" s="625"/>
      <c r="T385" s="62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4" si="37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2" t="s">
        <v>601</v>
      </c>
      <c r="AG385" s="78"/>
      <c r="AJ385" s="84" t="s">
        <v>45</v>
      </c>
      <c r="AK385" s="84">
        <v>0</v>
      </c>
      <c r="BB385" s="443" t="s">
        <v>66</v>
      </c>
      <c r="BM385" s="78">
        <f t="shared" ref="BM385:BM394" si="38">IFERROR(X385*I385/H385,"0")</f>
        <v>0</v>
      </c>
      <c r="BN385" s="78">
        <f t="shared" ref="BN385:BN394" si="39">IFERROR(Y385*I385/H385,"0")</f>
        <v>0</v>
      </c>
      <c r="BO385" s="78">
        <f t="shared" ref="BO385:BO394" si="40">IFERROR(1/J385*(X385/H385),"0")</f>
        <v>0</v>
      </c>
      <c r="BP385" s="78">
        <f t="shared" ref="BP385:BP394" si="41">IFERROR(1/J385*(Y385/H385),"0")</f>
        <v>0</v>
      </c>
    </row>
    <row r="386" spans="1:68" ht="27" customHeight="1" x14ac:dyDescent="0.25">
      <c r="A386" s="63" t="s">
        <v>602</v>
      </c>
      <c r="B386" s="63" t="s">
        <v>603</v>
      </c>
      <c r="C386" s="36">
        <v>4301031382</v>
      </c>
      <c r="D386" s="623">
        <v>4680115886117</v>
      </c>
      <c r="E386" s="623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5"/>
      <c r="R386" s="625"/>
      <c r="S386" s="625"/>
      <c r="T386" s="62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4" t="s">
        <v>604</v>
      </c>
      <c r="AG386" s="78"/>
      <c r="AJ386" s="84" t="s">
        <v>45</v>
      </c>
      <c r="AK386" s="84">
        <v>0</v>
      </c>
      <c r="BB386" s="445" t="s">
        <v>66</v>
      </c>
      <c r="BM386" s="78">
        <f t="shared" si="38"/>
        <v>0</v>
      </c>
      <c r="BN386" s="78">
        <f t="shared" si="39"/>
        <v>0</v>
      </c>
      <c r="BO386" s="78">
        <f t="shared" si="40"/>
        <v>0</v>
      </c>
      <c r="BP386" s="78">
        <f t="shared" si="41"/>
        <v>0</v>
      </c>
    </row>
    <row r="387" spans="1:68" ht="27" customHeight="1" x14ac:dyDescent="0.25">
      <c r="A387" s="63" t="s">
        <v>602</v>
      </c>
      <c r="B387" s="63" t="s">
        <v>605</v>
      </c>
      <c r="C387" s="36">
        <v>4301031406</v>
      </c>
      <c r="D387" s="623">
        <v>4680115886117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45</v>
      </c>
      <c r="M387" s="38" t="s">
        <v>82</v>
      </c>
      <c r="N387" s="38"/>
      <c r="O387" s="37">
        <v>50</v>
      </c>
      <c r="P387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6" t="s">
        <v>604</v>
      </c>
      <c r="AG387" s="78"/>
      <c r="AJ387" s="84" t="s">
        <v>45</v>
      </c>
      <c r="AK387" s="84">
        <v>0</v>
      </c>
      <c r="BB387" s="447" t="s">
        <v>66</v>
      </c>
      <c r="BM387" s="78">
        <f t="shared" si="38"/>
        <v>0</v>
      </c>
      <c r="BN387" s="78">
        <f t="shared" si="39"/>
        <v>0</v>
      </c>
      <c r="BO387" s="78">
        <f t="shared" si="40"/>
        <v>0</v>
      </c>
      <c r="BP387" s="78">
        <f t="shared" si="41"/>
        <v>0</v>
      </c>
    </row>
    <row r="388" spans="1:68" ht="27" customHeight="1" x14ac:dyDescent="0.25">
      <c r="A388" s="63" t="s">
        <v>606</v>
      </c>
      <c r="B388" s="63" t="s">
        <v>607</v>
      </c>
      <c r="C388" s="36">
        <v>4301031402</v>
      </c>
      <c r="D388" s="623">
        <v>4680115886124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82</v>
      </c>
      <c r="N388" s="38"/>
      <c r="O388" s="37">
        <v>50</v>
      </c>
      <c r="P388" s="81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608</v>
      </c>
      <c r="AG388" s="78"/>
      <c r="AJ388" s="84" t="s">
        <v>45</v>
      </c>
      <c r="AK388" s="84">
        <v>0</v>
      </c>
      <c r="BB388" s="449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609</v>
      </c>
      <c r="B389" s="63" t="s">
        <v>610</v>
      </c>
      <c r="C389" s="36">
        <v>4301031366</v>
      </c>
      <c r="D389" s="623">
        <v>4680115883147</v>
      </c>
      <c r="E389" s="623"/>
      <c r="F389" s="62">
        <v>0.28000000000000003</v>
      </c>
      <c r="G389" s="37">
        <v>6</v>
      </c>
      <c r="H389" s="62">
        <v>1.68</v>
      </c>
      <c r="I389" s="62">
        <v>1.81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 t="shared" ref="Z389:Z394" si="42">IFERROR(IF(Y389=0,"",ROUNDUP(Y389/H389,0)*0.00502),"")</f>
        <v/>
      </c>
      <c r="AA389" s="68" t="s">
        <v>45</v>
      </c>
      <c r="AB389" s="69" t="s">
        <v>45</v>
      </c>
      <c r="AC389" s="450" t="s">
        <v>601</v>
      </c>
      <c r="AG389" s="78"/>
      <c r="AJ389" s="84" t="s">
        <v>45</v>
      </c>
      <c r="AK389" s="84">
        <v>0</v>
      </c>
      <c r="BB389" s="451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611</v>
      </c>
      <c r="B390" s="63" t="s">
        <v>612</v>
      </c>
      <c r="C390" s="36">
        <v>4301031362</v>
      </c>
      <c r="D390" s="623">
        <v>4607091384338</v>
      </c>
      <c r="E390" s="623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277</v>
      </c>
      <c r="M390" s="38" t="s">
        <v>82</v>
      </c>
      <c r="N390" s="38"/>
      <c r="O390" s="37">
        <v>50</v>
      </c>
      <c r="P390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 t="shared" si="42"/>
        <v/>
      </c>
      <c r="AA390" s="68" t="s">
        <v>45</v>
      </c>
      <c r="AB390" s="69" t="s">
        <v>45</v>
      </c>
      <c r="AC390" s="452" t="s">
        <v>601</v>
      </c>
      <c r="AG390" s="78"/>
      <c r="AJ390" s="84" t="s">
        <v>117</v>
      </c>
      <c r="AK390" s="84">
        <v>37.799999999999997</v>
      </c>
      <c r="BB390" s="453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37.5" customHeight="1" x14ac:dyDescent="0.25">
      <c r="A391" s="63" t="s">
        <v>613</v>
      </c>
      <c r="B391" s="63" t="s">
        <v>614</v>
      </c>
      <c r="C391" s="36">
        <v>4301031361</v>
      </c>
      <c r="D391" s="623">
        <v>4607091389524</v>
      </c>
      <c r="E391" s="623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277</v>
      </c>
      <c r="M391" s="38" t="s">
        <v>82</v>
      </c>
      <c r="N391" s="38"/>
      <c r="O391" s="37">
        <v>50</v>
      </c>
      <c r="P391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si="42"/>
        <v/>
      </c>
      <c r="AA391" s="68" t="s">
        <v>45</v>
      </c>
      <c r="AB391" s="69" t="s">
        <v>45</v>
      </c>
      <c r="AC391" s="454" t="s">
        <v>615</v>
      </c>
      <c r="AG391" s="78"/>
      <c r="AJ391" s="84" t="s">
        <v>117</v>
      </c>
      <c r="AK391" s="84">
        <v>37.799999999999997</v>
      </c>
      <c r="BB391" s="455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4301031364</v>
      </c>
      <c r="D392" s="623">
        <v>4680115883161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6" t="s">
        <v>618</v>
      </c>
      <c r="AG392" s="78"/>
      <c r="AJ392" s="84" t="s">
        <v>45</v>
      </c>
      <c r="AK392" s="84">
        <v>0</v>
      </c>
      <c r="BB392" s="457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619</v>
      </c>
      <c r="B393" s="63" t="s">
        <v>620</v>
      </c>
      <c r="C393" s="36">
        <v>4301031358</v>
      </c>
      <c r="D393" s="623">
        <v>4607091389531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277</v>
      </c>
      <c r="M393" s="38" t="s">
        <v>82</v>
      </c>
      <c r="N393" s="38"/>
      <c r="O393" s="37">
        <v>50</v>
      </c>
      <c r="P393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8" t="s">
        <v>621</v>
      </c>
      <c r="AG393" s="78"/>
      <c r="AJ393" s="84" t="s">
        <v>117</v>
      </c>
      <c r="AK393" s="84">
        <v>37.799999999999997</v>
      </c>
      <c r="BB393" s="459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4301031360</v>
      </c>
      <c r="D394" s="623">
        <v>4607091384345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60" t="s">
        <v>618</v>
      </c>
      <c r="AG394" s="78"/>
      <c r="AJ394" s="84" t="s">
        <v>45</v>
      </c>
      <c r="AK394" s="84">
        <v>0</v>
      </c>
      <c r="BB394" s="461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x14ac:dyDescent="0.2">
      <c r="A395" s="630"/>
      <c r="B395" s="630"/>
      <c r="C395" s="630"/>
      <c r="D395" s="630"/>
      <c r="E395" s="630"/>
      <c r="F395" s="630"/>
      <c r="G395" s="630"/>
      <c r="H395" s="630"/>
      <c r="I395" s="630"/>
      <c r="J395" s="630"/>
      <c r="K395" s="630"/>
      <c r="L395" s="630"/>
      <c r="M395" s="630"/>
      <c r="N395" s="630"/>
      <c r="O395" s="631"/>
      <c r="P395" s="627" t="s">
        <v>40</v>
      </c>
      <c r="Q395" s="628"/>
      <c r="R395" s="628"/>
      <c r="S395" s="628"/>
      <c r="T395" s="628"/>
      <c r="U395" s="628"/>
      <c r="V395" s="629"/>
      <c r="W395" s="42" t="s">
        <v>39</v>
      </c>
      <c r="X395" s="43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43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30"/>
      <c r="B396" s="630"/>
      <c r="C396" s="630"/>
      <c r="D396" s="630"/>
      <c r="E396" s="630"/>
      <c r="F396" s="630"/>
      <c r="G396" s="630"/>
      <c r="H396" s="630"/>
      <c r="I396" s="630"/>
      <c r="J396" s="630"/>
      <c r="K396" s="630"/>
      <c r="L396" s="630"/>
      <c r="M396" s="630"/>
      <c r="N396" s="630"/>
      <c r="O396" s="631"/>
      <c r="P396" s="627" t="s">
        <v>40</v>
      </c>
      <c r="Q396" s="628"/>
      <c r="R396" s="628"/>
      <c r="S396" s="628"/>
      <c r="T396" s="628"/>
      <c r="U396" s="628"/>
      <c r="V396" s="629"/>
      <c r="W396" s="42" t="s">
        <v>0</v>
      </c>
      <c r="X396" s="43">
        <f>IFERROR(SUM(X385:X394),"0")</f>
        <v>0</v>
      </c>
      <c r="Y396" s="43">
        <f>IFERROR(SUM(Y385:Y394),"0")</f>
        <v>0</v>
      </c>
      <c r="Z396" s="42"/>
      <c r="AA396" s="67"/>
      <c r="AB396" s="67"/>
      <c r="AC396" s="67"/>
    </row>
    <row r="397" spans="1:68" ht="14.25" customHeight="1" x14ac:dyDescent="0.25">
      <c r="A397" s="622" t="s">
        <v>84</v>
      </c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22"/>
      <c r="P397" s="622"/>
      <c r="Q397" s="622"/>
      <c r="R397" s="622"/>
      <c r="S397" s="622"/>
      <c r="T397" s="622"/>
      <c r="U397" s="622"/>
      <c r="V397" s="622"/>
      <c r="W397" s="622"/>
      <c r="X397" s="622"/>
      <c r="Y397" s="622"/>
      <c r="Z397" s="622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4301051284</v>
      </c>
      <c r="D398" s="623">
        <v>4607091384352</v>
      </c>
      <c r="E398" s="623"/>
      <c r="F398" s="62">
        <v>0.6</v>
      </c>
      <c r="G398" s="37">
        <v>4</v>
      </c>
      <c r="H398" s="62">
        <v>2.4</v>
      </c>
      <c r="I398" s="62">
        <v>2.6459999999999999</v>
      </c>
      <c r="J398" s="37">
        <v>132</v>
      </c>
      <c r="K398" s="37" t="s">
        <v>120</v>
      </c>
      <c r="L398" s="37" t="s">
        <v>45</v>
      </c>
      <c r="M398" s="38" t="s">
        <v>88</v>
      </c>
      <c r="N398" s="38"/>
      <c r="O398" s="37">
        <v>45</v>
      </c>
      <c r="P398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625"/>
      <c r="R398" s="625"/>
      <c r="S398" s="625"/>
      <c r="T398" s="6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627</v>
      </c>
      <c r="B399" s="63" t="s">
        <v>628</v>
      </c>
      <c r="C399" s="36">
        <v>4301051431</v>
      </c>
      <c r="D399" s="623">
        <v>4607091389654</v>
      </c>
      <c r="E399" s="623"/>
      <c r="F399" s="62">
        <v>0.33</v>
      </c>
      <c r="G399" s="37">
        <v>6</v>
      </c>
      <c r="H399" s="62">
        <v>1.98</v>
      </c>
      <c r="I399" s="62">
        <v>2.238</v>
      </c>
      <c r="J399" s="37">
        <v>182</v>
      </c>
      <c r="K399" s="37" t="s">
        <v>89</v>
      </c>
      <c r="L399" s="37" t="s">
        <v>45</v>
      </c>
      <c r="M399" s="38" t="s">
        <v>88</v>
      </c>
      <c r="N399" s="38"/>
      <c r="O399" s="37">
        <v>45</v>
      </c>
      <c r="P399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625"/>
      <c r="R399" s="625"/>
      <c r="S399" s="625"/>
      <c r="T399" s="6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630"/>
      <c r="B400" s="630"/>
      <c r="C400" s="630"/>
      <c r="D400" s="630"/>
      <c r="E400" s="630"/>
      <c r="F400" s="630"/>
      <c r="G400" s="630"/>
      <c r="H400" s="630"/>
      <c r="I400" s="630"/>
      <c r="J400" s="630"/>
      <c r="K400" s="630"/>
      <c r="L400" s="630"/>
      <c r="M400" s="630"/>
      <c r="N400" s="630"/>
      <c r="O400" s="631"/>
      <c r="P400" s="627" t="s">
        <v>40</v>
      </c>
      <c r="Q400" s="628"/>
      <c r="R400" s="628"/>
      <c r="S400" s="628"/>
      <c r="T400" s="628"/>
      <c r="U400" s="628"/>
      <c r="V400" s="629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630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1"/>
      <c r="P401" s="627" t="s">
        <v>40</v>
      </c>
      <c r="Q401" s="628"/>
      <c r="R401" s="628"/>
      <c r="S401" s="628"/>
      <c r="T401" s="628"/>
      <c r="U401" s="628"/>
      <c r="V401" s="629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6.5" customHeight="1" x14ac:dyDescent="0.25">
      <c r="A402" s="621" t="s">
        <v>630</v>
      </c>
      <c r="B402" s="621"/>
      <c r="C402" s="621"/>
      <c r="D402" s="621"/>
      <c r="E402" s="621"/>
      <c r="F402" s="621"/>
      <c r="G402" s="621"/>
      <c r="H402" s="621"/>
      <c r="I402" s="621"/>
      <c r="J402" s="621"/>
      <c r="K402" s="621"/>
      <c r="L402" s="621"/>
      <c r="M402" s="621"/>
      <c r="N402" s="621"/>
      <c r="O402" s="621"/>
      <c r="P402" s="621"/>
      <c r="Q402" s="621"/>
      <c r="R402" s="621"/>
      <c r="S402" s="621"/>
      <c r="T402" s="621"/>
      <c r="U402" s="621"/>
      <c r="V402" s="621"/>
      <c r="W402" s="621"/>
      <c r="X402" s="621"/>
      <c r="Y402" s="621"/>
      <c r="Z402" s="621"/>
      <c r="AA402" s="65"/>
      <c r="AB402" s="65"/>
      <c r="AC402" s="79"/>
    </row>
    <row r="403" spans="1:68" ht="14.25" customHeight="1" x14ac:dyDescent="0.25">
      <c r="A403" s="622" t="s">
        <v>146</v>
      </c>
      <c r="B403" s="622"/>
      <c r="C403" s="622"/>
      <c r="D403" s="622"/>
      <c r="E403" s="622"/>
      <c r="F403" s="622"/>
      <c r="G403" s="622"/>
      <c r="H403" s="622"/>
      <c r="I403" s="622"/>
      <c r="J403" s="622"/>
      <c r="K403" s="622"/>
      <c r="L403" s="622"/>
      <c r="M403" s="622"/>
      <c r="N403" s="622"/>
      <c r="O403" s="622"/>
      <c r="P403" s="622"/>
      <c r="Q403" s="622"/>
      <c r="R403" s="622"/>
      <c r="S403" s="622"/>
      <c r="T403" s="622"/>
      <c r="U403" s="622"/>
      <c r="V403" s="622"/>
      <c r="W403" s="622"/>
      <c r="X403" s="622"/>
      <c r="Y403" s="622"/>
      <c r="Z403" s="622"/>
      <c r="AA403" s="66"/>
      <c r="AB403" s="66"/>
      <c r="AC403" s="80"/>
    </row>
    <row r="404" spans="1:68" ht="27" customHeight="1" x14ac:dyDescent="0.25">
      <c r="A404" s="63" t="s">
        <v>631</v>
      </c>
      <c r="B404" s="63" t="s">
        <v>632</v>
      </c>
      <c r="C404" s="36">
        <v>4301020319</v>
      </c>
      <c r="D404" s="623">
        <v>4680115885240</v>
      </c>
      <c r="E404" s="623"/>
      <c r="F404" s="62">
        <v>0.35</v>
      </c>
      <c r="G404" s="37">
        <v>6</v>
      </c>
      <c r="H404" s="62">
        <v>2.1</v>
      </c>
      <c r="I404" s="62">
        <v>2.31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625"/>
      <c r="R404" s="625"/>
      <c r="S404" s="625"/>
      <c r="T404" s="6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6" t="s">
        <v>633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0"/>
      <c r="B405" s="630"/>
      <c r="C405" s="630"/>
      <c r="D405" s="630"/>
      <c r="E405" s="630"/>
      <c r="F405" s="630"/>
      <c r="G405" s="630"/>
      <c r="H405" s="630"/>
      <c r="I405" s="630"/>
      <c r="J405" s="630"/>
      <c r="K405" s="630"/>
      <c r="L405" s="630"/>
      <c r="M405" s="630"/>
      <c r="N405" s="630"/>
      <c r="O405" s="631"/>
      <c r="P405" s="627" t="s">
        <v>40</v>
      </c>
      <c r="Q405" s="628"/>
      <c r="R405" s="628"/>
      <c r="S405" s="628"/>
      <c r="T405" s="628"/>
      <c r="U405" s="628"/>
      <c r="V405" s="62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630"/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1"/>
      <c r="P406" s="627" t="s">
        <v>40</v>
      </c>
      <c r="Q406" s="628"/>
      <c r="R406" s="628"/>
      <c r="S406" s="628"/>
      <c r="T406" s="628"/>
      <c r="U406" s="628"/>
      <c r="V406" s="62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622" t="s">
        <v>78</v>
      </c>
      <c r="B407" s="622"/>
      <c r="C407" s="622"/>
      <c r="D407" s="622"/>
      <c r="E407" s="622"/>
      <c r="F407" s="622"/>
      <c r="G407" s="622"/>
      <c r="H407" s="622"/>
      <c r="I407" s="622"/>
      <c r="J407" s="622"/>
      <c r="K407" s="622"/>
      <c r="L407" s="622"/>
      <c r="M407" s="622"/>
      <c r="N407" s="622"/>
      <c r="O407" s="622"/>
      <c r="P407" s="622"/>
      <c r="Q407" s="622"/>
      <c r="R407" s="622"/>
      <c r="S407" s="622"/>
      <c r="T407" s="622"/>
      <c r="U407" s="622"/>
      <c r="V407" s="622"/>
      <c r="W407" s="622"/>
      <c r="X407" s="622"/>
      <c r="Y407" s="622"/>
      <c r="Z407" s="622"/>
      <c r="AA407" s="66"/>
      <c r="AB407" s="66"/>
      <c r="AC407" s="80"/>
    </row>
    <row r="408" spans="1:68" ht="27" customHeight="1" x14ac:dyDescent="0.25">
      <c r="A408" s="63" t="s">
        <v>634</v>
      </c>
      <c r="B408" s="63" t="s">
        <v>635</v>
      </c>
      <c r="C408" s="36">
        <v>4301031403</v>
      </c>
      <c r="D408" s="623">
        <v>4680115886094</v>
      </c>
      <c r="E408" s="623"/>
      <c r="F408" s="62">
        <v>0.9</v>
      </c>
      <c r="G408" s="37">
        <v>6</v>
      </c>
      <c r="H408" s="62">
        <v>5.4</v>
      </c>
      <c r="I408" s="62">
        <v>5.61</v>
      </c>
      <c r="J408" s="37">
        <v>132</v>
      </c>
      <c r="K408" s="37" t="s">
        <v>120</v>
      </c>
      <c r="L408" s="37" t="s">
        <v>45</v>
      </c>
      <c r="M408" s="38" t="s">
        <v>114</v>
      </c>
      <c r="N408" s="38"/>
      <c r="O408" s="37">
        <v>50</v>
      </c>
      <c r="P408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625"/>
      <c r="R408" s="625"/>
      <c r="S408" s="625"/>
      <c r="T408" s="62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68" t="s">
        <v>636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637</v>
      </c>
      <c r="B409" s="63" t="s">
        <v>638</v>
      </c>
      <c r="C409" s="36">
        <v>4301031363</v>
      </c>
      <c r="D409" s="623">
        <v>4607091389425</v>
      </c>
      <c r="E409" s="623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625"/>
      <c r="R409" s="625"/>
      <c r="S409" s="625"/>
      <c r="T409" s="62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0" t="s">
        <v>639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640</v>
      </c>
      <c r="B410" s="63" t="s">
        <v>641</v>
      </c>
      <c r="C410" s="36">
        <v>4301031373</v>
      </c>
      <c r="D410" s="623">
        <v>4680115880771</v>
      </c>
      <c r="E410" s="623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2" t="s">
        <v>642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643</v>
      </c>
      <c r="B411" s="63" t="s">
        <v>644</v>
      </c>
      <c r="C411" s="36">
        <v>4301031359</v>
      </c>
      <c r="D411" s="623">
        <v>4607091389500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642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30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31"/>
      <c r="P412" s="627" t="s">
        <v>40</v>
      </c>
      <c r="Q412" s="628"/>
      <c r="R412" s="628"/>
      <c r="S412" s="628"/>
      <c r="T412" s="628"/>
      <c r="U412" s="628"/>
      <c r="V412" s="629"/>
      <c r="W412" s="42" t="s">
        <v>39</v>
      </c>
      <c r="X412" s="43">
        <f>IFERROR(X408/H408,"0")+IFERROR(X409/H409,"0")+IFERROR(X410/H410,"0")+IFERROR(X411/H411,"0")</f>
        <v>0</v>
      </c>
      <c r="Y412" s="43">
        <f>IFERROR(Y408/H408,"0")+IFERROR(Y409/H409,"0")+IFERROR(Y410/H410,"0")+IFERROR(Y411/H411,"0")</f>
        <v>0</v>
      </c>
      <c r="Z412" s="43">
        <f>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31"/>
      <c r="P413" s="627" t="s">
        <v>40</v>
      </c>
      <c r="Q413" s="628"/>
      <c r="R413" s="628"/>
      <c r="S413" s="628"/>
      <c r="T413" s="628"/>
      <c r="U413" s="628"/>
      <c r="V413" s="629"/>
      <c r="W413" s="42" t="s">
        <v>0</v>
      </c>
      <c r="X413" s="43">
        <f>IFERROR(SUM(X408:X411),"0")</f>
        <v>0</v>
      </c>
      <c r="Y413" s="43">
        <f>IFERROR(SUM(Y408:Y411),"0")</f>
        <v>0</v>
      </c>
      <c r="Z413" s="42"/>
      <c r="AA413" s="67"/>
      <c r="AB413" s="67"/>
      <c r="AC413" s="67"/>
    </row>
    <row r="414" spans="1:68" ht="16.5" customHeight="1" x14ac:dyDescent="0.25">
      <c r="A414" s="621" t="s">
        <v>645</v>
      </c>
      <c r="B414" s="621"/>
      <c r="C414" s="621"/>
      <c r="D414" s="621"/>
      <c r="E414" s="621"/>
      <c r="F414" s="621"/>
      <c r="G414" s="621"/>
      <c r="H414" s="621"/>
      <c r="I414" s="621"/>
      <c r="J414" s="621"/>
      <c r="K414" s="621"/>
      <c r="L414" s="621"/>
      <c r="M414" s="621"/>
      <c r="N414" s="621"/>
      <c r="O414" s="621"/>
      <c r="P414" s="621"/>
      <c r="Q414" s="621"/>
      <c r="R414" s="621"/>
      <c r="S414" s="621"/>
      <c r="T414" s="621"/>
      <c r="U414" s="621"/>
      <c r="V414" s="621"/>
      <c r="W414" s="621"/>
      <c r="X414" s="621"/>
      <c r="Y414" s="621"/>
      <c r="Z414" s="621"/>
      <c r="AA414" s="65"/>
      <c r="AB414" s="65"/>
      <c r="AC414" s="79"/>
    </row>
    <row r="415" spans="1:68" ht="14.25" customHeight="1" x14ac:dyDescent="0.25">
      <c r="A415" s="622" t="s">
        <v>78</v>
      </c>
      <c r="B415" s="622"/>
      <c r="C415" s="622"/>
      <c r="D415" s="622"/>
      <c r="E415" s="622"/>
      <c r="F415" s="622"/>
      <c r="G415" s="622"/>
      <c r="H415" s="622"/>
      <c r="I415" s="622"/>
      <c r="J415" s="622"/>
      <c r="K415" s="622"/>
      <c r="L415" s="622"/>
      <c r="M415" s="622"/>
      <c r="N415" s="622"/>
      <c r="O415" s="622"/>
      <c r="P415" s="622"/>
      <c r="Q415" s="622"/>
      <c r="R415" s="622"/>
      <c r="S415" s="622"/>
      <c r="T415" s="622"/>
      <c r="U415" s="622"/>
      <c r="V415" s="622"/>
      <c r="W415" s="622"/>
      <c r="X415" s="622"/>
      <c r="Y415" s="622"/>
      <c r="Z415" s="622"/>
      <c r="AA415" s="66"/>
      <c r="AB415" s="66"/>
      <c r="AC415" s="80"/>
    </row>
    <row r="416" spans="1:68" ht="27" customHeight="1" x14ac:dyDescent="0.25">
      <c r="A416" s="63" t="s">
        <v>646</v>
      </c>
      <c r="B416" s="63" t="s">
        <v>647</v>
      </c>
      <c r="C416" s="36">
        <v>4301031347</v>
      </c>
      <c r="D416" s="623">
        <v>4680115885110</v>
      </c>
      <c r="E416" s="623"/>
      <c r="F416" s="62">
        <v>0.2</v>
      </c>
      <c r="G416" s="37">
        <v>6</v>
      </c>
      <c r="H416" s="62">
        <v>1.2</v>
      </c>
      <c r="I416" s="62">
        <v>2.1</v>
      </c>
      <c r="J416" s="37">
        <v>182</v>
      </c>
      <c r="K416" s="37" t="s">
        <v>89</v>
      </c>
      <c r="L416" s="37" t="s">
        <v>227</v>
      </c>
      <c r="M416" s="38" t="s">
        <v>82</v>
      </c>
      <c r="N416" s="38"/>
      <c r="O416" s="37">
        <v>50</v>
      </c>
      <c r="P416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625"/>
      <c r="R416" s="625"/>
      <c r="S416" s="625"/>
      <c r="T416" s="62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76" t="s">
        <v>648</v>
      </c>
      <c r="AG416" s="78"/>
      <c r="AJ416" s="84" t="s">
        <v>117</v>
      </c>
      <c r="AK416" s="84">
        <v>16.8</v>
      </c>
      <c r="BB416" s="47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0"/>
      <c r="B417" s="630"/>
      <c r="C417" s="630"/>
      <c r="D417" s="630"/>
      <c r="E417" s="630"/>
      <c r="F417" s="630"/>
      <c r="G417" s="630"/>
      <c r="H417" s="630"/>
      <c r="I417" s="630"/>
      <c r="J417" s="630"/>
      <c r="K417" s="630"/>
      <c r="L417" s="630"/>
      <c r="M417" s="630"/>
      <c r="N417" s="630"/>
      <c r="O417" s="631"/>
      <c r="P417" s="627" t="s">
        <v>40</v>
      </c>
      <c r="Q417" s="628"/>
      <c r="R417" s="628"/>
      <c r="S417" s="628"/>
      <c r="T417" s="628"/>
      <c r="U417" s="628"/>
      <c r="V417" s="629"/>
      <c r="W417" s="42" t="s">
        <v>39</v>
      </c>
      <c r="X417" s="43">
        <f>IFERROR(X416/H416,"0")</f>
        <v>0</v>
      </c>
      <c r="Y417" s="43">
        <f>IFERROR(Y416/H416,"0")</f>
        <v>0</v>
      </c>
      <c r="Z417" s="43">
        <f>IFERROR(IF(Z416="",0,Z416),"0")</f>
        <v>0</v>
      </c>
      <c r="AA417" s="67"/>
      <c r="AB417" s="67"/>
      <c r="AC417" s="67"/>
    </row>
    <row r="418" spans="1:68" x14ac:dyDescent="0.2">
      <c r="A418" s="630"/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1"/>
      <c r="P418" s="627" t="s">
        <v>40</v>
      </c>
      <c r="Q418" s="628"/>
      <c r="R418" s="628"/>
      <c r="S418" s="628"/>
      <c r="T418" s="628"/>
      <c r="U418" s="628"/>
      <c r="V418" s="629"/>
      <c r="W418" s="42" t="s">
        <v>0</v>
      </c>
      <c r="X418" s="43">
        <f>IFERROR(SUM(X416:X416),"0")</f>
        <v>0</v>
      </c>
      <c r="Y418" s="43">
        <f>IFERROR(SUM(Y416:Y416),"0")</f>
        <v>0</v>
      </c>
      <c r="Z418" s="42"/>
      <c r="AA418" s="67"/>
      <c r="AB418" s="67"/>
      <c r="AC418" s="67"/>
    </row>
    <row r="419" spans="1:68" ht="27.75" customHeight="1" x14ac:dyDescent="0.2">
      <c r="A419" s="620" t="s">
        <v>649</v>
      </c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0"/>
      <c r="P419" s="620"/>
      <c r="Q419" s="620"/>
      <c r="R419" s="620"/>
      <c r="S419" s="620"/>
      <c r="T419" s="620"/>
      <c r="U419" s="620"/>
      <c r="V419" s="620"/>
      <c r="W419" s="620"/>
      <c r="X419" s="620"/>
      <c r="Y419" s="620"/>
      <c r="Z419" s="620"/>
      <c r="AA419" s="54"/>
      <c r="AB419" s="54"/>
      <c r="AC419" s="54"/>
    </row>
    <row r="420" spans="1:68" ht="16.5" customHeight="1" x14ac:dyDescent="0.25">
      <c r="A420" s="621" t="s">
        <v>649</v>
      </c>
      <c r="B420" s="621"/>
      <c r="C420" s="621"/>
      <c r="D420" s="621"/>
      <c r="E420" s="621"/>
      <c r="F420" s="621"/>
      <c r="G420" s="621"/>
      <c r="H420" s="621"/>
      <c r="I420" s="621"/>
      <c r="J420" s="621"/>
      <c r="K420" s="621"/>
      <c r="L420" s="621"/>
      <c r="M420" s="621"/>
      <c r="N420" s="621"/>
      <c r="O420" s="621"/>
      <c r="P420" s="621"/>
      <c r="Q420" s="621"/>
      <c r="R420" s="621"/>
      <c r="S420" s="621"/>
      <c r="T420" s="621"/>
      <c r="U420" s="621"/>
      <c r="V420" s="621"/>
      <c r="W420" s="621"/>
      <c r="X420" s="621"/>
      <c r="Y420" s="621"/>
      <c r="Z420" s="621"/>
      <c r="AA420" s="65"/>
      <c r="AB420" s="65"/>
      <c r="AC420" s="79"/>
    </row>
    <row r="421" spans="1:68" ht="14.25" customHeight="1" x14ac:dyDescent="0.25">
      <c r="A421" s="622" t="s">
        <v>110</v>
      </c>
      <c r="B421" s="622"/>
      <c r="C421" s="622"/>
      <c r="D421" s="622"/>
      <c r="E421" s="622"/>
      <c r="F421" s="622"/>
      <c r="G421" s="622"/>
      <c r="H421" s="622"/>
      <c r="I421" s="622"/>
      <c r="J421" s="622"/>
      <c r="K421" s="622"/>
      <c r="L421" s="622"/>
      <c r="M421" s="622"/>
      <c r="N421" s="622"/>
      <c r="O421" s="622"/>
      <c r="P421" s="622"/>
      <c r="Q421" s="622"/>
      <c r="R421" s="622"/>
      <c r="S421" s="622"/>
      <c r="T421" s="622"/>
      <c r="U421" s="622"/>
      <c r="V421" s="622"/>
      <c r="W421" s="622"/>
      <c r="X421" s="622"/>
      <c r="Y421" s="622"/>
      <c r="Z421" s="622"/>
      <c r="AA421" s="66"/>
      <c r="AB421" s="66"/>
      <c r="AC421" s="80"/>
    </row>
    <row r="422" spans="1:68" ht="27" customHeight="1" x14ac:dyDescent="0.25">
      <c r="A422" s="63" t="s">
        <v>650</v>
      </c>
      <c r="B422" s="63" t="s">
        <v>651</v>
      </c>
      <c r="C422" s="36">
        <v>4301011795</v>
      </c>
      <c r="D422" s="623">
        <v>4607091389067</v>
      </c>
      <c r="E422" s="623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116</v>
      </c>
      <c r="M422" s="38" t="s">
        <v>114</v>
      </c>
      <c r="N422" s="38"/>
      <c r="O422" s="37">
        <v>60</v>
      </c>
      <c r="P422" s="8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625"/>
      <c r="R422" s="625"/>
      <c r="S422" s="625"/>
      <c r="T422" s="6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ref="Y422:Y433" si="43">IFERROR(IF(X422="",0,CEILING((X422/$H422),1)*$H422),"")</f>
        <v>0</v>
      </c>
      <c r="Z422" s="41" t="str">
        <f t="shared" ref="Z422:Z428" si="44">IFERROR(IF(Y422=0,"",ROUNDUP(Y422/H422,0)*0.01196),"")</f>
        <v/>
      </c>
      <c r="AA422" s="68" t="s">
        <v>45</v>
      </c>
      <c r="AB422" s="69" t="s">
        <v>45</v>
      </c>
      <c r="AC422" s="478" t="s">
        <v>113</v>
      </c>
      <c r="AG422" s="78"/>
      <c r="AJ422" s="84" t="s">
        <v>117</v>
      </c>
      <c r="AK422" s="84">
        <v>42.24</v>
      </c>
      <c r="BB422" s="479" t="s">
        <v>66</v>
      </c>
      <c r="BM422" s="78">
        <f t="shared" ref="BM422:BM433" si="45">IFERROR(X422*I422/H422,"0")</f>
        <v>0</v>
      </c>
      <c r="BN422" s="78">
        <f t="shared" ref="BN422:BN433" si="46">IFERROR(Y422*I422/H422,"0")</f>
        <v>0</v>
      </c>
      <c r="BO422" s="78">
        <f t="shared" ref="BO422:BO433" si="47">IFERROR(1/J422*(X422/H422),"0")</f>
        <v>0</v>
      </c>
      <c r="BP422" s="78">
        <f t="shared" ref="BP422:BP433" si="48">IFERROR(1/J422*(Y422/H422),"0")</f>
        <v>0</v>
      </c>
    </row>
    <row r="423" spans="1:68" ht="27" customHeight="1" x14ac:dyDescent="0.25">
      <c r="A423" s="63" t="s">
        <v>652</v>
      </c>
      <c r="B423" s="63" t="s">
        <v>653</v>
      </c>
      <c r="C423" s="36">
        <v>4301011961</v>
      </c>
      <c r="D423" s="623">
        <v>4680115885271</v>
      </c>
      <c r="E423" s="623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45</v>
      </c>
      <c r="M423" s="38" t="s">
        <v>114</v>
      </c>
      <c r="N423" s="38"/>
      <c r="O423" s="37">
        <v>60</v>
      </c>
      <c r="P423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3"/>
        <v>0</v>
      </c>
      <c r="Z423" s="41" t="str">
        <f t="shared" si="44"/>
        <v/>
      </c>
      <c r="AA423" s="68" t="s">
        <v>45</v>
      </c>
      <c r="AB423" s="69" t="s">
        <v>45</v>
      </c>
      <c r="AC423" s="480" t="s">
        <v>654</v>
      </c>
      <c r="AG423" s="78"/>
      <c r="AJ423" s="84" t="s">
        <v>45</v>
      </c>
      <c r="AK423" s="84">
        <v>0</v>
      </c>
      <c r="BB423" s="481" t="s">
        <v>66</v>
      </c>
      <c r="BM423" s="78">
        <f t="shared" si="45"/>
        <v>0</v>
      </c>
      <c r="BN423" s="78">
        <f t="shared" si="46"/>
        <v>0</v>
      </c>
      <c r="BO423" s="78">
        <f t="shared" si="47"/>
        <v>0</v>
      </c>
      <c r="BP423" s="78">
        <f t="shared" si="48"/>
        <v>0</v>
      </c>
    </row>
    <row r="424" spans="1:68" ht="27" customHeight="1" x14ac:dyDescent="0.25">
      <c r="A424" s="63" t="s">
        <v>655</v>
      </c>
      <c r="B424" s="63" t="s">
        <v>656</v>
      </c>
      <c r="C424" s="36">
        <v>4301012145</v>
      </c>
      <c r="D424" s="623">
        <v>4607091383522</v>
      </c>
      <c r="E424" s="623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3"/>
        <v>0</v>
      </c>
      <c r="Z424" s="41" t="str">
        <f t="shared" si="44"/>
        <v/>
      </c>
      <c r="AA424" s="68" t="s">
        <v>45</v>
      </c>
      <c r="AB424" s="69" t="s">
        <v>45</v>
      </c>
      <c r="AC424" s="482" t="s">
        <v>657</v>
      </c>
      <c r="AG424" s="78"/>
      <c r="AJ424" s="84" t="s">
        <v>45</v>
      </c>
      <c r="AK424" s="84">
        <v>0</v>
      </c>
      <c r="BB424" s="483" t="s">
        <v>66</v>
      </c>
      <c r="BM424" s="78">
        <f t="shared" si="45"/>
        <v>0</v>
      </c>
      <c r="BN424" s="78">
        <f t="shared" si="46"/>
        <v>0</v>
      </c>
      <c r="BO424" s="78">
        <f t="shared" si="47"/>
        <v>0</v>
      </c>
      <c r="BP424" s="78">
        <f t="shared" si="48"/>
        <v>0</v>
      </c>
    </row>
    <row r="425" spans="1:68" ht="27" customHeight="1" x14ac:dyDescent="0.25">
      <c r="A425" s="63" t="s">
        <v>658</v>
      </c>
      <c r="B425" s="63" t="s">
        <v>659</v>
      </c>
      <c r="C425" s="36">
        <v>4301011376</v>
      </c>
      <c r="D425" s="623">
        <v>4680115885226</v>
      </c>
      <c r="E425" s="623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116</v>
      </c>
      <c r="M425" s="38" t="s">
        <v>88</v>
      </c>
      <c r="N425" s="38"/>
      <c r="O425" s="37">
        <v>60</v>
      </c>
      <c r="P425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625"/>
      <c r="R425" s="625"/>
      <c r="S425" s="625"/>
      <c r="T425" s="6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3"/>
        <v>0</v>
      </c>
      <c r="Z425" s="41" t="str">
        <f t="shared" si="44"/>
        <v/>
      </c>
      <c r="AA425" s="68" t="s">
        <v>45</v>
      </c>
      <c r="AB425" s="69" t="s">
        <v>45</v>
      </c>
      <c r="AC425" s="484" t="s">
        <v>660</v>
      </c>
      <c r="AG425" s="78"/>
      <c r="AJ425" s="84" t="s">
        <v>117</v>
      </c>
      <c r="AK425" s="84">
        <v>42.24</v>
      </c>
      <c r="BB425" s="485" t="s">
        <v>66</v>
      </c>
      <c r="BM425" s="78">
        <f t="shared" si="45"/>
        <v>0</v>
      </c>
      <c r="BN425" s="78">
        <f t="shared" si="46"/>
        <v>0</v>
      </c>
      <c r="BO425" s="78">
        <f t="shared" si="47"/>
        <v>0</v>
      </c>
      <c r="BP425" s="78">
        <f t="shared" si="48"/>
        <v>0</v>
      </c>
    </row>
    <row r="426" spans="1:68" ht="16.5" customHeight="1" x14ac:dyDescent="0.25">
      <c r="A426" s="63" t="s">
        <v>661</v>
      </c>
      <c r="B426" s="63" t="s">
        <v>662</v>
      </c>
      <c r="C426" s="36">
        <v>4301011774</v>
      </c>
      <c r="D426" s="623">
        <v>4680115884502</v>
      </c>
      <c r="E426" s="623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45</v>
      </c>
      <c r="M426" s="38" t="s">
        <v>114</v>
      </c>
      <c r="N426" s="38"/>
      <c r="O426" s="37">
        <v>60</v>
      </c>
      <c r="P426" s="8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625"/>
      <c r="R426" s="625"/>
      <c r="S426" s="625"/>
      <c r="T426" s="6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3"/>
        <v>0</v>
      </c>
      <c r="Z426" s="41" t="str">
        <f t="shared" si="44"/>
        <v/>
      </c>
      <c r="AA426" s="68" t="s">
        <v>45</v>
      </c>
      <c r="AB426" s="69" t="s">
        <v>45</v>
      </c>
      <c r="AC426" s="486" t="s">
        <v>663</v>
      </c>
      <c r="AG426" s="78"/>
      <c r="AJ426" s="84" t="s">
        <v>45</v>
      </c>
      <c r="AK426" s="84">
        <v>0</v>
      </c>
      <c r="BB426" s="487" t="s">
        <v>66</v>
      </c>
      <c r="BM426" s="78">
        <f t="shared" si="45"/>
        <v>0</v>
      </c>
      <c r="BN426" s="78">
        <f t="shared" si="46"/>
        <v>0</v>
      </c>
      <c r="BO426" s="78">
        <f t="shared" si="47"/>
        <v>0</v>
      </c>
      <c r="BP426" s="78">
        <f t="shared" si="48"/>
        <v>0</v>
      </c>
    </row>
    <row r="427" spans="1:68" ht="27" customHeight="1" x14ac:dyDescent="0.25">
      <c r="A427" s="63" t="s">
        <v>664</v>
      </c>
      <c r="B427" s="63" t="s">
        <v>665</v>
      </c>
      <c r="C427" s="36">
        <v>4301011771</v>
      </c>
      <c r="D427" s="623">
        <v>4607091389104</v>
      </c>
      <c r="E427" s="623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116</v>
      </c>
      <c r="M427" s="38" t="s">
        <v>114</v>
      </c>
      <c r="N427" s="38"/>
      <c r="O427" s="37">
        <v>60</v>
      </c>
      <c r="P427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625"/>
      <c r="R427" s="625"/>
      <c r="S427" s="625"/>
      <c r="T427" s="62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8" t="s">
        <v>666</v>
      </c>
      <c r="AG427" s="78"/>
      <c r="AJ427" s="84" t="s">
        <v>117</v>
      </c>
      <c r="AK427" s="84">
        <v>42.24</v>
      </c>
      <c r="BB427" s="489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16.5" customHeight="1" x14ac:dyDescent="0.25">
      <c r="A428" s="63" t="s">
        <v>668</v>
      </c>
      <c r="B428" s="63" t="s">
        <v>669</v>
      </c>
      <c r="C428" s="36">
        <v>4301011799</v>
      </c>
      <c r="D428" s="623">
        <v>4680115884519</v>
      </c>
      <c r="E428" s="623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45</v>
      </c>
      <c r="M428" s="38" t="s">
        <v>88</v>
      </c>
      <c r="N428" s="38"/>
      <c r="O428" s="37">
        <v>60</v>
      </c>
      <c r="P428" s="8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625"/>
      <c r="R428" s="625"/>
      <c r="S428" s="625"/>
      <c r="T428" s="626"/>
      <c r="U428" s="39" t="s">
        <v>45</v>
      </c>
      <c r="V428" s="39" t="s">
        <v>667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90" t="s">
        <v>670</v>
      </c>
      <c r="AG428" s="78"/>
      <c r="AJ428" s="84" t="s">
        <v>45</v>
      </c>
      <c r="AK428" s="84">
        <v>0</v>
      </c>
      <c r="BB428" s="491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671</v>
      </c>
      <c r="B429" s="63" t="s">
        <v>672</v>
      </c>
      <c r="C429" s="36">
        <v>4301012125</v>
      </c>
      <c r="D429" s="623">
        <v>4680115886391</v>
      </c>
      <c r="E429" s="623"/>
      <c r="F429" s="62">
        <v>0.4</v>
      </c>
      <c r="G429" s="37">
        <v>6</v>
      </c>
      <c r="H429" s="62">
        <v>2.4</v>
      </c>
      <c r="I429" s="62">
        <v>2.58</v>
      </c>
      <c r="J429" s="37">
        <v>182</v>
      </c>
      <c r="K429" s="37" t="s">
        <v>89</v>
      </c>
      <c r="L429" s="37" t="s">
        <v>45</v>
      </c>
      <c r="M429" s="38" t="s">
        <v>88</v>
      </c>
      <c r="N429" s="38"/>
      <c r="O429" s="37">
        <v>60</v>
      </c>
      <c r="P429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2" t="s">
        <v>113</v>
      </c>
      <c r="AG429" s="78"/>
      <c r="AJ429" s="84" t="s">
        <v>45</v>
      </c>
      <c r="AK429" s="84">
        <v>0</v>
      </c>
      <c r="BB429" s="493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27" customHeight="1" x14ac:dyDescent="0.25">
      <c r="A430" s="63" t="s">
        <v>673</v>
      </c>
      <c r="B430" s="63" t="s">
        <v>674</v>
      </c>
      <c r="C430" s="36">
        <v>4301012035</v>
      </c>
      <c r="D430" s="623">
        <v>4680115880603</v>
      </c>
      <c r="E430" s="623"/>
      <c r="F430" s="62">
        <v>0.6</v>
      </c>
      <c r="G430" s="37">
        <v>8</v>
      </c>
      <c r="H430" s="62">
        <v>4.8</v>
      </c>
      <c r="I430" s="62">
        <v>6.93</v>
      </c>
      <c r="J430" s="37">
        <v>132</v>
      </c>
      <c r="K430" s="37" t="s">
        <v>120</v>
      </c>
      <c r="L430" s="37" t="s">
        <v>45</v>
      </c>
      <c r="M430" s="38" t="s">
        <v>114</v>
      </c>
      <c r="N430" s="38"/>
      <c r="O430" s="37">
        <v>60</v>
      </c>
      <c r="P430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4" t="s">
        <v>113</v>
      </c>
      <c r="AG430" s="78"/>
      <c r="AJ430" s="84" t="s">
        <v>45</v>
      </c>
      <c r="AK430" s="84">
        <v>0</v>
      </c>
      <c r="BB430" s="495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675</v>
      </c>
      <c r="B431" s="63" t="s">
        <v>676</v>
      </c>
      <c r="C431" s="36">
        <v>4301012036</v>
      </c>
      <c r="D431" s="623">
        <v>4680115882782</v>
      </c>
      <c r="E431" s="623"/>
      <c r="F431" s="62">
        <v>0.6</v>
      </c>
      <c r="G431" s="37">
        <v>8</v>
      </c>
      <c r="H431" s="62">
        <v>4.8</v>
      </c>
      <c r="I431" s="62">
        <v>6.96</v>
      </c>
      <c r="J431" s="37">
        <v>120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>IFERROR(IF(Y431=0,"",ROUNDUP(Y431/H431,0)*0.00937),"")</f>
        <v/>
      </c>
      <c r="AA431" s="68" t="s">
        <v>45</v>
      </c>
      <c r="AB431" s="69" t="s">
        <v>45</v>
      </c>
      <c r="AC431" s="496" t="s">
        <v>654</v>
      </c>
      <c r="AG431" s="78"/>
      <c r="AJ431" s="84" t="s">
        <v>45</v>
      </c>
      <c r="AK431" s="84">
        <v>0</v>
      </c>
      <c r="BB431" s="497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27" customHeight="1" x14ac:dyDescent="0.25">
      <c r="A432" s="63" t="s">
        <v>677</v>
      </c>
      <c r="B432" s="63" t="s">
        <v>678</v>
      </c>
      <c r="C432" s="36">
        <v>4301012050</v>
      </c>
      <c r="D432" s="623">
        <v>4680115885479</v>
      </c>
      <c r="E432" s="623"/>
      <c r="F432" s="62">
        <v>0.4</v>
      </c>
      <c r="G432" s="37">
        <v>6</v>
      </c>
      <c r="H432" s="62">
        <v>2.4</v>
      </c>
      <c r="I432" s="62">
        <v>2.58</v>
      </c>
      <c r="J432" s="37">
        <v>182</v>
      </c>
      <c r="K432" s="37" t="s">
        <v>89</v>
      </c>
      <c r="L432" s="37" t="s">
        <v>45</v>
      </c>
      <c r="M432" s="38" t="s">
        <v>114</v>
      </c>
      <c r="N432" s="38"/>
      <c r="O432" s="37">
        <v>60</v>
      </c>
      <c r="P432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8" t="s">
        <v>679</v>
      </c>
      <c r="AG432" s="78"/>
      <c r="AJ432" s="84" t="s">
        <v>45</v>
      </c>
      <c r="AK432" s="84">
        <v>0</v>
      </c>
      <c r="BB432" s="499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680</v>
      </c>
      <c r="B433" s="63" t="s">
        <v>681</v>
      </c>
      <c r="C433" s="36">
        <v>4301012034</v>
      </c>
      <c r="D433" s="623">
        <v>4607091389982</v>
      </c>
      <c r="E433" s="623"/>
      <c r="F433" s="62">
        <v>0.6</v>
      </c>
      <c r="G433" s="37">
        <v>8</v>
      </c>
      <c r="H433" s="62">
        <v>4.8</v>
      </c>
      <c r="I433" s="62">
        <v>6.93</v>
      </c>
      <c r="J433" s="37">
        <v>132</v>
      </c>
      <c r="K433" s="37" t="s">
        <v>120</v>
      </c>
      <c r="L433" s="37" t="s">
        <v>45</v>
      </c>
      <c r="M433" s="38" t="s">
        <v>114</v>
      </c>
      <c r="N433" s="38"/>
      <c r="O433" s="37">
        <v>60</v>
      </c>
      <c r="P433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00" t="s">
        <v>666</v>
      </c>
      <c r="AG433" s="78"/>
      <c r="AJ433" s="84" t="s">
        <v>45</v>
      </c>
      <c r="AK433" s="84">
        <v>0</v>
      </c>
      <c r="BB433" s="501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x14ac:dyDescent="0.2">
      <c r="A434" s="630"/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1"/>
      <c r="P434" s="627" t="s">
        <v>40</v>
      </c>
      <c r="Q434" s="628"/>
      <c r="R434" s="628"/>
      <c r="S434" s="628"/>
      <c r="T434" s="628"/>
      <c r="U434" s="628"/>
      <c r="V434" s="629"/>
      <c r="W434" s="42" t="s">
        <v>39</v>
      </c>
      <c r="X434" s="43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43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43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67"/>
      <c r="AB434" s="67"/>
      <c r="AC434" s="67"/>
    </row>
    <row r="435" spans="1:68" x14ac:dyDescent="0.2">
      <c r="A435" s="630"/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1"/>
      <c r="P435" s="627" t="s">
        <v>40</v>
      </c>
      <c r="Q435" s="628"/>
      <c r="R435" s="628"/>
      <c r="S435" s="628"/>
      <c r="T435" s="628"/>
      <c r="U435" s="628"/>
      <c r="V435" s="629"/>
      <c r="W435" s="42" t="s">
        <v>0</v>
      </c>
      <c r="X435" s="43">
        <f>IFERROR(SUM(X422:X433),"0")</f>
        <v>0</v>
      </c>
      <c r="Y435" s="43">
        <f>IFERROR(SUM(Y422:Y433),"0")</f>
        <v>0</v>
      </c>
      <c r="Z435" s="42"/>
      <c r="AA435" s="67"/>
      <c r="AB435" s="67"/>
      <c r="AC435" s="67"/>
    </row>
    <row r="436" spans="1:68" ht="14.25" customHeight="1" x14ac:dyDescent="0.25">
      <c r="A436" s="622" t="s">
        <v>146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6"/>
      <c r="AB436" s="66"/>
      <c r="AC436" s="80"/>
    </row>
    <row r="437" spans="1:68" ht="16.5" customHeight="1" x14ac:dyDescent="0.25">
      <c r="A437" s="63" t="s">
        <v>682</v>
      </c>
      <c r="B437" s="63" t="s">
        <v>683</v>
      </c>
      <c r="C437" s="36">
        <v>4301020334</v>
      </c>
      <c r="D437" s="623">
        <v>4607091388930</v>
      </c>
      <c r="E437" s="62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115</v>
      </c>
      <c r="L437" s="37" t="s">
        <v>116</v>
      </c>
      <c r="M437" s="38" t="s">
        <v>88</v>
      </c>
      <c r="N437" s="38"/>
      <c r="O437" s="37">
        <v>70</v>
      </c>
      <c r="P437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IFERROR(IF(Y437=0,"",ROUNDUP(Y437/H437,0)*0.01196),"")</f>
        <v/>
      </c>
      <c r="AA437" s="68" t="s">
        <v>45</v>
      </c>
      <c r="AB437" s="69" t="s">
        <v>45</v>
      </c>
      <c r="AC437" s="502" t="s">
        <v>684</v>
      </c>
      <c r="AG437" s="78"/>
      <c r="AJ437" s="84" t="s">
        <v>117</v>
      </c>
      <c r="AK437" s="84">
        <v>42.24</v>
      </c>
      <c r="BB437" s="50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685</v>
      </c>
      <c r="B438" s="63" t="s">
        <v>686</v>
      </c>
      <c r="C438" s="36">
        <v>4301020384</v>
      </c>
      <c r="D438" s="623">
        <v>4680115886407</v>
      </c>
      <c r="E438" s="62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70</v>
      </c>
      <c r="P438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04" t="s">
        <v>684</v>
      </c>
      <c r="AG438" s="78"/>
      <c r="AJ438" s="84" t="s">
        <v>45</v>
      </c>
      <c r="AK438" s="84">
        <v>0</v>
      </c>
      <c r="BB438" s="50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16.5" customHeight="1" x14ac:dyDescent="0.25">
      <c r="A439" s="63" t="s">
        <v>687</v>
      </c>
      <c r="B439" s="63" t="s">
        <v>688</v>
      </c>
      <c r="C439" s="36">
        <v>4301020385</v>
      </c>
      <c r="D439" s="623">
        <v>4680115880054</v>
      </c>
      <c r="E439" s="62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114</v>
      </c>
      <c r="N439" s="38"/>
      <c r="O439" s="37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6" t="s">
        <v>684</v>
      </c>
      <c r="AG439" s="78"/>
      <c r="AJ439" s="84" t="s">
        <v>45</v>
      </c>
      <c r="AK439" s="84">
        <v>0</v>
      </c>
      <c r="BB439" s="507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630"/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1"/>
      <c r="P440" s="627" t="s">
        <v>40</v>
      </c>
      <c r="Q440" s="628"/>
      <c r="R440" s="628"/>
      <c r="S440" s="628"/>
      <c r="T440" s="628"/>
      <c r="U440" s="628"/>
      <c r="V440" s="629"/>
      <c r="W440" s="42" t="s">
        <v>39</v>
      </c>
      <c r="X440" s="43">
        <f>IFERROR(X437/H437,"0")+IFERROR(X438/H438,"0")+IFERROR(X439/H439,"0")</f>
        <v>0</v>
      </c>
      <c r="Y440" s="43">
        <f>IFERROR(Y437/H437,"0")+IFERROR(Y438/H438,"0")+IFERROR(Y439/H439,"0")</f>
        <v>0</v>
      </c>
      <c r="Z440" s="43">
        <f>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0</v>
      </c>
      <c r="X441" s="43">
        <f>IFERROR(SUM(X437:X439),"0")</f>
        <v>0</v>
      </c>
      <c r="Y441" s="43">
        <f>IFERROR(SUM(Y437:Y439),"0")</f>
        <v>0</v>
      </c>
      <c r="Z441" s="42"/>
      <c r="AA441" s="67"/>
      <c r="AB441" s="67"/>
      <c r="AC441" s="67"/>
    </row>
    <row r="442" spans="1:68" ht="14.25" customHeight="1" x14ac:dyDescent="0.25">
      <c r="A442" s="622" t="s">
        <v>78</v>
      </c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22"/>
      <c r="P442" s="622"/>
      <c r="Q442" s="622"/>
      <c r="R442" s="622"/>
      <c r="S442" s="622"/>
      <c r="T442" s="622"/>
      <c r="U442" s="622"/>
      <c r="V442" s="622"/>
      <c r="W442" s="622"/>
      <c r="X442" s="622"/>
      <c r="Y442" s="622"/>
      <c r="Z442" s="622"/>
      <c r="AA442" s="66"/>
      <c r="AB442" s="66"/>
      <c r="AC442" s="80"/>
    </row>
    <row r="443" spans="1:68" ht="27" customHeight="1" x14ac:dyDescent="0.25">
      <c r="A443" s="63" t="s">
        <v>689</v>
      </c>
      <c r="B443" s="63" t="s">
        <v>690</v>
      </c>
      <c r="C443" s="36">
        <v>4301031349</v>
      </c>
      <c r="D443" s="623">
        <v>4680115883116</v>
      </c>
      <c r="E443" s="62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114</v>
      </c>
      <c r="N443" s="38"/>
      <c r="O443" s="37">
        <v>70</v>
      </c>
      <c r="P443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625"/>
      <c r="R443" s="625"/>
      <c r="S443" s="625"/>
      <c r="T443" s="62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48" si="49">IFERROR(IF(X443="",0,CEILING((X443/$H443),1)*$H443),"")</f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08" t="s">
        <v>691</v>
      </c>
      <c r="AG443" s="78"/>
      <c r="AJ443" s="84" t="s">
        <v>117</v>
      </c>
      <c r="AK443" s="84">
        <v>42.24</v>
      </c>
      <c r="BB443" s="509" t="s">
        <v>66</v>
      </c>
      <c r="BM443" s="78">
        <f t="shared" ref="BM443:BM448" si="50">IFERROR(X443*I443/H443,"0")</f>
        <v>0</v>
      </c>
      <c r="BN443" s="78">
        <f t="shared" ref="BN443:BN448" si="51">IFERROR(Y443*I443/H443,"0")</f>
        <v>0</v>
      </c>
      <c r="BO443" s="78">
        <f t="shared" ref="BO443:BO448" si="52">IFERROR(1/J443*(X443/H443),"0")</f>
        <v>0</v>
      </c>
      <c r="BP443" s="78">
        <f t="shared" ref="BP443:BP448" si="53">IFERROR(1/J443*(Y443/H443),"0")</f>
        <v>0</v>
      </c>
    </row>
    <row r="444" spans="1:68" ht="27" customHeight="1" x14ac:dyDescent="0.25">
      <c r="A444" s="63" t="s">
        <v>692</v>
      </c>
      <c r="B444" s="63" t="s">
        <v>693</v>
      </c>
      <c r="C444" s="36">
        <v>4301031350</v>
      </c>
      <c r="D444" s="623">
        <v>4680115883093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115</v>
      </c>
      <c r="L444" s="37" t="s">
        <v>116</v>
      </c>
      <c r="M444" s="38" t="s">
        <v>82</v>
      </c>
      <c r="N444" s="38"/>
      <c r="O444" s="37">
        <v>70</v>
      </c>
      <c r="P444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9"/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0" t="s">
        <v>694</v>
      </c>
      <c r="AG444" s="78"/>
      <c r="AJ444" s="84" t="s">
        <v>117</v>
      </c>
      <c r="AK444" s="84">
        <v>42.24</v>
      </c>
      <c r="BB444" s="511" t="s">
        <v>66</v>
      </c>
      <c r="BM444" s="78">
        <f t="shared" si="50"/>
        <v>0</v>
      </c>
      <c r="BN444" s="78">
        <f t="shared" si="51"/>
        <v>0</v>
      </c>
      <c r="BO444" s="78">
        <f t="shared" si="52"/>
        <v>0</v>
      </c>
      <c r="BP444" s="78">
        <f t="shared" si="53"/>
        <v>0</v>
      </c>
    </row>
    <row r="445" spans="1:68" ht="27" customHeight="1" x14ac:dyDescent="0.25">
      <c r="A445" s="63" t="s">
        <v>695</v>
      </c>
      <c r="B445" s="63" t="s">
        <v>696</v>
      </c>
      <c r="C445" s="36">
        <v>4301031353</v>
      </c>
      <c r="D445" s="623">
        <v>4680115883109</v>
      </c>
      <c r="E445" s="62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115</v>
      </c>
      <c r="L445" s="37" t="s">
        <v>116</v>
      </c>
      <c r="M445" s="38" t="s">
        <v>82</v>
      </c>
      <c r="N445" s="38"/>
      <c r="O445" s="37">
        <v>70</v>
      </c>
      <c r="P445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9"/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12" t="s">
        <v>697</v>
      </c>
      <c r="AG445" s="78"/>
      <c r="AJ445" s="84" t="s">
        <v>117</v>
      </c>
      <c r="AK445" s="84">
        <v>42.24</v>
      </c>
      <c r="BB445" s="513" t="s">
        <v>66</v>
      </c>
      <c r="BM445" s="78">
        <f t="shared" si="50"/>
        <v>0</v>
      </c>
      <c r="BN445" s="78">
        <f t="shared" si="51"/>
        <v>0</v>
      </c>
      <c r="BO445" s="78">
        <f t="shared" si="52"/>
        <v>0</v>
      </c>
      <c r="BP445" s="78">
        <f t="shared" si="53"/>
        <v>0</v>
      </c>
    </row>
    <row r="446" spans="1:68" ht="27" customHeight="1" x14ac:dyDescent="0.25">
      <c r="A446" s="63" t="s">
        <v>698</v>
      </c>
      <c r="B446" s="63" t="s">
        <v>699</v>
      </c>
      <c r="C446" s="36">
        <v>4301031419</v>
      </c>
      <c r="D446" s="623">
        <v>4680115882072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210</v>
      </c>
      <c r="M446" s="38" t="s">
        <v>114</v>
      </c>
      <c r="N446" s="38"/>
      <c r="O446" s="37">
        <v>70</v>
      </c>
      <c r="P446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4" t="s">
        <v>691</v>
      </c>
      <c r="AG446" s="78"/>
      <c r="AJ446" s="84" t="s">
        <v>117</v>
      </c>
      <c r="AK446" s="84">
        <v>57.6</v>
      </c>
      <c r="BB446" s="515" t="s">
        <v>66</v>
      </c>
      <c r="BM446" s="78">
        <f t="shared" si="50"/>
        <v>0</v>
      </c>
      <c r="BN446" s="78">
        <f t="shared" si="51"/>
        <v>0</v>
      </c>
      <c r="BO446" s="78">
        <f t="shared" si="52"/>
        <v>0</v>
      </c>
      <c r="BP446" s="78">
        <f t="shared" si="53"/>
        <v>0</v>
      </c>
    </row>
    <row r="447" spans="1:68" ht="27" customHeight="1" x14ac:dyDescent="0.25">
      <c r="A447" s="63" t="s">
        <v>700</v>
      </c>
      <c r="B447" s="63" t="s">
        <v>701</v>
      </c>
      <c r="C447" s="36">
        <v>4301031418</v>
      </c>
      <c r="D447" s="623">
        <v>4680115882102</v>
      </c>
      <c r="E447" s="623"/>
      <c r="F447" s="62">
        <v>0.6</v>
      </c>
      <c r="G447" s="37">
        <v>8</v>
      </c>
      <c r="H447" s="62">
        <v>4.8</v>
      </c>
      <c r="I447" s="62">
        <v>6.69</v>
      </c>
      <c r="J447" s="37">
        <v>132</v>
      </c>
      <c r="K447" s="37" t="s">
        <v>120</v>
      </c>
      <c r="L447" s="37" t="s">
        <v>210</v>
      </c>
      <c r="M447" s="38" t="s">
        <v>82</v>
      </c>
      <c r="N447" s="38"/>
      <c r="O447" s="37">
        <v>70</v>
      </c>
      <c r="P447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625"/>
      <c r="R447" s="625"/>
      <c r="S447" s="625"/>
      <c r="T447" s="62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4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6" t="s">
        <v>694</v>
      </c>
      <c r="AG447" s="78"/>
      <c r="AJ447" s="84" t="s">
        <v>117</v>
      </c>
      <c r="AK447" s="84">
        <v>57.6</v>
      </c>
      <c r="BB447" s="517" t="s">
        <v>66</v>
      </c>
      <c r="BM447" s="78">
        <f t="shared" si="50"/>
        <v>0</v>
      </c>
      <c r="BN447" s="78">
        <f t="shared" si="51"/>
        <v>0</v>
      </c>
      <c r="BO447" s="78">
        <f t="shared" si="52"/>
        <v>0</v>
      </c>
      <c r="BP447" s="78">
        <f t="shared" si="53"/>
        <v>0</v>
      </c>
    </row>
    <row r="448" spans="1:68" ht="27" customHeight="1" x14ac:dyDescent="0.25">
      <c r="A448" s="63" t="s">
        <v>702</v>
      </c>
      <c r="B448" s="63" t="s">
        <v>703</v>
      </c>
      <c r="C448" s="36">
        <v>4301031417</v>
      </c>
      <c r="D448" s="623">
        <v>4680115882096</v>
      </c>
      <c r="E448" s="623"/>
      <c r="F448" s="62">
        <v>0.6</v>
      </c>
      <c r="G448" s="37">
        <v>8</v>
      </c>
      <c r="H448" s="62">
        <v>4.8</v>
      </c>
      <c r="I448" s="62">
        <v>6.69</v>
      </c>
      <c r="J448" s="37">
        <v>132</v>
      </c>
      <c r="K448" s="37" t="s">
        <v>120</v>
      </c>
      <c r="L448" s="37" t="s">
        <v>210</v>
      </c>
      <c r="M448" s="38" t="s">
        <v>82</v>
      </c>
      <c r="N448" s="38"/>
      <c r="O448" s="37">
        <v>70</v>
      </c>
      <c r="P448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625"/>
      <c r="R448" s="625"/>
      <c r="S448" s="625"/>
      <c r="T448" s="62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8" t="s">
        <v>697</v>
      </c>
      <c r="AG448" s="78"/>
      <c r="AJ448" s="84" t="s">
        <v>117</v>
      </c>
      <c r="AK448" s="84">
        <v>57.6</v>
      </c>
      <c r="BB448" s="519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x14ac:dyDescent="0.2">
      <c r="A449" s="630"/>
      <c r="B449" s="630"/>
      <c r="C449" s="630"/>
      <c r="D449" s="630"/>
      <c r="E449" s="630"/>
      <c r="F449" s="630"/>
      <c r="G449" s="630"/>
      <c r="H449" s="630"/>
      <c r="I449" s="630"/>
      <c r="J449" s="630"/>
      <c r="K449" s="630"/>
      <c r="L449" s="630"/>
      <c r="M449" s="630"/>
      <c r="N449" s="630"/>
      <c r="O449" s="631"/>
      <c r="P449" s="627" t="s">
        <v>40</v>
      </c>
      <c r="Q449" s="628"/>
      <c r="R449" s="628"/>
      <c r="S449" s="628"/>
      <c r="T449" s="628"/>
      <c r="U449" s="628"/>
      <c r="V449" s="629"/>
      <c r="W449" s="42" t="s">
        <v>39</v>
      </c>
      <c r="X449" s="43">
        <f>IFERROR(X443/H443,"0")+IFERROR(X444/H444,"0")+IFERROR(X445/H445,"0")+IFERROR(X446/H446,"0")+IFERROR(X447/H447,"0")+IFERROR(X448/H448,"0")</f>
        <v>0</v>
      </c>
      <c r="Y449" s="43">
        <f>IFERROR(Y443/H443,"0")+IFERROR(Y444/H444,"0")+IFERROR(Y445/H445,"0")+IFERROR(Y446/H446,"0")+IFERROR(Y447/H447,"0")+IFERROR(Y448/H448,"0")</f>
        <v>0</v>
      </c>
      <c r="Z449" s="43">
        <f>IFERROR(IF(Z443="",0,Z443),"0")+IFERROR(IF(Z444="",0,Z444),"0")+IFERROR(IF(Z445="",0,Z445),"0")+IFERROR(IF(Z446="",0,Z446),"0")+IFERROR(IF(Z447="",0,Z447),"0")+IFERROR(IF(Z448="",0,Z448),"0")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0"/>
      <c r="B450" s="630"/>
      <c r="C450" s="630"/>
      <c r="D450" s="630"/>
      <c r="E450" s="630"/>
      <c r="F450" s="630"/>
      <c r="G450" s="630"/>
      <c r="H450" s="630"/>
      <c r="I450" s="630"/>
      <c r="J450" s="630"/>
      <c r="K450" s="630"/>
      <c r="L450" s="630"/>
      <c r="M450" s="630"/>
      <c r="N450" s="630"/>
      <c r="O450" s="631"/>
      <c r="P450" s="627" t="s">
        <v>40</v>
      </c>
      <c r="Q450" s="628"/>
      <c r="R450" s="628"/>
      <c r="S450" s="628"/>
      <c r="T450" s="628"/>
      <c r="U450" s="628"/>
      <c r="V450" s="629"/>
      <c r="W450" s="42" t="s">
        <v>0</v>
      </c>
      <c r="X450" s="43">
        <f>IFERROR(SUM(X443:X448),"0")</f>
        <v>0</v>
      </c>
      <c r="Y450" s="43">
        <f>IFERROR(SUM(Y443:Y448),"0")</f>
        <v>0</v>
      </c>
      <c r="Z450" s="42"/>
      <c r="AA450" s="67"/>
      <c r="AB450" s="67"/>
      <c r="AC450" s="67"/>
    </row>
    <row r="451" spans="1:68" ht="14.25" customHeight="1" x14ac:dyDescent="0.25">
      <c r="A451" s="622" t="s">
        <v>84</v>
      </c>
      <c r="B451" s="622"/>
      <c r="C451" s="622"/>
      <c r="D451" s="622"/>
      <c r="E451" s="622"/>
      <c r="F451" s="622"/>
      <c r="G451" s="622"/>
      <c r="H451" s="622"/>
      <c r="I451" s="622"/>
      <c r="J451" s="622"/>
      <c r="K451" s="622"/>
      <c r="L451" s="622"/>
      <c r="M451" s="622"/>
      <c r="N451" s="622"/>
      <c r="O451" s="622"/>
      <c r="P451" s="622"/>
      <c r="Q451" s="622"/>
      <c r="R451" s="622"/>
      <c r="S451" s="622"/>
      <c r="T451" s="622"/>
      <c r="U451" s="622"/>
      <c r="V451" s="622"/>
      <c r="W451" s="622"/>
      <c r="X451" s="622"/>
      <c r="Y451" s="622"/>
      <c r="Z451" s="622"/>
      <c r="AA451" s="66"/>
      <c r="AB451" s="66"/>
      <c r="AC451" s="80"/>
    </row>
    <row r="452" spans="1:68" ht="16.5" customHeight="1" x14ac:dyDescent="0.25">
      <c r="A452" s="63" t="s">
        <v>704</v>
      </c>
      <c r="B452" s="63" t="s">
        <v>705</v>
      </c>
      <c r="C452" s="36">
        <v>4301051232</v>
      </c>
      <c r="D452" s="623">
        <v>4607091383409</v>
      </c>
      <c r="E452" s="623"/>
      <c r="F452" s="62">
        <v>1.3</v>
      </c>
      <c r="G452" s="37">
        <v>6</v>
      </c>
      <c r="H452" s="62">
        <v>7.8</v>
      </c>
      <c r="I452" s="62">
        <v>8.3010000000000002</v>
      </c>
      <c r="J452" s="37">
        <v>64</v>
      </c>
      <c r="K452" s="37" t="s">
        <v>115</v>
      </c>
      <c r="L452" s="37" t="s">
        <v>45</v>
      </c>
      <c r="M452" s="38" t="s">
        <v>88</v>
      </c>
      <c r="N452" s="38"/>
      <c r="O452" s="37">
        <v>45</v>
      </c>
      <c r="P452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0" t="s">
        <v>706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707</v>
      </c>
      <c r="B453" s="63" t="s">
        <v>708</v>
      </c>
      <c r="C453" s="36">
        <v>4301051233</v>
      </c>
      <c r="D453" s="623">
        <v>4607091383416</v>
      </c>
      <c r="E453" s="623"/>
      <c r="F453" s="62">
        <v>1.3</v>
      </c>
      <c r="G453" s="37">
        <v>6</v>
      </c>
      <c r="H453" s="62">
        <v>7.8</v>
      </c>
      <c r="I453" s="62">
        <v>8.3010000000000002</v>
      </c>
      <c r="J453" s="37">
        <v>64</v>
      </c>
      <c r="K453" s="37" t="s">
        <v>115</v>
      </c>
      <c r="L453" s="37" t="s">
        <v>45</v>
      </c>
      <c r="M453" s="38" t="s">
        <v>88</v>
      </c>
      <c r="N453" s="38"/>
      <c r="O453" s="37">
        <v>45</v>
      </c>
      <c r="P453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2" t="s">
        <v>709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710</v>
      </c>
      <c r="B454" s="63" t="s">
        <v>711</v>
      </c>
      <c r="C454" s="36">
        <v>4301051064</v>
      </c>
      <c r="D454" s="623">
        <v>4680115883536</v>
      </c>
      <c r="E454" s="623"/>
      <c r="F454" s="62">
        <v>0.3</v>
      </c>
      <c r="G454" s="37">
        <v>6</v>
      </c>
      <c r="H454" s="62">
        <v>1.8</v>
      </c>
      <c r="I454" s="62">
        <v>2.0459999999999998</v>
      </c>
      <c r="J454" s="37">
        <v>182</v>
      </c>
      <c r="K454" s="37" t="s">
        <v>89</v>
      </c>
      <c r="L454" s="37" t="s">
        <v>45</v>
      </c>
      <c r="M454" s="38" t="s">
        <v>88</v>
      </c>
      <c r="N454" s="38"/>
      <c r="O454" s="37">
        <v>45</v>
      </c>
      <c r="P454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4" t="s">
        <v>712</v>
      </c>
      <c r="AG454" s="78"/>
      <c r="AJ454" s="84" t="s">
        <v>45</v>
      </c>
      <c r="AK454" s="84">
        <v>0</v>
      </c>
      <c r="BB454" s="52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630"/>
      <c r="B455" s="630"/>
      <c r="C455" s="630"/>
      <c r="D455" s="630"/>
      <c r="E455" s="630"/>
      <c r="F455" s="630"/>
      <c r="G455" s="630"/>
      <c r="H455" s="630"/>
      <c r="I455" s="630"/>
      <c r="J455" s="630"/>
      <c r="K455" s="630"/>
      <c r="L455" s="630"/>
      <c r="M455" s="630"/>
      <c r="N455" s="630"/>
      <c r="O455" s="631"/>
      <c r="P455" s="627" t="s">
        <v>40</v>
      </c>
      <c r="Q455" s="628"/>
      <c r="R455" s="628"/>
      <c r="S455" s="628"/>
      <c r="T455" s="628"/>
      <c r="U455" s="628"/>
      <c r="V455" s="629"/>
      <c r="W455" s="42" t="s">
        <v>39</v>
      </c>
      <c r="X455" s="43">
        <f>IFERROR(X452/H452,"0")+IFERROR(X453/H453,"0")+IFERROR(X454/H454,"0")</f>
        <v>0</v>
      </c>
      <c r="Y455" s="43">
        <f>IFERROR(Y452/H452,"0")+IFERROR(Y453/H453,"0")+IFERROR(Y454/H454,"0")</f>
        <v>0</v>
      </c>
      <c r="Z455" s="43">
        <f>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0</v>
      </c>
      <c r="X456" s="43">
        <f>IFERROR(SUM(X452:X454),"0")</f>
        <v>0</v>
      </c>
      <c r="Y456" s="43">
        <f>IFERROR(SUM(Y452:Y454),"0")</f>
        <v>0</v>
      </c>
      <c r="Z456" s="42"/>
      <c r="AA456" s="67"/>
      <c r="AB456" s="67"/>
      <c r="AC456" s="67"/>
    </row>
    <row r="457" spans="1:68" ht="27.75" customHeight="1" x14ac:dyDescent="0.2">
      <c r="A457" s="620" t="s">
        <v>713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54"/>
      <c r="AB457" s="54"/>
      <c r="AC457" s="54"/>
    </row>
    <row r="458" spans="1:68" ht="16.5" customHeight="1" x14ac:dyDescent="0.25">
      <c r="A458" s="621" t="s">
        <v>713</v>
      </c>
      <c r="B458" s="621"/>
      <c r="C458" s="621"/>
      <c r="D458" s="621"/>
      <c r="E458" s="621"/>
      <c r="F458" s="621"/>
      <c r="G458" s="621"/>
      <c r="H458" s="621"/>
      <c r="I458" s="621"/>
      <c r="J458" s="621"/>
      <c r="K458" s="621"/>
      <c r="L458" s="621"/>
      <c r="M458" s="621"/>
      <c r="N458" s="621"/>
      <c r="O458" s="621"/>
      <c r="P458" s="621"/>
      <c r="Q458" s="621"/>
      <c r="R458" s="621"/>
      <c r="S458" s="621"/>
      <c r="T458" s="621"/>
      <c r="U458" s="621"/>
      <c r="V458" s="621"/>
      <c r="W458" s="621"/>
      <c r="X458" s="621"/>
      <c r="Y458" s="621"/>
      <c r="Z458" s="621"/>
      <c r="AA458" s="65"/>
      <c r="AB458" s="65"/>
      <c r="AC458" s="79"/>
    </row>
    <row r="459" spans="1:68" ht="14.25" customHeight="1" x14ac:dyDescent="0.25">
      <c r="A459" s="622" t="s">
        <v>110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6"/>
      <c r="AB459" s="66"/>
      <c r="AC459" s="80"/>
    </row>
    <row r="460" spans="1:68" ht="27" customHeight="1" x14ac:dyDescent="0.25">
      <c r="A460" s="63" t="s">
        <v>714</v>
      </c>
      <c r="B460" s="63" t="s">
        <v>715</v>
      </c>
      <c r="C460" s="36">
        <v>4301011763</v>
      </c>
      <c r="D460" s="623">
        <v>4640242181011</v>
      </c>
      <c r="E460" s="623"/>
      <c r="F460" s="62">
        <v>1.35</v>
      </c>
      <c r="G460" s="37">
        <v>8</v>
      </c>
      <c r="H460" s="62">
        <v>10.8</v>
      </c>
      <c r="I460" s="62">
        <v>11.234999999999999</v>
      </c>
      <c r="J460" s="37">
        <v>64</v>
      </c>
      <c r="K460" s="37" t="s">
        <v>115</v>
      </c>
      <c r="L460" s="37" t="s">
        <v>45</v>
      </c>
      <c r="M460" s="38" t="s">
        <v>88</v>
      </c>
      <c r="N460" s="38"/>
      <c r="O460" s="37">
        <v>55</v>
      </c>
      <c r="P460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6" t="s">
        <v>716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717</v>
      </c>
      <c r="B461" s="63" t="s">
        <v>718</v>
      </c>
      <c r="C461" s="36">
        <v>4301011585</v>
      </c>
      <c r="D461" s="623">
        <v>4640242180441</v>
      </c>
      <c r="E461" s="623"/>
      <c r="F461" s="62">
        <v>1.5</v>
      </c>
      <c r="G461" s="37">
        <v>8</v>
      </c>
      <c r="H461" s="62">
        <v>12</v>
      </c>
      <c r="I461" s="62">
        <v>12.435</v>
      </c>
      <c r="J461" s="37">
        <v>64</v>
      </c>
      <c r="K461" s="37" t="s">
        <v>115</v>
      </c>
      <c r="L461" s="37" t="s">
        <v>45</v>
      </c>
      <c r="M461" s="38" t="s">
        <v>114</v>
      </c>
      <c r="N461" s="38"/>
      <c r="O461" s="37">
        <v>50</v>
      </c>
      <c r="P461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8" t="s">
        <v>719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720</v>
      </c>
      <c r="B462" s="63" t="s">
        <v>721</v>
      </c>
      <c r="C462" s="36">
        <v>4301011584</v>
      </c>
      <c r="D462" s="623">
        <v>4640242180564</v>
      </c>
      <c r="E462" s="623"/>
      <c r="F462" s="62">
        <v>1.5</v>
      </c>
      <c r="G462" s="37">
        <v>8</v>
      </c>
      <c r="H462" s="62">
        <v>12</v>
      </c>
      <c r="I462" s="62">
        <v>12.435</v>
      </c>
      <c r="J462" s="37">
        <v>64</v>
      </c>
      <c r="K462" s="37" t="s">
        <v>115</v>
      </c>
      <c r="L462" s="37" t="s">
        <v>45</v>
      </c>
      <c r="M462" s="38" t="s">
        <v>114</v>
      </c>
      <c r="N462" s="38"/>
      <c r="O462" s="37">
        <v>50</v>
      </c>
      <c r="P462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625"/>
      <c r="R462" s="625"/>
      <c r="S462" s="625"/>
      <c r="T462" s="62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30" t="s">
        <v>722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4301011764</v>
      </c>
      <c r="D463" s="623">
        <v>4640242181189</v>
      </c>
      <c r="E463" s="623"/>
      <c r="F463" s="62">
        <v>0.4</v>
      </c>
      <c r="G463" s="37">
        <v>10</v>
      </c>
      <c r="H463" s="62">
        <v>4</v>
      </c>
      <c r="I463" s="62">
        <v>4.21</v>
      </c>
      <c r="J463" s="37">
        <v>132</v>
      </c>
      <c r="K463" s="37" t="s">
        <v>120</v>
      </c>
      <c r="L463" s="37" t="s">
        <v>45</v>
      </c>
      <c r="M463" s="38" t="s">
        <v>88</v>
      </c>
      <c r="N463" s="38"/>
      <c r="O463" s="37">
        <v>55</v>
      </c>
      <c r="P463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625"/>
      <c r="R463" s="625"/>
      <c r="S463" s="625"/>
      <c r="T463" s="62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2" t="s">
        <v>716</v>
      </c>
      <c r="AG463" s="78"/>
      <c r="AJ463" s="84" t="s">
        <v>45</v>
      </c>
      <c r="AK463" s="84">
        <v>0</v>
      </c>
      <c r="BB463" s="53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0"/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1"/>
      <c r="P464" s="627" t="s">
        <v>40</v>
      </c>
      <c r="Q464" s="628"/>
      <c r="R464" s="628"/>
      <c r="S464" s="628"/>
      <c r="T464" s="628"/>
      <c r="U464" s="628"/>
      <c r="V464" s="629"/>
      <c r="W464" s="42" t="s">
        <v>39</v>
      </c>
      <c r="X464" s="43">
        <f>IFERROR(X460/H460,"0")+IFERROR(X461/H461,"0")+IFERROR(X462/H462,"0")+IFERROR(X463/H463,"0")</f>
        <v>0</v>
      </c>
      <c r="Y464" s="43">
        <f>IFERROR(Y460/H460,"0")+IFERROR(Y461/H461,"0")+IFERROR(Y462/H462,"0")+IFERROR(Y463/H463,"0")</f>
        <v>0</v>
      </c>
      <c r="Z464" s="43">
        <f>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0"/>
      <c r="B465" s="630"/>
      <c r="C465" s="630"/>
      <c r="D465" s="630"/>
      <c r="E465" s="630"/>
      <c r="F465" s="630"/>
      <c r="G465" s="630"/>
      <c r="H465" s="630"/>
      <c r="I465" s="630"/>
      <c r="J465" s="630"/>
      <c r="K465" s="630"/>
      <c r="L465" s="630"/>
      <c r="M465" s="630"/>
      <c r="N465" s="630"/>
      <c r="O465" s="631"/>
      <c r="P465" s="627" t="s">
        <v>40</v>
      </c>
      <c r="Q465" s="628"/>
      <c r="R465" s="628"/>
      <c r="S465" s="628"/>
      <c r="T465" s="628"/>
      <c r="U465" s="628"/>
      <c r="V465" s="629"/>
      <c r="W465" s="42" t="s">
        <v>0</v>
      </c>
      <c r="X465" s="43">
        <f>IFERROR(SUM(X460:X463),"0")</f>
        <v>0</v>
      </c>
      <c r="Y465" s="43">
        <f>IFERROR(SUM(Y460:Y463),"0")</f>
        <v>0</v>
      </c>
      <c r="Z465" s="42"/>
      <c r="AA465" s="67"/>
      <c r="AB465" s="67"/>
      <c r="AC465" s="67"/>
    </row>
    <row r="466" spans="1:68" ht="14.25" customHeight="1" x14ac:dyDescent="0.25">
      <c r="A466" s="622" t="s">
        <v>146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725</v>
      </c>
      <c r="B467" s="63" t="s">
        <v>726</v>
      </c>
      <c r="C467" s="36">
        <v>4301020400</v>
      </c>
      <c r="D467" s="623">
        <v>4640242180519</v>
      </c>
      <c r="E467" s="623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115</v>
      </c>
      <c r="L467" s="37" t="s">
        <v>45</v>
      </c>
      <c r="M467" s="38" t="s">
        <v>114</v>
      </c>
      <c r="N467" s="38"/>
      <c r="O467" s="37">
        <v>50</v>
      </c>
      <c r="P467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728</v>
      </c>
      <c r="B468" s="63" t="s">
        <v>729</v>
      </c>
      <c r="C468" s="36">
        <v>4301020260</v>
      </c>
      <c r="D468" s="623">
        <v>4640242180526</v>
      </c>
      <c r="E468" s="623"/>
      <c r="F468" s="62">
        <v>1.8</v>
      </c>
      <c r="G468" s="37">
        <v>6</v>
      </c>
      <c r="H468" s="62">
        <v>10.8</v>
      </c>
      <c r="I468" s="62">
        <v>11.234999999999999</v>
      </c>
      <c r="J468" s="37">
        <v>64</v>
      </c>
      <c r="K468" s="37" t="s">
        <v>115</v>
      </c>
      <c r="L468" s="37" t="s">
        <v>45</v>
      </c>
      <c r="M468" s="38" t="s">
        <v>114</v>
      </c>
      <c r="N468" s="38"/>
      <c r="O468" s="37">
        <v>50</v>
      </c>
      <c r="P468" s="856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731</v>
      </c>
      <c r="B469" s="63" t="s">
        <v>732</v>
      </c>
      <c r="C469" s="36">
        <v>4301020295</v>
      </c>
      <c r="D469" s="623">
        <v>4640242181363</v>
      </c>
      <c r="E469" s="623"/>
      <c r="F469" s="62">
        <v>0.4</v>
      </c>
      <c r="G469" s="37">
        <v>10</v>
      </c>
      <c r="H469" s="62">
        <v>4</v>
      </c>
      <c r="I469" s="62">
        <v>4.21</v>
      </c>
      <c r="J469" s="37">
        <v>132</v>
      </c>
      <c r="K469" s="37" t="s">
        <v>120</v>
      </c>
      <c r="L469" s="37" t="s">
        <v>45</v>
      </c>
      <c r="M469" s="38" t="s">
        <v>114</v>
      </c>
      <c r="N469" s="38"/>
      <c r="O469" s="37">
        <v>50</v>
      </c>
      <c r="P469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733</v>
      </c>
      <c r="AG469" s="78"/>
      <c r="AJ469" s="84" t="s">
        <v>45</v>
      </c>
      <c r="AK469" s="84">
        <v>0</v>
      </c>
      <c r="BB469" s="539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30"/>
      <c r="B470" s="630"/>
      <c r="C470" s="630"/>
      <c r="D470" s="630"/>
      <c r="E470" s="630"/>
      <c r="F470" s="630"/>
      <c r="G470" s="630"/>
      <c r="H470" s="630"/>
      <c r="I470" s="630"/>
      <c r="J470" s="630"/>
      <c r="K470" s="630"/>
      <c r="L470" s="630"/>
      <c r="M470" s="630"/>
      <c r="N470" s="630"/>
      <c r="O470" s="631"/>
      <c r="P470" s="627" t="s">
        <v>40</v>
      </c>
      <c r="Q470" s="628"/>
      <c r="R470" s="628"/>
      <c r="S470" s="628"/>
      <c r="T470" s="628"/>
      <c r="U470" s="628"/>
      <c r="V470" s="629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14.25" customHeight="1" x14ac:dyDescent="0.25">
      <c r="A472" s="622" t="s">
        <v>78</v>
      </c>
      <c r="B472" s="622"/>
      <c r="C472" s="622"/>
      <c r="D472" s="622"/>
      <c r="E472" s="622"/>
      <c r="F472" s="622"/>
      <c r="G472" s="622"/>
      <c r="H472" s="622"/>
      <c r="I472" s="622"/>
      <c r="J472" s="622"/>
      <c r="K472" s="622"/>
      <c r="L472" s="622"/>
      <c r="M472" s="622"/>
      <c r="N472" s="622"/>
      <c r="O472" s="622"/>
      <c r="P472" s="622"/>
      <c r="Q472" s="622"/>
      <c r="R472" s="622"/>
      <c r="S472" s="622"/>
      <c r="T472" s="622"/>
      <c r="U472" s="622"/>
      <c r="V472" s="622"/>
      <c r="W472" s="622"/>
      <c r="X472" s="622"/>
      <c r="Y472" s="622"/>
      <c r="Z472" s="622"/>
      <c r="AA472" s="66"/>
      <c r="AB472" s="66"/>
      <c r="AC472" s="80"/>
    </row>
    <row r="473" spans="1:68" ht="27" customHeight="1" x14ac:dyDescent="0.25">
      <c r="A473" s="63" t="s">
        <v>734</v>
      </c>
      <c r="B473" s="63" t="s">
        <v>735</v>
      </c>
      <c r="C473" s="36">
        <v>4301031280</v>
      </c>
      <c r="D473" s="623">
        <v>4640242180816</v>
      </c>
      <c r="E473" s="623"/>
      <c r="F473" s="62">
        <v>0.7</v>
      </c>
      <c r="G473" s="37">
        <v>6</v>
      </c>
      <c r="H473" s="62">
        <v>4.2</v>
      </c>
      <c r="I473" s="62">
        <v>4.47</v>
      </c>
      <c r="J473" s="37">
        <v>132</v>
      </c>
      <c r="K473" s="37" t="s">
        <v>120</v>
      </c>
      <c r="L473" s="37" t="s">
        <v>45</v>
      </c>
      <c r="M473" s="38" t="s">
        <v>82</v>
      </c>
      <c r="N473" s="38"/>
      <c r="O473" s="37">
        <v>40</v>
      </c>
      <c r="P473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625"/>
      <c r="R473" s="625"/>
      <c r="S473" s="625"/>
      <c r="T473" s="62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736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737</v>
      </c>
      <c r="B474" s="63" t="s">
        <v>738</v>
      </c>
      <c r="C474" s="36">
        <v>4301031244</v>
      </c>
      <c r="D474" s="623">
        <v>4640242180595</v>
      </c>
      <c r="E474" s="623"/>
      <c r="F474" s="62">
        <v>0.7</v>
      </c>
      <c r="G474" s="37">
        <v>6</v>
      </c>
      <c r="H474" s="62">
        <v>4.2</v>
      </c>
      <c r="I474" s="62">
        <v>4.47</v>
      </c>
      <c r="J474" s="37">
        <v>132</v>
      </c>
      <c r="K474" s="37" t="s">
        <v>120</v>
      </c>
      <c r="L474" s="37" t="s">
        <v>45</v>
      </c>
      <c r="M474" s="38" t="s">
        <v>82</v>
      </c>
      <c r="N474" s="38"/>
      <c r="O474" s="37">
        <v>40</v>
      </c>
      <c r="P47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739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30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1"/>
      <c r="P475" s="627" t="s">
        <v>40</v>
      </c>
      <c r="Q475" s="628"/>
      <c r="R475" s="628"/>
      <c r="S475" s="628"/>
      <c r="T475" s="628"/>
      <c r="U475" s="628"/>
      <c r="V475" s="629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630"/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1"/>
      <c r="P476" s="627" t="s">
        <v>40</v>
      </c>
      <c r="Q476" s="628"/>
      <c r="R476" s="628"/>
      <c r="S476" s="628"/>
      <c r="T476" s="628"/>
      <c r="U476" s="628"/>
      <c r="V476" s="629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4.25" customHeight="1" x14ac:dyDescent="0.25">
      <c r="A477" s="622" t="s">
        <v>84</v>
      </c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22"/>
      <c r="P477" s="622"/>
      <c r="Q477" s="622"/>
      <c r="R477" s="622"/>
      <c r="S477" s="622"/>
      <c r="T477" s="622"/>
      <c r="U477" s="622"/>
      <c r="V477" s="622"/>
      <c r="W477" s="622"/>
      <c r="X477" s="622"/>
      <c r="Y477" s="622"/>
      <c r="Z477" s="622"/>
      <c r="AA477" s="66"/>
      <c r="AB477" s="66"/>
      <c r="AC477" s="80"/>
    </row>
    <row r="478" spans="1:68" ht="27" customHeight="1" x14ac:dyDescent="0.25">
      <c r="A478" s="63" t="s">
        <v>740</v>
      </c>
      <c r="B478" s="63" t="s">
        <v>741</v>
      </c>
      <c r="C478" s="36">
        <v>4301052046</v>
      </c>
      <c r="D478" s="623">
        <v>4640242180533</v>
      </c>
      <c r="E478" s="623"/>
      <c r="F478" s="62">
        <v>1.5</v>
      </c>
      <c r="G478" s="37">
        <v>6</v>
      </c>
      <c r="H478" s="62">
        <v>9</v>
      </c>
      <c r="I478" s="62">
        <v>9.5190000000000001</v>
      </c>
      <c r="J478" s="37">
        <v>64</v>
      </c>
      <c r="K478" s="37" t="s">
        <v>115</v>
      </c>
      <c r="L478" s="37" t="s">
        <v>116</v>
      </c>
      <c r="M478" s="38" t="s">
        <v>96</v>
      </c>
      <c r="N478" s="38"/>
      <c r="O478" s="37">
        <v>45</v>
      </c>
      <c r="P478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625"/>
      <c r="R478" s="625"/>
      <c r="S478" s="625"/>
      <c r="T478" s="62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4" t="s">
        <v>742</v>
      </c>
      <c r="AG478" s="78"/>
      <c r="AJ478" s="84" t="s">
        <v>117</v>
      </c>
      <c r="AK478" s="84">
        <v>72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0"/>
      <c r="B479" s="630"/>
      <c r="C479" s="630"/>
      <c r="D479" s="630"/>
      <c r="E479" s="630"/>
      <c r="F479" s="630"/>
      <c r="G479" s="630"/>
      <c r="H479" s="630"/>
      <c r="I479" s="630"/>
      <c r="J479" s="630"/>
      <c r="K479" s="630"/>
      <c r="L479" s="630"/>
      <c r="M479" s="630"/>
      <c r="N479" s="630"/>
      <c r="O479" s="631"/>
      <c r="P479" s="627" t="s">
        <v>40</v>
      </c>
      <c r="Q479" s="628"/>
      <c r="R479" s="628"/>
      <c r="S479" s="628"/>
      <c r="T479" s="628"/>
      <c r="U479" s="628"/>
      <c r="V479" s="62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630"/>
      <c r="B480" s="630"/>
      <c r="C480" s="630"/>
      <c r="D480" s="630"/>
      <c r="E480" s="630"/>
      <c r="F480" s="630"/>
      <c r="G480" s="630"/>
      <c r="H480" s="630"/>
      <c r="I480" s="630"/>
      <c r="J480" s="630"/>
      <c r="K480" s="630"/>
      <c r="L480" s="630"/>
      <c r="M480" s="630"/>
      <c r="N480" s="630"/>
      <c r="O480" s="631"/>
      <c r="P480" s="627" t="s">
        <v>40</v>
      </c>
      <c r="Q480" s="628"/>
      <c r="R480" s="628"/>
      <c r="S480" s="628"/>
      <c r="T480" s="628"/>
      <c r="U480" s="628"/>
      <c r="V480" s="62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622" t="s">
        <v>176</v>
      </c>
      <c r="B481" s="622"/>
      <c r="C481" s="622"/>
      <c r="D481" s="622"/>
      <c r="E481" s="622"/>
      <c r="F481" s="622"/>
      <c r="G481" s="622"/>
      <c r="H481" s="622"/>
      <c r="I481" s="622"/>
      <c r="J481" s="622"/>
      <c r="K481" s="622"/>
      <c r="L481" s="622"/>
      <c r="M481" s="622"/>
      <c r="N481" s="622"/>
      <c r="O481" s="622"/>
      <c r="P481" s="622"/>
      <c r="Q481" s="622"/>
      <c r="R481" s="622"/>
      <c r="S481" s="622"/>
      <c r="T481" s="622"/>
      <c r="U481" s="622"/>
      <c r="V481" s="622"/>
      <c r="W481" s="622"/>
      <c r="X481" s="622"/>
      <c r="Y481" s="622"/>
      <c r="Z481" s="622"/>
      <c r="AA481" s="66"/>
      <c r="AB481" s="66"/>
      <c r="AC481" s="80"/>
    </row>
    <row r="482" spans="1:68" ht="27" customHeight="1" x14ac:dyDescent="0.25">
      <c r="A482" s="63" t="s">
        <v>743</v>
      </c>
      <c r="B482" s="63" t="s">
        <v>744</v>
      </c>
      <c r="C482" s="36">
        <v>4301060491</v>
      </c>
      <c r="D482" s="623">
        <v>4640242180120</v>
      </c>
      <c r="E482" s="623"/>
      <c r="F482" s="62">
        <v>1.5</v>
      </c>
      <c r="G482" s="37">
        <v>6</v>
      </c>
      <c r="H482" s="62">
        <v>9</v>
      </c>
      <c r="I482" s="62">
        <v>9.4350000000000005</v>
      </c>
      <c r="J482" s="37">
        <v>64</v>
      </c>
      <c r="K482" s="37" t="s">
        <v>115</v>
      </c>
      <c r="L482" s="37" t="s">
        <v>45</v>
      </c>
      <c r="M482" s="38" t="s">
        <v>88</v>
      </c>
      <c r="N482" s="38"/>
      <c r="O482" s="37">
        <v>40</v>
      </c>
      <c r="P482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625"/>
      <c r="R482" s="625"/>
      <c r="S482" s="625"/>
      <c r="T482" s="62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745</v>
      </c>
      <c r="AG482" s="78"/>
      <c r="AJ482" s="84" t="s">
        <v>45</v>
      </c>
      <c r="AK482" s="84">
        <v>0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746</v>
      </c>
      <c r="B483" s="63" t="s">
        <v>747</v>
      </c>
      <c r="C483" s="36">
        <v>4301060493</v>
      </c>
      <c r="D483" s="623">
        <v>4640242180137</v>
      </c>
      <c r="E483" s="623"/>
      <c r="F483" s="62">
        <v>1.5</v>
      </c>
      <c r="G483" s="37">
        <v>6</v>
      </c>
      <c r="H483" s="62">
        <v>9</v>
      </c>
      <c r="I483" s="62">
        <v>9.4350000000000005</v>
      </c>
      <c r="J483" s="37">
        <v>64</v>
      </c>
      <c r="K483" s="37" t="s">
        <v>115</v>
      </c>
      <c r="L483" s="37" t="s">
        <v>45</v>
      </c>
      <c r="M483" s="38" t="s">
        <v>88</v>
      </c>
      <c r="N483" s="38"/>
      <c r="O483" s="37">
        <v>40</v>
      </c>
      <c r="P483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625"/>
      <c r="R483" s="625"/>
      <c r="S483" s="625"/>
      <c r="T483" s="62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748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0"/>
      <c r="B484" s="630"/>
      <c r="C484" s="630"/>
      <c r="D484" s="630"/>
      <c r="E484" s="630"/>
      <c r="F484" s="630"/>
      <c r="G484" s="630"/>
      <c r="H484" s="630"/>
      <c r="I484" s="630"/>
      <c r="J484" s="630"/>
      <c r="K484" s="630"/>
      <c r="L484" s="630"/>
      <c r="M484" s="630"/>
      <c r="N484" s="630"/>
      <c r="O484" s="631"/>
      <c r="P484" s="627" t="s">
        <v>40</v>
      </c>
      <c r="Q484" s="628"/>
      <c r="R484" s="628"/>
      <c r="S484" s="628"/>
      <c r="T484" s="628"/>
      <c r="U484" s="628"/>
      <c r="V484" s="629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0"/>
      <c r="B485" s="630"/>
      <c r="C485" s="630"/>
      <c r="D485" s="630"/>
      <c r="E485" s="630"/>
      <c r="F485" s="630"/>
      <c r="G485" s="630"/>
      <c r="H485" s="630"/>
      <c r="I485" s="630"/>
      <c r="J485" s="630"/>
      <c r="K485" s="630"/>
      <c r="L485" s="630"/>
      <c r="M485" s="630"/>
      <c r="N485" s="630"/>
      <c r="O485" s="631"/>
      <c r="P485" s="627" t="s">
        <v>40</v>
      </c>
      <c r="Q485" s="628"/>
      <c r="R485" s="628"/>
      <c r="S485" s="628"/>
      <c r="T485" s="628"/>
      <c r="U485" s="628"/>
      <c r="V485" s="629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6.5" customHeight="1" x14ac:dyDescent="0.25">
      <c r="A486" s="621" t="s">
        <v>749</v>
      </c>
      <c r="B486" s="621"/>
      <c r="C486" s="621"/>
      <c r="D486" s="621"/>
      <c r="E486" s="621"/>
      <c r="F486" s="621"/>
      <c r="G486" s="621"/>
      <c r="H486" s="621"/>
      <c r="I486" s="621"/>
      <c r="J486" s="621"/>
      <c r="K486" s="621"/>
      <c r="L486" s="621"/>
      <c r="M486" s="621"/>
      <c r="N486" s="621"/>
      <c r="O486" s="621"/>
      <c r="P486" s="621"/>
      <c r="Q486" s="621"/>
      <c r="R486" s="621"/>
      <c r="S486" s="621"/>
      <c r="T486" s="621"/>
      <c r="U486" s="621"/>
      <c r="V486" s="621"/>
      <c r="W486" s="621"/>
      <c r="X486" s="621"/>
      <c r="Y486" s="621"/>
      <c r="Z486" s="621"/>
      <c r="AA486" s="65"/>
      <c r="AB486" s="65"/>
      <c r="AC486" s="79"/>
    </row>
    <row r="487" spans="1:68" ht="14.25" customHeight="1" x14ac:dyDescent="0.25">
      <c r="A487" s="622" t="s">
        <v>146</v>
      </c>
      <c r="B487" s="622"/>
      <c r="C487" s="622"/>
      <c r="D487" s="622"/>
      <c r="E487" s="622"/>
      <c r="F487" s="622"/>
      <c r="G487" s="622"/>
      <c r="H487" s="622"/>
      <c r="I487" s="622"/>
      <c r="J487" s="622"/>
      <c r="K487" s="622"/>
      <c r="L487" s="622"/>
      <c r="M487" s="622"/>
      <c r="N487" s="622"/>
      <c r="O487" s="622"/>
      <c r="P487" s="622"/>
      <c r="Q487" s="622"/>
      <c r="R487" s="622"/>
      <c r="S487" s="622"/>
      <c r="T487" s="622"/>
      <c r="U487" s="622"/>
      <c r="V487" s="622"/>
      <c r="W487" s="622"/>
      <c r="X487" s="622"/>
      <c r="Y487" s="622"/>
      <c r="Z487" s="622"/>
      <c r="AA487" s="66"/>
      <c r="AB487" s="66"/>
      <c r="AC487" s="80"/>
    </row>
    <row r="488" spans="1:68" ht="27" customHeight="1" x14ac:dyDescent="0.25">
      <c r="A488" s="63" t="s">
        <v>750</v>
      </c>
      <c r="B488" s="63" t="s">
        <v>751</v>
      </c>
      <c r="C488" s="36">
        <v>4301020314</v>
      </c>
      <c r="D488" s="623">
        <v>4640242180090</v>
      </c>
      <c r="E488" s="62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115</v>
      </c>
      <c r="L488" s="37" t="s">
        <v>45</v>
      </c>
      <c r="M488" s="38" t="s">
        <v>114</v>
      </c>
      <c r="N488" s="38"/>
      <c r="O488" s="37">
        <v>50</v>
      </c>
      <c r="P488" s="86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625"/>
      <c r="R488" s="625"/>
      <c r="S488" s="625"/>
      <c r="T488" s="62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752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0"/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1"/>
      <c r="P489" s="627" t="s">
        <v>40</v>
      </c>
      <c r="Q489" s="628"/>
      <c r="R489" s="628"/>
      <c r="S489" s="628"/>
      <c r="T489" s="628"/>
      <c r="U489" s="628"/>
      <c r="V489" s="62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630"/>
      <c r="B490" s="630"/>
      <c r="C490" s="630"/>
      <c r="D490" s="630"/>
      <c r="E490" s="630"/>
      <c r="F490" s="630"/>
      <c r="G490" s="630"/>
      <c r="H490" s="630"/>
      <c r="I490" s="630"/>
      <c r="J490" s="630"/>
      <c r="K490" s="630"/>
      <c r="L490" s="630"/>
      <c r="M490" s="630"/>
      <c r="N490" s="630"/>
      <c r="O490" s="631"/>
      <c r="P490" s="627" t="s">
        <v>40</v>
      </c>
      <c r="Q490" s="628"/>
      <c r="R490" s="628"/>
      <c r="S490" s="628"/>
      <c r="T490" s="628"/>
      <c r="U490" s="628"/>
      <c r="V490" s="62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5" customHeight="1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867"/>
      <c r="P491" s="864" t="s">
        <v>33</v>
      </c>
      <c r="Q491" s="865"/>
      <c r="R491" s="865"/>
      <c r="S491" s="865"/>
      <c r="T491" s="865"/>
      <c r="U491" s="865"/>
      <c r="V491" s="866"/>
      <c r="W491" s="42" t="s">
        <v>0</v>
      </c>
      <c r="X491" s="43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0</v>
      </c>
      <c r="Y491" s="43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0</v>
      </c>
      <c r="Z491" s="42"/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867"/>
      <c r="P492" s="864" t="s">
        <v>34</v>
      </c>
      <c r="Q492" s="865"/>
      <c r="R492" s="865"/>
      <c r="S492" s="865"/>
      <c r="T492" s="865"/>
      <c r="U492" s="865"/>
      <c r="V492" s="866"/>
      <c r="W492" s="42" t="s">
        <v>0</v>
      </c>
      <c r="X492" s="43">
        <f>IFERROR(SUM(BM22:BM488),"0")</f>
        <v>0</v>
      </c>
      <c r="Y492" s="43">
        <f>IFERROR(SUM(BN22:BN488),"0")</f>
        <v>0</v>
      </c>
      <c r="Z492" s="42"/>
      <c r="AA492" s="67"/>
      <c r="AB492" s="67"/>
      <c r="AC492" s="67"/>
    </row>
    <row r="493" spans="1:68" x14ac:dyDescent="0.2">
      <c r="A493" s="630"/>
      <c r="B493" s="630"/>
      <c r="C493" s="630"/>
      <c r="D493" s="630"/>
      <c r="E493" s="630"/>
      <c r="F493" s="630"/>
      <c r="G493" s="630"/>
      <c r="H493" s="630"/>
      <c r="I493" s="630"/>
      <c r="J493" s="630"/>
      <c r="K493" s="630"/>
      <c r="L493" s="630"/>
      <c r="M493" s="630"/>
      <c r="N493" s="630"/>
      <c r="O493" s="867"/>
      <c r="P493" s="864" t="s">
        <v>35</v>
      </c>
      <c r="Q493" s="865"/>
      <c r="R493" s="865"/>
      <c r="S493" s="865"/>
      <c r="T493" s="865"/>
      <c r="U493" s="865"/>
      <c r="V493" s="866"/>
      <c r="W493" s="42" t="s">
        <v>20</v>
      </c>
      <c r="X493" s="44">
        <f>ROUNDUP(SUM(BO22:BO488),0)</f>
        <v>0</v>
      </c>
      <c r="Y493" s="44">
        <f>ROUNDUP(SUM(BP22:BP488),0)</f>
        <v>0</v>
      </c>
      <c r="Z493" s="42"/>
      <c r="AA493" s="67"/>
      <c r="AB493" s="67"/>
      <c r="AC493" s="67"/>
    </row>
    <row r="494" spans="1:68" x14ac:dyDescent="0.2">
      <c r="A494" s="630"/>
      <c r="B494" s="630"/>
      <c r="C494" s="630"/>
      <c r="D494" s="630"/>
      <c r="E494" s="630"/>
      <c r="F494" s="630"/>
      <c r="G494" s="630"/>
      <c r="H494" s="630"/>
      <c r="I494" s="630"/>
      <c r="J494" s="630"/>
      <c r="K494" s="630"/>
      <c r="L494" s="630"/>
      <c r="M494" s="630"/>
      <c r="N494" s="630"/>
      <c r="O494" s="867"/>
      <c r="P494" s="864" t="s">
        <v>36</v>
      </c>
      <c r="Q494" s="865"/>
      <c r="R494" s="865"/>
      <c r="S494" s="865"/>
      <c r="T494" s="865"/>
      <c r="U494" s="865"/>
      <c r="V494" s="866"/>
      <c r="W494" s="42" t="s">
        <v>0</v>
      </c>
      <c r="X494" s="43">
        <f>GrossWeightTotal+PalletQtyTotal*25</f>
        <v>0</v>
      </c>
      <c r="Y494" s="43">
        <f>GrossWeightTotalR+PalletQtyTotalR*25</f>
        <v>0</v>
      </c>
      <c r="Z494" s="42"/>
      <c r="AA494" s="67"/>
      <c r="AB494" s="67"/>
      <c r="AC494" s="67"/>
    </row>
    <row r="495" spans="1:68" x14ac:dyDescent="0.2">
      <c r="A495" s="630"/>
      <c r="B495" s="630"/>
      <c r="C495" s="630"/>
      <c r="D495" s="630"/>
      <c r="E495" s="630"/>
      <c r="F495" s="630"/>
      <c r="G495" s="630"/>
      <c r="H495" s="630"/>
      <c r="I495" s="630"/>
      <c r="J495" s="630"/>
      <c r="K495" s="630"/>
      <c r="L495" s="630"/>
      <c r="M495" s="630"/>
      <c r="N495" s="630"/>
      <c r="O495" s="867"/>
      <c r="P495" s="864" t="s">
        <v>37</v>
      </c>
      <c r="Q495" s="865"/>
      <c r="R495" s="865"/>
      <c r="S495" s="865"/>
      <c r="T495" s="865"/>
      <c r="U495" s="865"/>
      <c r="V495" s="866"/>
      <c r="W495" s="42" t="s">
        <v>20</v>
      </c>
      <c r="X495" s="43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0</v>
      </c>
      <c r="Y495" s="43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0</v>
      </c>
      <c r="Z495" s="42"/>
      <c r="AA495" s="67"/>
      <c r="AB495" s="67"/>
      <c r="AC495" s="67"/>
    </row>
    <row r="496" spans="1:68" ht="14.25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867"/>
      <c r="P496" s="864" t="s">
        <v>38</v>
      </c>
      <c r="Q496" s="865"/>
      <c r="R496" s="865"/>
      <c r="S496" s="865"/>
      <c r="T496" s="865"/>
      <c r="U496" s="865"/>
      <c r="V496" s="866"/>
      <c r="W496" s="45" t="s">
        <v>51</v>
      </c>
      <c r="X496" s="42"/>
      <c r="Y496" s="42"/>
      <c r="Z496" s="42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0</v>
      </c>
      <c r="AA496" s="67"/>
      <c r="AB496" s="67"/>
      <c r="AC496" s="67"/>
    </row>
    <row r="497" spans="1:32" ht="13.5" thickBot="1" x14ac:dyDescent="0.25"/>
    <row r="498" spans="1:32" ht="27" thickTop="1" thickBot="1" x14ac:dyDescent="0.25">
      <c r="A498" s="46" t="s">
        <v>9</v>
      </c>
      <c r="B498" s="85" t="s">
        <v>77</v>
      </c>
      <c r="C498" s="870" t="s">
        <v>108</v>
      </c>
      <c r="D498" s="870" t="s">
        <v>108</v>
      </c>
      <c r="E498" s="870" t="s">
        <v>108</v>
      </c>
      <c r="F498" s="870" t="s">
        <v>108</v>
      </c>
      <c r="G498" s="870" t="s">
        <v>108</v>
      </c>
      <c r="H498" s="870" t="s">
        <v>108</v>
      </c>
      <c r="I498" s="870" t="s">
        <v>261</v>
      </c>
      <c r="J498" s="870" t="s">
        <v>261</v>
      </c>
      <c r="K498" s="870" t="s">
        <v>261</v>
      </c>
      <c r="L498" s="870" t="s">
        <v>261</v>
      </c>
      <c r="M498" s="870" t="s">
        <v>261</v>
      </c>
      <c r="N498" s="871"/>
      <c r="O498" s="870" t="s">
        <v>261</v>
      </c>
      <c r="P498" s="870" t="s">
        <v>261</v>
      </c>
      <c r="Q498" s="870" t="s">
        <v>261</v>
      </c>
      <c r="R498" s="870" t="s">
        <v>261</v>
      </c>
      <c r="S498" s="870" t="s">
        <v>261</v>
      </c>
      <c r="T498" s="870" t="s">
        <v>547</v>
      </c>
      <c r="U498" s="870" t="s">
        <v>547</v>
      </c>
      <c r="V498" s="870" t="s">
        <v>597</v>
      </c>
      <c r="W498" s="870" t="s">
        <v>597</v>
      </c>
      <c r="X498" s="870" t="s">
        <v>597</v>
      </c>
      <c r="Y498" s="85" t="s">
        <v>649</v>
      </c>
      <c r="Z498" s="870" t="s">
        <v>713</v>
      </c>
      <c r="AA498" s="870" t="s">
        <v>713</v>
      </c>
      <c r="AB498" s="60"/>
      <c r="AC498" s="60"/>
      <c r="AF498" s="1"/>
    </row>
    <row r="499" spans="1:32" ht="14.25" customHeight="1" thickTop="1" x14ac:dyDescent="0.2">
      <c r="A499" s="868" t="s">
        <v>10</v>
      </c>
      <c r="B499" s="870" t="s">
        <v>77</v>
      </c>
      <c r="C499" s="870" t="s">
        <v>109</v>
      </c>
      <c r="D499" s="870" t="s">
        <v>127</v>
      </c>
      <c r="E499" s="870" t="s">
        <v>183</v>
      </c>
      <c r="F499" s="870" t="s">
        <v>202</v>
      </c>
      <c r="G499" s="870" t="s">
        <v>234</v>
      </c>
      <c r="H499" s="870" t="s">
        <v>108</v>
      </c>
      <c r="I499" s="870" t="s">
        <v>262</v>
      </c>
      <c r="J499" s="870" t="s">
        <v>303</v>
      </c>
      <c r="K499" s="870" t="s">
        <v>363</v>
      </c>
      <c r="L499" s="870" t="s">
        <v>406</v>
      </c>
      <c r="M499" s="870" t="s">
        <v>422</v>
      </c>
      <c r="N499" s="1"/>
      <c r="O499" s="870" t="s">
        <v>434</v>
      </c>
      <c r="P499" s="870" t="s">
        <v>444</v>
      </c>
      <c r="Q499" s="870" t="s">
        <v>454</v>
      </c>
      <c r="R499" s="870" t="s">
        <v>459</v>
      </c>
      <c r="S499" s="870" t="s">
        <v>537</v>
      </c>
      <c r="T499" s="870" t="s">
        <v>548</v>
      </c>
      <c r="U499" s="870" t="s">
        <v>582</v>
      </c>
      <c r="V499" s="870" t="s">
        <v>598</v>
      </c>
      <c r="W499" s="870" t="s">
        <v>630</v>
      </c>
      <c r="X499" s="870" t="s">
        <v>645</v>
      </c>
      <c r="Y499" s="870" t="s">
        <v>649</v>
      </c>
      <c r="Z499" s="870" t="s">
        <v>713</v>
      </c>
      <c r="AA499" s="870" t="s">
        <v>749</v>
      </c>
      <c r="AB499" s="60"/>
      <c r="AC499" s="60"/>
      <c r="AF499" s="1"/>
    </row>
    <row r="500" spans="1:32" ht="13.5" thickBot="1" x14ac:dyDescent="0.25">
      <c r="A500" s="869"/>
      <c r="B500" s="870"/>
      <c r="C500" s="870"/>
      <c r="D500" s="870"/>
      <c r="E500" s="870"/>
      <c r="F500" s="870"/>
      <c r="G500" s="870"/>
      <c r="H500" s="870"/>
      <c r="I500" s="870"/>
      <c r="J500" s="870"/>
      <c r="K500" s="870"/>
      <c r="L500" s="870"/>
      <c r="M500" s="870"/>
      <c r="N500" s="1"/>
      <c r="O500" s="870"/>
      <c r="P500" s="870"/>
      <c r="Q500" s="870"/>
      <c r="R500" s="870"/>
      <c r="S500" s="870"/>
      <c r="T500" s="870"/>
      <c r="U500" s="870"/>
      <c r="V500" s="870"/>
      <c r="W500" s="870"/>
      <c r="X500" s="870"/>
      <c r="Y500" s="870"/>
      <c r="Z500" s="870"/>
      <c r="AA500" s="870"/>
      <c r="AB500" s="60"/>
      <c r="AC500" s="60"/>
      <c r="AF500" s="1"/>
    </row>
    <row r="501" spans="1:32" ht="18" thickTop="1" thickBot="1" x14ac:dyDescent="0.25">
      <c r="A501" s="46" t="s">
        <v>13</v>
      </c>
      <c r="B501" s="52">
        <f>IFERROR(Y22*1,"0")+IFERROR(Y26*1,"0")+IFERROR(Y27*1,"0")+IFERROR(Y28*1,"0")+IFERROR(Y29*1,"0")+IFERROR(Y30*1,"0")+IFERROR(Y34*1,"0")</f>
        <v>0</v>
      </c>
      <c r="C501" s="52">
        <f>IFERROR(Y40*1,"0")+IFERROR(Y41*1,"0")+IFERROR(Y42*1,"0")+IFERROR(Y46*1,"0")</f>
        <v>0</v>
      </c>
      <c r="D501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52">
        <f>IFERROR(Y86*1,"0")+IFERROR(Y87*1,"0")+IFERROR(Y88*1,"0")+IFERROR(Y92*1,"0")+IFERROR(Y93*1,"0")+IFERROR(Y94*1,"0")+IFERROR(Y95*1,"0")</f>
        <v>0</v>
      </c>
      <c r="F501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1" s="52">
        <f>IFERROR(Y125*1,"0")+IFERROR(Y126*1,"0")+IFERROR(Y130*1,"0")+IFERROR(Y131*1,"0")+IFERROR(Y135*1,"0")+IFERROR(Y136*1,"0")</f>
        <v>0</v>
      </c>
      <c r="H501" s="52">
        <f>IFERROR(Y141*1,"0")+IFERROR(Y142*1,"0")+IFERROR(Y146*1,"0")+IFERROR(Y147*1,"0")+IFERROR(Y148*1,"0")</f>
        <v>0</v>
      </c>
      <c r="I501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1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52">
        <f>IFERROR(Y250*1,"0")+IFERROR(Y251*1,"0")+IFERROR(Y252*1,"0")+IFERROR(Y253*1,"0")+IFERROR(Y254*1,"0")</f>
        <v>0</v>
      </c>
      <c r="M501" s="52">
        <f>IFERROR(Y259*1,"0")+IFERROR(Y260*1,"0")+IFERROR(Y261*1,"0")+IFERROR(Y262*1,"0")</f>
        <v>0</v>
      </c>
      <c r="N501" s="1"/>
      <c r="O501" s="52">
        <f>IFERROR(Y267*1,"0")+IFERROR(Y268*1,"0")+IFERROR(Y269*1,"0")</f>
        <v>0</v>
      </c>
      <c r="P501" s="52">
        <f>IFERROR(Y274*1,"0")+IFERROR(Y275*1,"0")+IFERROR(Y279*1,"0")</f>
        <v>0</v>
      </c>
      <c r="Q501" s="52">
        <f>IFERROR(Y284*1,"0")</f>
        <v>0</v>
      </c>
      <c r="R501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1" s="52">
        <f>IFERROR(Y335*1,"0")+IFERROR(Y336*1,"0")+IFERROR(Y337*1,"0")</f>
        <v>0</v>
      </c>
      <c r="T501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1" s="52">
        <f>IFERROR(Y368*1,"0")+IFERROR(Y369*1,"0")+IFERROR(Y373*1,"0")+IFERROR(Y374*1,"0")+IFERROR(Y378*1,"0")+IFERROR(Y379*1,"0")</f>
        <v>0</v>
      </c>
      <c r="V501" s="52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52">
        <f>IFERROR(Y404*1,"0")+IFERROR(Y408*1,"0")+IFERROR(Y409*1,"0")+IFERROR(Y410*1,"0")+IFERROR(Y411*1,"0")</f>
        <v>0</v>
      </c>
      <c r="X501" s="52">
        <f>IFERROR(Y416*1,"0")</f>
        <v>0</v>
      </c>
      <c r="Y501" s="52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52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52">
        <f>IFERROR(Y488*1,"0")</f>
        <v>0</v>
      </c>
      <c r="AB501" s="60"/>
      <c r="AC501" s="60"/>
      <c r="AF501" s="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8">
    <mergeCell ref="U499:U500"/>
    <mergeCell ref="V499:V500"/>
    <mergeCell ref="W499:W500"/>
    <mergeCell ref="X499:X500"/>
    <mergeCell ref="Y499:Y500"/>
    <mergeCell ref="Z499:Z500"/>
    <mergeCell ref="AA499:AA500"/>
    <mergeCell ref="C498:H498"/>
    <mergeCell ref="I498:S498"/>
    <mergeCell ref="T498:U498"/>
    <mergeCell ref="V498:X498"/>
    <mergeCell ref="Z498:AA498"/>
    <mergeCell ref="J499:J500"/>
    <mergeCell ref="K499:K500"/>
    <mergeCell ref="L499:L500"/>
    <mergeCell ref="M499:M500"/>
    <mergeCell ref="O499:O500"/>
    <mergeCell ref="P499:P500"/>
    <mergeCell ref="Q499:Q500"/>
    <mergeCell ref="R499:R500"/>
    <mergeCell ref="S499:S500"/>
    <mergeCell ref="T499:T500"/>
    <mergeCell ref="A499:A500"/>
    <mergeCell ref="B499:B500"/>
    <mergeCell ref="C499:C500"/>
    <mergeCell ref="D499:D500"/>
    <mergeCell ref="E499:E500"/>
    <mergeCell ref="F499:F500"/>
    <mergeCell ref="G499:G500"/>
    <mergeCell ref="H499:H500"/>
    <mergeCell ref="I499:I500"/>
    <mergeCell ref="P489:V489"/>
    <mergeCell ref="A489:O490"/>
    <mergeCell ref="P490:V490"/>
    <mergeCell ref="P491:V491"/>
    <mergeCell ref="A491:O496"/>
    <mergeCell ref="P492:V492"/>
    <mergeCell ref="P493:V493"/>
    <mergeCell ref="P494:V494"/>
    <mergeCell ref="P495:V495"/>
    <mergeCell ref="P496:V496"/>
    <mergeCell ref="D483:E483"/>
    <mergeCell ref="P483:T483"/>
    <mergeCell ref="P484:V484"/>
    <mergeCell ref="A484:O485"/>
    <mergeCell ref="P485:V485"/>
    <mergeCell ref="A486:Z486"/>
    <mergeCell ref="A487:Z487"/>
    <mergeCell ref="D488:E488"/>
    <mergeCell ref="P488:T488"/>
    <mergeCell ref="A477:Z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A458:Z458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34:V434"/>
    <mergeCell ref="A434:O435"/>
    <mergeCell ref="P435:V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9:Z419"/>
    <mergeCell ref="A420:Z420"/>
    <mergeCell ref="A421:Z421"/>
    <mergeCell ref="D422:E422"/>
    <mergeCell ref="P422:T422"/>
    <mergeCell ref="D423:E423"/>
    <mergeCell ref="P423:T423"/>
    <mergeCell ref="D424:E424"/>
    <mergeCell ref="P424:T424"/>
    <mergeCell ref="P412:V412"/>
    <mergeCell ref="A412:O413"/>
    <mergeCell ref="P413:V413"/>
    <mergeCell ref="A414:Z414"/>
    <mergeCell ref="A415:Z415"/>
    <mergeCell ref="D416:E416"/>
    <mergeCell ref="P416:T416"/>
    <mergeCell ref="P417:V417"/>
    <mergeCell ref="A417:O418"/>
    <mergeCell ref="P418:V418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A272:Z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8 X443:X448 X437 X427 X425 X422 X416 X393 X390:X391 X378 X368 X359 X353 X343:X346 X336:X337 X330 X328 X323:X324 X315:X317 X303 X300:X301 X268:X269 X229 X225 X223 X221 X214:X215 X209:X210 X207 X204:X205 X191:X198 X164 X158:X162 X136 X131 X125 X120 X115:X116 X113 X107 X102 X100 X92 X88 X86 X80 X62 X60 X56 X52 X40:X41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9"/>
    </row>
    <row r="3" spans="2:8" x14ac:dyDescent="0.2">
      <c r="B3" s="53" t="s">
        <v>754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756</v>
      </c>
      <c r="D6" s="53" t="s">
        <v>757</v>
      </c>
      <c r="E6" s="53" t="s">
        <v>45</v>
      </c>
    </row>
    <row r="8" spans="2:8" x14ac:dyDescent="0.2">
      <c r="B8" s="53" t="s">
        <v>76</v>
      </c>
      <c r="C8" s="53" t="s">
        <v>756</v>
      </c>
      <c r="D8" s="53" t="s">
        <v>45</v>
      </c>
      <c r="E8" s="53" t="s">
        <v>45</v>
      </c>
    </row>
    <row r="10" spans="2:8" x14ac:dyDescent="0.2">
      <c r="B10" s="53" t="s">
        <v>758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768</v>
      </c>
      <c r="C20" s="53" t="s">
        <v>45</v>
      </c>
      <c r="D20" s="53" t="s">
        <v>45</v>
      </c>
      <c r="E20" s="53" t="s">
        <v>45</v>
      </c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