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68526D-7E33-429F-90C1-D974A453F4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2" l="1"/>
  <c r="X490" i="2"/>
  <c r="BO489" i="2"/>
  <c r="BM489" i="2"/>
  <c r="Y489" i="2"/>
  <c r="AA502" i="2" s="1"/>
  <c r="P489" i="2"/>
  <c r="X486" i="2"/>
  <c r="X485" i="2"/>
  <c r="BO484" i="2"/>
  <c r="BM484" i="2"/>
  <c r="Y484" i="2"/>
  <c r="P484" i="2"/>
  <c r="BP483" i="2"/>
  <c r="BO483" i="2"/>
  <c r="BM483" i="2"/>
  <c r="Y483" i="2"/>
  <c r="BN483" i="2" s="1"/>
  <c r="P483" i="2"/>
  <c r="X481" i="2"/>
  <c r="X480" i="2"/>
  <c r="BO479" i="2"/>
  <c r="BM479" i="2"/>
  <c r="Z479" i="2"/>
  <c r="Z480" i="2" s="1"/>
  <c r="Y479" i="2"/>
  <c r="BN479" i="2" s="1"/>
  <c r="P479" i="2"/>
  <c r="X477" i="2"/>
  <c r="X476" i="2"/>
  <c r="BO475" i="2"/>
  <c r="BM475" i="2"/>
  <c r="Y475" i="2"/>
  <c r="BP475" i="2" s="1"/>
  <c r="P475" i="2"/>
  <c r="BO474" i="2"/>
  <c r="BM474" i="2"/>
  <c r="Y474" i="2"/>
  <c r="BP474" i="2" s="1"/>
  <c r="P474" i="2"/>
  <c r="X472" i="2"/>
  <c r="X471" i="2"/>
  <c r="BO470" i="2"/>
  <c r="BM470" i="2"/>
  <c r="Y470" i="2"/>
  <c r="P470" i="2"/>
  <c r="BO469" i="2"/>
  <c r="BN469" i="2"/>
  <c r="BM469" i="2"/>
  <c r="Z469" i="2"/>
  <c r="Y469" i="2"/>
  <c r="BP469" i="2" s="1"/>
  <c r="P469" i="2"/>
  <c r="BO468" i="2"/>
  <c r="BM468" i="2"/>
  <c r="Y468" i="2"/>
  <c r="Y472" i="2" s="1"/>
  <c r="P468" i="2"/>
  <c r="X466" i="2"/>
  <c r="X465" i="2"/>
  <c r="BO464" i="2"/>
  <c r="BM464" i="2"/>
  <c r="Y464" i="2"/>
  <c r="BP464" i="2" s="1"/>
  <c r="P464" i="2"/>
  <c r="BO463" i="2"/>
  <c r="BM463" i="2"/>
  <c r="Z463" i="2"/>
  <c r="Y463" i="2"/>
  <c r="BN463" i="2" s="1"/>
  <c r="P463" i="2"/>
  <c r="BO462" i="2"/>
  <c r="BM462" i="2"/>
  <c r="Y462" i="2"/>
  <c r="P462" i="2"/>
  <c r="BO461" i="2"/>
  <c r="BM461" i="2"/>
  <c r="Y461" i="2"/>
  <c r="BP461" i="2" s="1"/>
  <c r="P461" i="2"/>
  <c r="X457" i="2"/>
  <c r="X456" i="2"/>
  <c r="BO455" i="2"/>
  <c r="BM455" i="2"/>
  <c r="Z455" i="2"/>
  <c r="Y455" i="2"/>
  <c r="BN455" i="2" s="1"/>
  <c r="P455" i="2"/>
  <c r="BO454" i="2"/>
  <c r="BM454" i="2"/>
  <c r="Z454" i="2"/>
  <c r="Y454" i="2"/>
  <c r="BN454" i="2" s="1"/>
  <c r="P454" i="2"/>
  <c r="BO453" i="2"/>
  <c r="BM453" i="2"/>
  <c r="Z453" i="2"/>
  <c r="Y453" i="2"/>
  <c r="Y457" i="2" s="1"/>
  <c r="P453" i="2"/>
  <c r="X451" i="2"/>
  <c r="X450" i="2"/>
  <c r="BO449" i="2"/>
  <c r="BM449" i="2"/>
  <c r="Y449" i="2"/>
  <c r="P449" i="2"/>
  <c r="BO448" i="2"/>
  <c r="BM448" i="2"/>
  <c r="Y448" i="2"/>
  <c r="Z448" i="2" s="1"/>
  <c r="P448" i="2"/>
  <c r="BO447" i="2"/>
  <c r="BM447" i="2"/>
  <c r="Y447" i="2"/>
  <c r="P447" i="2"/>
  <c r="BP446" i="2"/>
  <c r="BO446" i="2"/>
  <c r="BM446" i="2"/>
  <c r="Y446" i="2"/>
  <c r="BN446" i="2" s="1"/>
  <c r="P446" i="2"/>
  <c r="BO445" i="2"/>
  <c r="BM445" i="2"/>
  <c r="Y445" i="2"/>
  <c r="P445" i="2"/>
  <c r="BP444" i="2"/>
  <c r="BO444" i="2"/>
  <c r="BM444" i="2"/>
  <c r="Y444" i="2"/>
  <c r="P444" i="2"/>
  <c r="X442" i="2"/>
  <c r="X441" i="2"/>
  <c r="BO440" i="2"/>
  <c r="BM440" i="2"/>
  <c r="Y440" i="2"/>
  <c r="BP440" i="2" s="1"/>
  <c r="P440" i="2"/>
  <c r="BP439" i="2"/>
  <c r="BO439" i="2"/>
  <c r="BM439" i="2"/>
  <c r="Y439" i="2"/>
  <c r="BN439" i="2" s="1"/>
  <c r="P439" i="2"/>
  <c r="BO438" i="2"/>
  <c r="BM438" i="2"/>
  <c r="Y438" i="2"/>
  <c r="Z438" i="2" s="1"/>
  <c r="P438" i="2"/>
  <c r="X436" i="2"/>
  <c r="X435" i="2"/>
  <c r="BO434" i="2"/>
  <c r="BM434" i="2"/>
  <c r="Y434" i="2"/>
  <c r="BP434" i="2" s="1"/>
  <c r="P434" i="2"/>
  <c r="BO433" i="2"/>
  <c r="BM433" i="2"/>
  <c r="Y433" i="2"/>
  <c r="Z433" i="2" s="1"/>
  <c r="P433" i="2"/>
  <c r="BO432" i="2"/>
  <c r="BM432" i="2"/>
  <c r="Y432" i="2"/>
  <c r="Z432" i="2" s="1"/>
  <c r="P432" i="2"/>
  <c r="BO431" i="2"/>
  <c r="BM431" i="2"/>
  <c r="Y431" i="2"/>
  <c r="BP431" i="2" s="1"/>
  <c r="P431" i="2"/>
  <c r="BO430" i="2"/>
  <c r="BM430" i="2"/>
  <c r="Y430" i="2"/>
  <c r="BP430" i="2" s="1"/>
  <c r="P430" i="2"/>
  <c r="BO429" i="2"/>
  <c r="BM429" i="2"/>
  <c r="Y429" i="2"/>
  <c r="P429" i="2"/>
  <c r="BO428" i="2"/>
  <c r="BM428" i="2"/>
  <c r="Y428" i="2"/>
  <c r="Z428" i="2" s="1"/>
  <c r="P428" i="2"/>
  <c r="BO427" i="2"/>
  <c r="BM427" i="2"/>
  <c r="Y427" i="2"/>
  <c r="P427" i="2"/>
  <c r="BP426" i="2"/>
  <c r="BO426" i="2"/>
  <c r="BM426" i="2"/>
  <c r="Y426" i="2"/>
  <c r="P426" i="2"/>
  <c r="BO425" i="2"/>
  <c r="BM425" i="2"/>
  <c r="Y425" i="2"/>
  <c r="P425" i="2"/>
  <c r="BP424" i="2"/>
  <c r="BO424" i="2"/>
  <c r="BM424" i="2"/>
  <c r="Y424" i="2"/>
  <c r="P424" i="2"/>
  <c r="BP423" i="2"/>
  <c r="BO423" i="2"/>
  <c r="BN423" i="2"/>
  <c r="BM423" i="2"/>
  <c r="Z423" i="2"/>
  <c r="Y423" i="2"/>
  <c r="P423" i="2"/>
  <c r="X419" i="2"/>
  <c r="X418" i="2"/>
  <c r="BO417" i="2"/>
  <c r="BM417" i="2"/>
  <c r="Y417" i="2"/>
  <c r="P417" i="2"/>
  <c r="X414" i="2"/>
  <c r="X413" i="2"/>
  <c r="BO412" i="2"/>
  <c r="BN412" i="2"/>
  <c r="BM412" i="2"/>
  <c r="Z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P409" i="2"/>
  <c r="X407" i="2"/>
  <c r="X406" i="2"/>
  <c r="BO405" i="2"/>
  <c r="BM405" i="2"/>
  <c r="Y405" i="2"/>
  <c r="P405" i="2"/>
  <c r="X402" i="2"/>
  <c r="X401" i="2"/>
  <c r="BO400" i="2"/>
  <c r="BM400" i="2"/>
  <c r="Y400" i="2"/>
  <c r="P400" i="2"/>
  <c r="BP399" i="2"/>
  <c r="BO399" i="2"/>
  <c r="BN399" i="2"/>
  <c r="BM399" i="2"/>
  <c r="Z399" i="2"/>
  <c r="Y399" i="2"/>
  <c r="P399" i="2"/>
  <c r="X397" i="2"/>
  <c r="X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P391" i="2"/>
  <c r="BP390" i="2"/>
  <c r="BO390" i="2"/>
  <c r="BM390" i="2"/>
  <c r="Y390" i="2"/>
  <c r="BN390" i="2" s="1"/>
  <c r="P390" i="2"/>
  <c r="BO389" i="2"/>
  <c r="BM389" i="2"/>
  <c r="Y389" i="2"/>
  <c r="P389" i="2"/>
  <c r="BP388" i="2"/>
  <c r="BO388" i="2"/>
  <c r="BM388" i="2"/>
  <c r="Y388" i="2"/>
  <c r="P388" i="2"/>
  <c r="BP387" i="2"/>
  <c r="BO387" i="2"/>
  <c r="BN387" i="2"/>
  <c r="BM387" i="2"/>
  <c r="Z387" i="2"/>
  <c r="Y387" i="2"/>
  <c r="P387" i="2"/>
  <c r="BO386" i="2"/>
  <c r="BM386" i="2"/>
  <c r="Y386" i="2"/>
  <c r="BP386" i="2" s="1"/>
  <c r="P386" i="2"/>
  <c r="X382" i="2"/>
  <c r="X381" i="2"/>
  <c r="BO380" i="2"/>
  <c r="BM380" i="2"/>
  <c r="Y380" i="2"/>
  <c r="Z380" i="2" s="1"/>
  <c r="P380" i="2"/>
  <c r="BP379" i="2"/>
  <c r="BO379" i="2"/>
  <c r="BN379" i="2"/>
  <c r="BM379" i="2"/>
  <c r="Z379" i="2"/>
  <c r="Z381" i="2" s="1"/>
  <c r="Y379" i="2"/>
  <c r="P379" i="2"/>
  <c r="X377" i="2"/>
  <c r="Y376" i="2"/>
  <c r="X376" i="2"/>
  <c r="BO375" i="2"/>
  <c r="BM375" i="2"/>
  <c r="Y375" i="2"/>
  <c r="Z375" i="2" s="1"/>
  <c r="P375" i="2"/>
  <c r="BO374" i="2"/>
  <c r="BM374" i="2"/>
  <c r="Y374" i="2"/>
  <c r="Z374" i="2" s="1"/>
  <c r="Z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X366" i="2"/>
  <c r="X365" i="2"/>
  <c r="BO364" i="2"/>
  <c r="BM364" i="2"/>
  <c r="Y364" i="2"/>
  <c r="P364" i="2"/>
  <c r="X362" i="2"/>
  <c r="X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Z355" i="2" s="1"/>
  <c r="P355" i="2"/>
  <c r="BO354" i="2"/>
  <c r="BM354" i="2"/>
  <c r="Y354" i="2"/>
  <c r="P354" i="2"/>
  <c r="X352" i="2"/>
  <c r="X351" i="2"/>
  <c r="BP350" i="2"/>
  <c r="BO350" i="2"/>
  <c r="BN350" i="2"/>
  <c r="BM350" i="2"/>
  <c r="Z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P345" i="2"/>
  <c r="BO344" i="2"/>
  <c r="BN344" i="2"/>
  <c r="BM344" i="2"/>
  <c r="Z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P336" i="2"/>
  <c r="BO336" i="2"/>
  <c r="BN336" i="2"/>
  <c r="BM336" i="2"/>
  <c r="Z336" i="2"/>
  <c r="Y336" i="2"/>
  <c r="P336" i="2"/>
  <c r="X333" i="2"/>
  <c r="X332" i="2"/>
  <c r="BP331" i="2"/>
  <c r="BO331" i="2"/>
  <c r="BN331" i="2"/>
  <c r="BM331" i="2"/>
  <c r="Z331" i="2"/>
  <c r="Y331" i="2"/>
  <c r="P331" i="2"/>
  <c r="BO330" i="2"/>
  <c r="BM330" i="2"/>
  <c r="Y330" i="2"/>
  <c r="P330" i="2"/>
  <c r="BP329" i="2"/>
  <c r="BO329" i="2"/>
  <c r="BN329" i="2"/>
  <c r="BM329" i="2"/>
  <c r="Z329" i="2"/>
  <c r="Y329" i="2"/>
  <c r="Y333" i="2" s="1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P323" i="2"/>
  <c r="BO323" i="2"/>
  <c r="BM323" i="2"/>
  <c r="Y323" i="2"/>
  <c r="BP322" i="2"/>
  <c r="BO322" i="2"/>
  <c r="BN322" i="2"/>
  <c r="BM322" i="2"/>
  <c r="Z322" i="2"/>
  <c r="Y322" i="2"/>
  <c r="P322" i="2"/>
  <c r="X320" i="2"/>
  <c r="X319" i="2"/>
  <c r="BO318" i="2"/>
  <c r="BM318" i="2"/>
  <c r="Y318" i="2"/>
  <c r="P318" i="2"/>
  <c r="BO317" i="2"/>
  <c r="BM317" i="2"/>
  <c r="Y317" i="2"/>
  <c r="Z317" i="2" s="1"/>
  <c r="P317" i="2"/>
  <c r="BO316" i="2"/>
  <c r="BM316" i="2"/>
  <c r="Y316" i="2"/>
  <c r="P316" i="2"/>
  <c r="X314" i="2"/>
  <c r="X313" i="2"/>
  <c r="BO312" i="2"/>
  <c r="BM312" i="2"/>
  <c r="Y312" i="2"/>
  <c r="Z312" i="2" s="1"/>
  <c r="P312" i="2"/>
  <c r="BO311" i="2"/>
  <c r="BM311" i="2"/>
  <c r="Y311" i="2"/>
  <c r="Z311" i="2" s="1"/>
  <c r="P311" i="2"/>
  <c r="BO310" i="2"/>
  <c r="BM310" i="2"/>
  <c r="Y310" i="2"/>
  <c r="P310" i="2"/>
  <c r="BO309" i="2"/>
  <c r="BM309" i="2"/>
  <c r="Y309" i="2"/>
  <c r="BP309" i="2" s="1"/>
  <c r="P309" i="2"/>
  <c r="BP308" i="2"/>
  <c r="BO308" i="2"/>
  <c r="BM308" i="2"/>
  <c r="Y308" i="2"/>
  <c r="BN308" i="2" s="1"/>
  <c r="P308" i="2"/>
  <c r="X306" i="2"/>
  <c r="X305" i="2"/>
  <c r="BO304" i="2"/>
  <c r="BN304" i="2"/>
  <c r="BM304" i="2"/>
  <c r="Z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Z301" i="2" s="1"/>
  <c r="P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P298" i="2"/>
  <c r="X296" i="2"/>
  <c r="X295" i="2"/>
  <c r="BO294" i="2"/>
  <c r="BM294" i="2"/>
  <c r="Y294" i="2"/>
  <c r="P294" i="2"/>
  <c r="BO293" i="2"/>
  <c r="BM293" i="2"/>
  <c r="Y293" i="2"/>
  <c r="BP293" i="2" s="1"/>
  <c r="P293" i="2"/>
  <c r="BO292" i="2"/>
  <c r="BM292" i="2"/>
  <c r="Y292" i="2"/>
  <c r="P292" i="2"/>
  <c r="BO291" i="2"/>
  <c r="BM291" i="2"/>
  <c r="Y291" i="2"/>
  <c r="Z291" i="2" s="1"/>
  <c r="P291" i="2"/>
  <c r="BO290" i="2"/>
  <c r="BM290" i="2"/>
  <c r="Y290" i="2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X281" i="2"/>
  <c r="X280" i="2"/>
  <c r="BO279" i="2"/>
  <c r="BM279" i="2"/>
  <c r="Z279" i="2"/>
  <c r="Z280" i="2" s="1"/>
  <c r="Y279" i="2"/>
  <c r="Y280" i="2" s="1"/>
  <c r="P279" i="2"/>
  <c r="X277" i="2"/>
  <c r="X276" i="2"/>
  <c r="BO275" i="2"/>
  <c r="BM275" i="2"/>
  <c r="Y275" i="2"/>
  <c r="BP275" i="2" s="1"/>
  <c r="P275" i="2"/>
  <c r="BP274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Z267" i="2" s="1"/>
  <c r="P267" i="2"/>
  <c r="X264" i="2"/>
  <c r="X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Z259" i="2" s="1"/>
  <c r="P259" i="2"/>
  <c r="X256" i="2"/>
  <c r="X255" i="2"/>
  <c r="BO254" i="2"/>
  <c r="BM254" i="2"/>
  <c r="Y254" i="2"/>
  <c r="BN254" i="2" s="1"/>
  <c r="P254" i="2"/>
  <c r="BP253" i="2"/>
  <c r="BO253" i="2"/>
  <c r="BN253" i="2"/>
  <c r="BM253" i="2"/>
  <c r="Z253" i="2"/>
  <c r="Y253" i="2"/>
  <c r="P253" i="2"/>
  <c r="BO252" i="2"/>
  <c r="BM252" i="2"/>
  <c r="Y252" i="2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P245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N243" i="2" s="1"/>
  <c r="P243" i="2"/>
  <c r="BP242" i="2"/>
  <c r="BO242" i="2"/>
  <c r="BN242" i="2"/>
  <c r="BM242" i="2"/>
  <c r="Z242" i="2"/>
  <c r="Y242" i="2"/>
  <c r="P242" i="2"/>
  <c r="BO241" i="2"/>
  <c r="BM241" i="2"/>
  <c r="Y241" i="2"/>
  <c r="BP241" i="2" s="1"/>
  <c r="P241" i="2"/>
  <c r="X239" i="2"/>
  <c r="X238" i="2"/>
  <c r="BO237" i="2"/>
  <c r="BM237" i="2"/>
  <c r="Y237" i="2"/>
  <c r="Z237" i="2" s="1"/>
  <c r="Z238" i="2" s="1"/>
  <c r="P237" i="2"/>
  <c r="Y235" i="2"/>
  <c r="X235" i="2"/>
  <c r="X234" i="2"/>
  <c r="BO233" i="2"/>
  <c r="BM233" i="2"/>
  <c r="Y233" i="2"/>
  <c r="Y234" i="2" s="1"/>
  <c r="P233" i="2"/>
  <c r="X231" i="2"/>
  <c r="X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N224" i="2"/>
  <c r="BM224" i="2"/>
  <c r="Z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Z221" i="2" s="1"/>
  <c r="P221" i="2"/>
  <c r="BO220" i="2"/>
  <c r="BM220" i="2"/>
  <c r="Y220" i="2"/>
  <c r="P220" i="2"/>
  <c r="X217" i="2"/>
  <c r="X216" i="2"/>
  <c r="BO215" i="2"/>
  <c r="BM215" i="2"/>
  <c r="Y215" i="2"/>
  <c r="BP215" i="2" s="1"/>
  <c r="P215" i="2"/>
  <c r="BO214" i="2"/>
  <c r="BM214" i="2"/>
  <c r="Y214" i="2"/>
  <c r="Y216" i="2" s="1"/>
  <c r="P214" i="2"/>
  <c r="X212" i="2"/>
  <c r="X211" i="2"/>
  <c r="BO210" i="2"/>
  <c r="BM210" i="2"/>
  <c r="Y210" i="2"/>
  <c r="BN210" i="2" s="1"/>
  <c r="P210" i="2"/>
  <c r="BP209" i="2"/>
  <c r="BO209" i="2"/>
  <c r="BN209" i="2"/>
  <c r="BM209" i="2"/>
  <c r="Z209" i="2"/>
  <c r="Y209" i="2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P206" i="2"/>
  <c r="BO205" i="2"/>
  <c r="BM205" i="2"/>
  <c r="Y205" i="2"/>
  <c r="BP205" i="2" s="1"/>
  <c r="P205" i="2"/>
  <c r="BO204" i="2"/>
  <c r="BM204" i="2"/>
  <c r="Y204" i="2"/>
  <c r="P204" i="2"/>
  <c r="BO203" i="2"/>
  <c r="BN203" i="2"/>
  <c r="BM203" i="2"/>
  <c r="Z203" i="2"/>
  <c r="Y203" i="2"/>
  <c r="BP203" i="2" s="1"/>
  <c r="P203" i="2"/>
  <c r="BO202" i="2"/>
  <c r="BM202" i="2"/>
  <c r="Y202" i="2"/>
  <c r="P202" i="2"/>
  <c r="X200" i="2"/>
  <c r="X199" i="2"/>
  <c r="BO198" i="2"/>
  <c r="BM198" i="2"/>
  <c r="Y198" i="2"/>
  <c r="P198" i="2"/>
  <c r="BO197" i="2"/>
  <c r="BM197" i="2"/>
  <c r="Y197" i="2"/>
  <c r="BP197" i="2" s="1"/>
  <c r="P197" i="2"/>
  <c r="BP196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Y188" i="2" s="1"/>
  <c r="P186" i="2"/>
  <c r="X184" i="2"/>
  <c r="X183" i="2"/>
  <c r="BO182" i="2"/>
  <c r="BM182" i="2"/>
  <c r="Y182" i="2"/>
  <c r="BN182" i="2" s="1"/>
  <c r="P182" i="2"/>
  <c r="BP181" i="2"/>
  <c r="BO181" i="2"/>
  <c r="BN181" i="2"/>
  <c r="BM181" i="2"/>
  <c r="Z181" i="2"/>
  <c r="Y181" i="2"/>
  <c r="P181" i="2"/>
  <c r="X178" i="2"/>
  <c r="X177" i="2"/>
  <c r="BO176" i="2"/>
  <c r="BM176" i="2"/>
  <c r="Y176" i="2"/>
  <c r="P176" i="2"/>
  <c r="X174" i="2"/>
  <c r="X173" i="2"/>
  <c r="BO172" i="2"/>
  <c r="BM172" i="2"/>
  <c r="Y172" i="2"/>
  <c r="Z172" i="2" s="1"/>
  <c r="P172" i="2"/>
  <c r="BO171" i="2"/>
  <c r="BM171" i="2"/>
  <c r="Y171" i="2"/>
  <c r="P171" i="2"/>
  <c r="BO170" i="2"/>
  <c r="BM170" i="2"/>
  <c r="Y170" i="2"/>
  <c r="Y174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Z162" i="2" s="1"/>
  <c r="P162" i="2"/>
  <c r="BO161" i="2"/>
  <c r="BM161" i="2"/>
  <c r="Y161" i="2"/>
  <c r="P161" i="2"/>
  <c r="BO160" i="2"/>
  <c r="BM160" i="2"/>
  <c r="Y160" i="2"/>
  <c r="BP160" i="2" s="1"/>
  <c r="P160" i="2"/>
  <c r="BO159" i="2"/>
  <c r="BM159" i="2"/>
  <c r="Y159" i="2"/>
  <c r="P159" i="2"/>
  <c r="BO158" i="2"/>
  <c r="BM158" i="2"/>
  <c r="Y158" i="2"/>
  <c r="P158" i="2"/>
  <c r="Y156" i="2"/>
  <c r="X156" i="2"/>
  <c r="Y155" i="2"/>
  <c r="X155" i="2"/>
  <c r="BP154" i="2"/>
  <c r="BO154" i="2"/>
  <c r="BN154" i="2"/>
  <c r="BM154" i="2"/>
  <c r="Z154" i="2"/>
  <c r="Z155" i="2" s="1"/>
  <c r="Y154" i="2"/>
  <c r="P154" i="2"/>
  <c r="X150" i="2"/>
  <c r="X149" i="2"/>
  <c r="BP148" i="2"/>
  <c r="BO148" i="2"/>
  <c r="BN148" i="2"/>
  <c r="BM148" i="2"/>
  <c r="Z148" i="2"/>
  <c r="Y148" i="2"/>
  <c r="P148" i="2"/>
  <c r="BO147" i="2"/>
  <c r="BM147" i="2"/>
  <c r="Y147" i="2"/>
  <c r="P147" i="2"/>
  <c r="BO146" i="2"/>
  <c r="BM146" i="2"/>
  <c r="Y146" i="2"/>
  <c r="Y150" i="2" s="1"/>
  <c r="P146" i="2"/>
  <c r="X144" i="2"/>
  <c r="X143" i="2"/>
  <c r="BO142" i="2"/>
  <c r="BM142" i="2"/>
  <c r="Z142" i="2"/>
  <c r="Y142" i="2"/>
  <c r="BP142" i="2" s="1"/>
  <c r="P142" i="2"/>
  <c r="BO141" i="2"/>
  <c r="BM141" i="2"/>
  <c r="Y141" i="2"/>
  <c r="BN141" i="2" s="1"/>
  <c r="P141" i="2"/>
  <c r="X138" i="2"/>
  <c r="X137" i="2"/>
  <c r="BO136" i="2"/>
  <c r="BM136" i="2"/>
  <c r="Z136" i="2"/>
  <c r="Y136" i="2"/>
  <c r="P136" i="2"/>
  <c r="BO135" i="2"/>
  <c r="BM135" i="2"/>
  <c r="Y135" i="2"/>
  <c r="BP135" i="2" s="1"/>
  <c r="P135" i="2"/>
  <c r="X133" i="2"/>
  <c r="X132" i="2"/>
  <c r="BP131" i="2"/>
  <c r="BO131" i="2"/>
  <c r="BN131" i="2"/>
  <c r="BM131" i="2"/>
  <c r="Z131" i="2"/>
  <c r="Y131" i="2"/>
  <c r="P131" i="2"/>
  <c r="BO130" i="2"/>
  <c r="BM130" i="2"/>
  <c r="Y130" i="2"/>
  <c r="BP130" i="2" s="1"/>
  <c r="P130" i="2"/>
  <c r="X128" i="2"/>
  <c r="X127" i="2"/>
  <c r="BO126" i="2"/>
  <c r="BM126" i="2"/>
  <c r="Y126" i="2"/>
  <c r="Z126" i="2" s="1"/>
  <c r="P126" i="2"/>
  <c r="BP125" i="2"/>
  <c r="BO125" i="2"/>
  <c r="BN125" i="2"/>
  <c r="BM125" i="2"/>
  <c r="Z125" i="2"/>
  <c r="Z127" i="2" s="1"/>
  <c r="Y125" i="2"/>
  <c r="P125" i="2"/>
  <c r="X122" i="2"/>
  <c r="X121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BO113" i="2"/>
  <c r="BM113" i="2"/>
  <c r="Y113" i="2"/>
  <c r="Z113" i="2" s="1"/>
  <c r="P113" i="2"/>
  <c r="X111" i="2"/>
  <c r="X110" i="2"/>
  <c r="BO109" i="2"/>
  <c r="BM109" i="2"/>
  <c r="Y109" i="2"/>
  <c r="BN109" i="2" s="1"/>
  <c r="P109" i="2"/>
  <c r="BP108" i="2"/>
  <c r="BO108" i="2"/>
  <c r="BN108" i="2"/>
  <c r="BM108" i="2"/>
  <c r="Z108" i="2"/>
  <c r="Y108" i="2"/>
  <c r="P108" i="2"/>
  <c r="BO107" i="2"/>
  <c r="BM107" i="2"/>
  <c r="Y107" i="2"/>
  <c r="P107" i="2"/>
  <c r="X105" i="2"/>
  <c r="X104" i="2"/>
  <c r="BO103" i="2"/>
  <c r="BM103" i="2"/>
  <c r="Y103" i="2"/>
  <c r="Z103" i="2" s="1"/>
  <c r="P103" i="2"/>
  <c r="BP102" i="2"/>
  <c r="BO102" i="2"/>
  <c r="BN102" i="2"/>
  <c r="BM102" i="2"/>
  <c r="Z102" i="2"/>
  <c r="Y102" i="2"/>
  <c r="P102" i="2"/>
  <c r="BO101" i="2"/>
  <c r="BM101" i="2"/>
  <c r="Y101" i="2"/>
  <c r="P101" i="2"/>
  <c r="BO100" i="2"/>
  <c r="BM100" i="2"/>
  <c r="Y100" i="2"/>
  <c r="BP100" i="2" s="1"/>
  <c r="P100" i="2"/>
  <c r="X97" i="2"/>
  <c r="X96" i="2"/>
  <c r="BO95" i="2"/>
  <c r="BM95" i="2"/>
  <c r="Y95" i="2"/>
  <c r="P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P88" i="2"/>
  <c r="BO87" i="2"/>
  <c r="BM87" i="2"/>
  <c r="Y87" i="2"/>
  <c r="BP87" i="2" s="1"/>
  <c r="P87" i="2"/>
  <c r="BO86" i="2"/>
  <c r="BM86" i="2"/>
  <c r="Y86" i="2"/>
  <c r="BP86" i="2" s="1"/>
  <c r="P86" i="2"/>
  <c r="X83" i="2"/>
  <c r="X82" i="2"/>
  <c r="BO81" i="2"/>
  <c r="BM81" i="2"/>
  <c r="Y81" i="2"/>
  <c r="BN81" i="2" s="1"/>
  <c r="P81" i="2"/>
  <c r="BO80" i="2"/>
  <c r="BM80" i="2"/>
  <c r="Y80" i="2"/>
  <c r="Z80" i="2" s="1"/>
  <c r="P80" i="2"/>
  <c r="X78" i="2"/>
  <c r="X77" i="2"/>
  <c r="BO76" i="2"/>
  <c r="BM76" i="2"/>
  <c r="Y76" i="2"/>
  <c r="BP76" i="2" s="1"/>
  <c r="P76" i="2"/>
  <c r="BO75" i="2"/>
  <c r="BM75" i="2"/>
  <c r="Y75" i="2"/>
  <c r="BN75" i="2" s="1"/>
  <c r="P75" i="2"/>
  <c r="BP74" i="2"/>
  <c r="BO74" i="2"/>
  <c r="BN74" i="2"/>
  <c r="BM74" i="2"/>
  <c r="Z74" i="2"/>
  <c r="Y74" i="2"/>
  <c r="P74" i="2"/>
  <c r="BO73" i="2"/>
  <c r="BM73" i="2"/>
  <c r="Y73" i="2"/>
  <c r="P73" i="2"/>
  <c r="BO72" i="2"/>
  <c r="BM72" i="2"/>
  <c r="Y72" i="2"/>
  <c r="BP72" i="2" s="1"/>
  <c r="P72" i="2"/>
  <c r="X70" i="2"/>
  <c r="X69" i="2"/>
  <c r="BP68" i="2"/>
  <c r="BO68" i="2"/>
  <c r="BN68" i="2"/>
  <c r="BM68" i="2"/>
  <c r="Z68" i="2"/>
  <c r="Y68" i="2"/>
  <c r="P68" i="2"/>
  <c r="BO67" i="2"/>
  <c r="BM67" i="2"/>
  <c r="Y67" i="2"/>
  <c r="P67" i="2"/>
  <c r="BO66" i="2"/>
  <c r="BM66" i="2"/>
  <c r="Y66" i="2"/>
  <c r="BP66" i="2" s="1"/>
  <c r="P66" i="2"/>
  <c r="X64" i="2"/>
  <c r="X63" i="2"/>
  <c r="BO62" i="2"/>
  <c r="BM62" i="2"/>
  <c r="Y62" i="2"/>
  <c r="P62" i="2"/>
  <c r="BO61" i="2"/>
  <c r="BM61" i="2"/>
  <c r="Y61" i="2"/>
  <c r="BP61" i="2" s="1"/>
  <c r="P61" i="2"/>
  <c r="BO60" i="2"/>
  <c r="BM60" i="2"/>
  <c r="Y60" i="2"/>
  <c r="BP60" i="2" s="1"/>
  <c r="P60" i="2"/>
  <c r="X58" i="2"/>
  <c r="X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Z54" i="2" s="1"/>
  <c r="P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P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Z42" i="2"/>
  <c r="Y42" i="2"/>
  <c r="BN42" i="2" s="1"/>
  <c r="P42" i="2"/>
  <c r="BO41" i="2"/>
  <c r="BM41" i="2"/>
  <c r="Y41" i="2"/>
  <c r="BP41" i="2" s="1"/>
  <c r="P41" i="2"/>
  <c r="BO40" i="2"/>
  <c r="BM40" i="2"/>
  <c r="Y40" i="2"/>
  <c r="BP40" i="2" s="1"/>
  <c r="P40" i="2"/>
  <c r="X36" i="2"/>
  <c r="X35" i="2"/>
  <c r="BO34" i="2"/>
  <c r="BM34" i="2"/>
  <c r="Y34" i="2"/>
  <c r="Z34" i="2" s="1"/>
  <c r="Z35" i="2" s="1"/>
  <c r="P34" i="2"/>
  <c r="X32" i="2"/>
  <c r="X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BN26" i="2" l="1"/>
  <c r="BN53" i="2"/>
  <c r="BP53" i="2"/>
  <c r="BN56" i="2"/>
  <c r="BP75" i="2"/>
  <c r="BN103" i="2"/>
  <c r="BP109" i="2"/>
  <c r="BN114" i="2"/>
  <c r="BP114" i="2"/>
  <c r="BN126" i="2"/>
  <c r="BN135" i="2"/>
  <c r="BN162" i="2"/>
  <c r="BP162" i="2"/>
  <c r="BN172" i="2"/>
  <c r="BP172" i="2"/>
  <c r="Y173" i="2"/>
  <c r="Y184" i="2"/>
  <c r="BN195" i="2"/>
  <c r="BP210" i="2"/>
  <c r="BN215" i="2"/>
  <c r="BN221" i="2"/>
  <c r="BP221" i="2"/>
  <c r="BN222" i="2"/>
  <c r="BN237" i="2"/>
  <c r="BP243" i="2"/>
  <c r="BP254" i="2"/>
  <c r="Y270" i="2"/>
  <c r="BN275" i="2"/>
  <c r="BN291" i="2"/>
  <c r="BP291" i="2"/>
  <c r="Z292" i="2"/>
  <c r="BN292" i="2"/>
  <c r="BP294" i="2"/>
  <c r="BN294" i="2"/>
  <c r="Z294" i="2"/>
  <c r="BN298" i="2"/>
  <c r="BP298" i="2"/>
  <c r="BN301" i="2"/>
  <c r="BP301" i="2"/>
  <c r="BN302" i="2"/>
  <c r="BN309" i="2"/>
  <c r="BN324" i="2"/>
  <c r="Y332" i="2"/>
  <c r="BP330" i="2"/>
  <c r="BP338" i="2"/>
  <c r="BN338" i="2"/>
  <c r="Z338" i="2"/>
  <c r="BP348" i="2"/>
  <c r="BN348" i="2"/>
  <c r="Z348" i="2"/>
  <c r="BP389" i="2"/>
  <c r="BN389" i="2"/>
  <c r="Z389" i="2"/>
  <c r="BN400" i="2"/>
  <c r="BP400" i="2"/>
  <c r="X502" i="2"/>
  <c r="Y419" i="2"/>
  <c r="Y418" i="2"/>
  <c r="BP417" i="2"/>
  <c r="BP425" i="2"/>
  <c r="BN425" i="2"/>
  <c r="Z425" i="2"/>
  <c r="BP445" i="2"/>
  <c r="BN445" i="2"/>
  <c r="Z445" i="2"/>
  <c r="BN28" i="2"/>
  <c r="BP28" i="2"/>
  <c r="BN29" i="2"/>
  <c r="BP29" i="2"/>
  <c r="BN34" i="2"/>
  <c r="Z41" i="2"/>
  <c r="BN41" i="2"/>
  <c r="BP42" i="2"/>
  <c r="BN51" i="2"/>
  <c r="Z52" i="2"/>
  <c r="BN52" i="2"/>
  <c r="Y57" i="2"/>
  <c r="BN61" i="2"/>
  <c r="Z66" i="2"/>
  <c r="BN66" i="2"/>
  <c r="Z72" i="2"/>
  <c r="BN72" i="2"/>
  <c r="Y77" i="2"/>
  <c r="Z75" i="2"/>
  <c r="Z76" i="2"/>
  <c r="BN76" i="2"/>
  <c r="BN80" i="2"/>
  <c r="BP80" i="2"/>
  <c r="BN86" i="2"/>
  <c r="BN87" i="2"/>
  <c r="BN92" i="2"/>
  <c r="BP93" i="2"/>
  <c r="BN94" i="2"/>
  <c r="Z100" i="2"/>
  <c r="BN100" i="2"/>
  <c r="Z109" i="2"/>
  <c r="Z116" i="2"/>
  <c r="BN116" i="2"/>
  <c r="Z146" i="2"/>
  <c r="BN146" i="2"/>
  <c r="BP146" i="2"/>
  <c r="Z160" i="2"/>
  <c r="BN160" i="2"/>
  <c r="Z164" i="2"/>
  <c r="BN164" i="2"/>
  <c r="Z170" i="2"/>
  <c r="BN170" i="2"/>
  <c r="Y183" i="2"/>
  <c r="BP182" i="2"/>
  <c r="Z187" i="2"/>
  <c r="BN187" i="2"/>
  <c r="Z193" i="2"/>
  <c r="BN193" i="2"/>
  <c r="Z197" i="2"/>
  <c r="BN197" i="2"/>
  <c r="Y212" i="2"/>
  <c r="BN205" i="2"/>
  <c r="Z207" i="2"/>
  <c r="BN207" i="2"/>
  <c r="Z210" i="2"/>
  <c r="BN226" i="2"/>
  <c r="Z228" i="2"/>
  <c r="BN228" i="2"/>
  <c r="Z243" i="2"/>
  <c r="Z244" i="2"/>
  <c r="BN244" i="2"/>
  <c r="Z251" i="2"/>
  <c r="BN251" i="2"/>
  <c r="Z254" i="2"/>
  <c r="BN260" i="2"/>
  <c r="Z262" i="2"/>
  <c r="BN262" i="2"/>
  <c r="BN267" i="2"/>
  <c r="Z269" i="2"/>
  <c r="BN269" i="2"/>
  <c r="Y276" i="2"/>
  <c r="Y277" i="2"/>
  <c r="BP279" i="2"/>
  <c r="Y281" i="2"/>
  <c r="BN289" i="2"/>
  <c r="Y320" i="2"/>
  <c r="Y319" i="2"/>
  <c r="BP316" i="2"/>
  <c r="BN316" i="2"/>
  <c r="Z316" i="2"/>
  <c r="BN318" i="2"/>
  <c r="BP318" i="2"/>
  <c r="BP354" i="2"/>
  <c r="BN354" i="2"/>
  <c r="Z354" i="2"/>
  <c r="Y366" i="2"/>
  <c r="Y365" i="2"/>
  <c r="BP364" i="2"/>
  <c r="BN364" i="2"/>
  <c r="Z364" i="2"/>
  <c r="Z365" i="2" s="1"/>
  <c r="BN380" i="2"/>
  <c r="BN388" i="2"/>
  <c r="Z388" i="2"/>
  <c r="BP391" i="2"/>
  <c r="BN391" i="2"/>
  <c r="Z391" i="2"/>
  <c r="BN393" i="2"/>
  <c r="BP393" i="2"/>
  <c r="Y402" i="2"/>
  <c r="Z409" i="2"/>
  <c r="Y413" i="2"/>
  <c r="BN409" i="2"/>
  <c r="BP409" i="2"/>
  <c r="BN410" i="2"/>
  <c r="BN424" i="2"/>
  <c r="Z424" i="2"/>
  <c r="BP427" i="2"/>
  <c r="BN427" i="2"/>
  <c r="Z427" i="2"/>
  <c r="BN429" i="2"/>
  <c r="BP429" i="2"/>
  <c r="BN432" i="2"/>
  <c r="BP432" i="2"/>
  <c r="BN433" i="2"/>
  <c r="Y436" i="2"/>
  <c r="BN438" i="2"/>
  <c r="Y441" i="2"/>
  <c r="Y442" i="2"/>
  <c r="Y451" i="2"/>
  <c r="Z444" i="2"/>
  <c r="BP447" i="2"/>
  <c r="BN447" i="2"/>
  <c r="Z447" i="2"/>
  <c r="BN449" i="2"/>
  <c r="BP449" i="2"/>
  <c r="BN484" i="2"/>
  <c r="BP484" i="2"/>
  <c r="BN299" i="2"/>
  <c r="BN311" i="2"/>
  <c r="BP311" i="2"/>
  <c r="BN312" i="2"/>
  <c r="BN317" i="2"/>
  <c r="Y326" i="2"/>
  <c r="S502" i="2"/>
  <c r="BN346" i="2"/>
  <c r="BN359" i="2"/>
  <c r="U502" i="2"/>
  <c r="BN369" i="2"/>
  <c r="BN374" i="2"/>
  <c r="BP374" i="2"/>
  <c r="BN375" i="2"/>
  <c r="BN392" i="2"/>
  <c r="Y401" i="2"/>
  <c r="Y502" i="2"/>
  <c r="Y435" i="2"/>
  <c r="BN428" i="2"/>
  <c r="BN431" i="2"/>
  <c r="BN448" i="2"/>
  <c r="BP453" i="2"/>
  <c r="BP454" i="2"/>
  <c r="BP455" i="2"/>
  <c r="BN461" i="2"/>
  <c r="BP463" i="2"/>
  <c r="BP479" i="2"/>
  <c r="BN206" i="2"/>
  <c r="Z206" i="2"/>
  <c r="BN250" i="2"/>
  <c r="Y256" i="2"/>
  <c r="Z250" i="2"/>
  <c r="Y255" i="2"/>
  <c r="L502" i="2"/>
  <c r="Y69" i="2"/>
  <c r="BP67" i="2"/>
  <c r="BN67" i="2"/>
  <c r="Z67" i="2"/>
  <c r="BP229" i="2"/>
  <c r="BN229" i="2"/>
  <c r="Z229" i="2"/>
  <c r="BN347" i="2"/>
  <c r="Z347" i="2"/>
  <c r="BN462" i="2"/>
  <c r="Z462" i="2"/>
  <c r="BP462" i="2"/>
  <c r="Z158" i="2"/>
  <c r="Y168" i="2"/>
  <c r="Y167" i="2"/>
  <c r="BP158" i="2"/>
  <c r="I502" i="2"/>
  <c r="BP206" i="2"/>
  <c r="BP161" i="2"/>
  <c r="BN161" i="2"/>
  <c r="Z161" i="2"/>
  <c r="BP101" i="2"/>
  <c r="Y104" i="2"/>
  <c r="BN101" i="2"/>
  <c r="Z101" i="2"/>
  <c r="Z104" i="2" s="1"/>
  <c r="BP115" i="2"/>
  <c r="Y121" i="2"/>
  <c r="BP136" i="2"/>
  <c r="BN136" i="2"/>
  <c r="BP250" i="2"/>
  <c r="BP290" i="2"/>
  <c r="BN290" i="2"/>
  <c r="Z290" i="2"/>
  <c r="BN158" i="2"/>
  <c r="Y178" i="2"/>
  <c r="Y177" i="2"/>
  <c r="BP176" i="2"/>
  <c r="Z176" i="2"/>
  <c r="Z177" i="2" s="1"/>
  <c r="BP194" i="2"/>
  <c r="BN194" i="2"/>
  <c r="BP347" i="2"/>
  <c r="BP30" i="2"/>
  <c r="BN30" i="2"/>
  <c r="Z30" i="2"/>
  <c r="BN165" i="2"/>
  <c r="Z165" i="2"/>
  <c r="Z194" i="2"/>
  <c r="Y44" i="2"/>
  <c r="C502" i="2"/>
  <c r="Y43" i="2"/>
  <c r="BN40" i="2"/>
  <c r="Z40" i="2"/>
  <c r="Z43" i="2" s="1"/>
  <c r="G502" i="2"/>
  <c r="BN176" i="2"/>
  <c r="BN261" i="2"/>
  <c r="Z261" i="2"/>
  <c r="BP300" i="2"/>
  <c r="BN300" i="2"/>
  <c r="Z300" i="2"/>
  <c r="F10" i="2"/>
  <c r="Y97" i="2"/>
  <c r="BP95" i="2"/>
  <c r="Z95" i="2"/>
  <c r="BP159" i="2"/>
  <c r="BN159" i="2"/>
  <c r="Z159" i="2"/>
  <c r="BP171" i="2"/>
  <c r="BN171" i="2"/>
  <c r="Y199" i="2"/>
  <c r="Z191" i="2"/>
  <c r="Y200" i="2"/>
  <c r="BP191" i="2"/>
  <c r="BP204" i="2"/>
  <c r="BN204" i="2"/>
  <c r="BN227" i="2"/>
  <c r="Z227" i="2"/>
  <c r="Y47" i="2"/>
  <c r="BP46" i="2"/>
  <c r="BN46" i="2"/>
  <c r="Z46" i="2"/>
  <c r="Z47" i="2" s="1"/>
  <c r="E502" i="2"/>
  <c r="BP165" i="2"/>
  <c r="Z171" i="2"/>
  <c r="Z173" i="2" s="1"/>
  <c r="BP198" i="2"/>
  <c r="BN198" i="2"/>
  <c r="Z198" i="2"/>
  <c r="Z204" i="2"/>
  <c r="Y230" i="2"/>
  <c r="BP220" i="2"/>
  <c r="BN220" i="2"/>
  <c r="K502" i="2"/>
  <c r="Y231" i="2"/>
  <c r="Z220" i="2"/>
  <c r="BP360" i="2"/>
  <c r="BN360" i="2"/>
  <c r="Z360" i="2"/>
  <c r="Y64" i="2"/>
  <c r="BP62" i="2"/>
  <c r="BN130" i="2"/>
  <c r="Z130" i="2"/>
  <c r="Z132" i="2" s="1"/>
  <c r="Y133" i="2"/>
  <c r="Y132" i="2"/>
  <c r="Y63" i="2"/>
  <c r="BN95" i="2"/>
  <c r="Y138" i="2"/>
  <c r="BN186" i="2"/>
  <c r="Y189" i="2"/>
  <c r="BN191" i="2"/>
  <c r="BP261" i="2"/>
  <c r="Y286" i="2"/>
  <c r="Q502" i="2"/>
  <c r="Y285" i="2"/>
  <c r="BP284" i="2"/>
  <c r="BN284" i="2"/>
  <c r="Y314" i="2"/>
  <c r="BP310" i="2"/>
  <c r="Y313" i="2"/>
  <c r="BN310" i="2"/>
  <c r="Z310" i="2"/>
  <c r="BP325" i="2"/>
  <c r="BN325" i="2"/>
  <c r="Z325" i="2"/>
  <c r="BP345" i="2"/>
  <c r="BN345" i="2"/>
  <c r="Z356" i="2"/>
  <c r="BP225" i="2"/>
  <c r="BN225" i="2"/>
  <c r="BN142" i="2"/>
  <c r="Y31" i="2"/>
  <c r="BP27" i="2"/>
  <c r="Y111" i="2"/>
  <c r="Y110" i="2"/>
  <c r="BN107" i="2"/>
  <c r="Z107" i="2"/>
  <c r="Z110" i="2" s="1"/>
  <c r="BN62" i="2"/>
  <c r="BP107" i="2"/>
  <c r="Y32" i="2"/>
  <c r="X493" i="2"/>
  <c r="X494" i="2"/>
  <c r="BN54" i="2"/>
  <c r="Z69" i="2"/>
  <c r="Y70" i="2"/>
  <c r="Z186" i="2"/>
  <c r="Z188" i="2" s="1"/>
  <c r="BP227" i="2"/>
  <c r="Z284" i="2"/>
  <c r="Z285" i="2" s="1"/>
  <c r="Y295" i="2"/>
  <c r="Z345" i="2"/>
  <c r="BN405" i="2"/>
  <c r="Z405" i="2"/>
  <c r="Z406" i="2" s="1"/>
  <c r="W502" i="2"/>
  <c r="Y407" i="2"/>
  <c r="Y406" i="2"/>
  <c r="BP405" i="2"/>
  <c r="BP470" i="2"/>
  <c r="BN470" i="2"/>
  <c r="Z470" i="2"/>
  <c r="J9" i="2"/>
  <c r="H9" i="2"/>
  <c r="F9" i="2"/>
  <c r="Z62" i="2"/>
  <c r="Z27" i="2"/>
  <c r="X496" i="2"/>
  <c r="H502" i="2"/>
  <c r="Z163" i="2"/>
  <c r="BP208" i="2"/>
  <c r="BN208" i="2"/>
  <c r="Z208" i="2"/>
  <c r="Z120" i="2"/>
  <c r="Z121" i="2" s="1"/>
  <c r="Y122" i="2"/>
  <c r="Z115" i="2"/>
  <c r="Z117" i="2" s="1"/>
  <c r="Y118" i="2"/>
  <c r="BP113" i="2"/>
  <c r="BN113" i="2"/>
  <c r="BP54" i="2"/>
  <c r="Y117" i="2"/>
  <c r="BP192" i="2"/>
  <c r="BN192" i="2"/>
  <c r="Z192" i="2"/>
  <c r="BP252" i="2"/>
  <c r="BN252" i="2"/>
  <c r="Z252" i="2"/>
  <c r="BN370" i="2"/>
  <c r="Z370" i="2"/>
  <c r="Z456" i="2"/>
  <c r="Z81" i="2"/>
  <c r="Z82" i="2" s="1"/>
  <c r="BN73" i="2"/>
  <c r="Z73" i="2"/>
  <c r="Y78" i="2"/>
  <c r="BP120" i="2"/>
  <c r="BP88" i="2"/>
  <c r="BN88" i="2"/>
  <c r="Z88" i="2"/>
  <c r="BP81" i="2"/>
  <c r="BP73" i="2"/>
  <c r="Y149" i="2"/>
  <c r="BP147" i="2"/>
  <c r="BN147" i="2"/>
  <c r="Z147" i="2"/>
  <c r="Z149" i="2" s="1"/>
  <c r="BP186" i="2"/>
  <c r="Y217" i="2"/>
  <c r="BP214" i="2"/>
  <c r="BN214" i="2"/>
  <c r="Y305" i="2"/>
  <c r="Z502" i="2"/>
  <c r="B502" i="2"/>
  <c r="Y23" i="2"/>
  <c r="BP22" i="2"/>
  <c r="BN22" i="2"/>
  <c r="Y90" i="2"/>
  <c r="Z22" i="2"/>
  <c r="Z23" i="2" s="1"/>
  <c r="Z77" i="2"/>
  <c r="X492" i="2"/>
  <c r="BP55" i="2"/>
  <c r="BN55" i="2"/>
  <c r="Z55" i="2"/>
  <c r="Z87" i="2"/>
  <c r="Y89" i="2"/>
  <c r="F502" i="2"/>
  <c r="BP163" i="2"/>
  <c r="BN196" i="2"/>
  <c r="Z196" i="2"/>
  <c r="Z214" i="2"/>
  <c r="Y264" i="2"/>
  <c r="Y263" i="2"/>
  <c r="M502" i="2"/>
  <c r="BP259" i="2"/>
  <c r="BN259" i="2"/>
  <c r="Y357" i="2"/>
  <c r="Y356" i="2"/>
  <c r="BP355" i="2"/>
  <c r="BN355" i="2"/>
  <c r="BP302" i="2"/>
  <c r="Z395" i="2"/>
  <c r="BP410" i="2"/>
  <c r="Z431" i="2"/>
  <c r="BP433" i="2"/>
  <c r="BN453" i="2"/>
  <c r="Y456" i="2"/>
  <c r="Y466" i="2"/>
  <c r="Z475" i="2"/>
  <c r="Y480" i="2"/>
  <c r="J502" i="2"/>
  <c r="BP222" i="2"/>
  <c r="BP267" i="2"/>
  <c r="BP292" i="2"/>
  <c r="BP312" i="2"/>
  <c r="BP375" i="2"/>
  <c r="BP34" i="2"/>
  <c r="Y58" i="2"/>
  <c r="Y82" i="2"/>
  <c r="BP92" i="2"/>
  <c r="BP103" i="2"/>
  <c r="BP126" i="2"/>
  <c r="Z182" i="2"/>
  <c r="Z183" i="2" s="1"/>
  <c r="BP237" i="2"/>
  <c r="Z245" i="2"/>
  <c r="Y271" i="2"/>
  <c r="Y296" i="2"/>
  <c r="Y306" i="2"/>
  <c r="BP317" i="2"/>
  <c r="Z330" i="2"/>
  <c r="Z332" i="2" s="1"/>
  <c r="Y371" i="2"/>
  <c r="BP380" i="2"/>
  <c r="Z390" i="2"/>
  <c r="BP392" i="2"/>
  <c r="Z400" i="2"/>
  <c r="Z401" i="2" s="1"/>
  <c r="Y414" i="2"/>
  <c r="Z426" i="2"/>
  <c r="BP428" i="2"/>
  <c r="BP438" i="2"/>
  <c r="Z446" i="2"/>
  <c r="BP448" i="2"/>
  <c r="Y485" i="2"/>
  <c r="BN475" i="2"/>
  <c r="Y127" i="2"/>
  <c r="Z202" i="2"/>
  <c r="Z223" i="2"/>
  <c r="Z233" i="2"/>
  <c r="Z234" i="2" s="1"/>
  <c r="Y238" i="2"/>
  <c r="Z268" i="2"/>
  <c r="Z270" i="2" s="1"/>
  <c r="Z293" i="2"/>
  <c r="Z303" i="2"/>
  <c r="BN330" i="2"/>
  <c r="Y381" i="2"/>
  <c r="Z411" i="2"/>
  <c r="Z413" i="2" s="1"/>
  <c r="BN426" i="2"/>
  <c r="Z434" i="2"/>
  <c r="Z468" i="2"/>
  <c r="Y481" i="2"/>
  <c r="BN395" i="2"/>
  <c r="Y35" i="2"/>
  <c r="Z60" i="2"/>
  <c r="Y83" i="2"/>
  <c r="Z93" i="2"/>
  <c r="Z274" i="2"/>
  <c r="Z298" i="2"/>
  <c r="Z308" i="2"/>
  <c r="Z318" i="2"/>
  <c r="Z319" i="2" s="1"/>
  <c r="Z323" i="2"/>
  <c r="Y339" i="2"/>
  <c r="Y351" i="2"/>
  <c r="Y372" i="2"/>
  <c r="Z393" i="2"/>
  <c r="Z417" i="2"/>
  <c r="Z418" i="2" s="1"/>
  <c r="Z429" i="2"/>
  <c r="Z439" i="2"/>
  <c r="Z449" i="2"/>
  <c r="Y486" i="2"/>
  <c r="O502" i="2"/>
  <c r="BN233" i="2"/>
  <c r="BN268" i="2"/>
  <c r="Y377" i="2"/>
  <c r="BN411" i="2"/>
  <c r="BN434" i="2"/>
  <c r="BN468" i="2"/>
  <c r="Y471" i="2"/>
  <c r="P502" i="2"/>
  <c r="BN303" i="2"/>
  <c r="Y36" i="2"/>
  <c r="BN60" i="2"/>
  <c r="Y96" i="2"/>
  <c r="Y105" i="2"/>
  <c r="Y128" i="2"/>
  <c r="Y143" i="2"/>
  <c r="Z195" i="2"/>
  <c r="Z205" i="2"/>
  <c r="Z215" i="2"/>
  <c r="Z226" i="2"/>
  <c r="Y239" i="2"/>
  <c r="Z260" i="2"/>
  <c r="Z263" i="2" s="1"/>
  <c r="BN323" i="2"/>
  <c r="Z346" i="2"/>
  <c r="Y361" i="2"/>
  <c r="Z369" i="2"/>
  <c r="Z371" i="2" s="1"/>
  <c r="Y382" i="2"/>
  <c r="Y396" i="2"/>
  <c r="BN417" i="2"/>
  <c r="Z461" i="2"/>
  <c r="Y476" i="2"/>
  <c r="Z483" i="2"/>
  <c r="Y137" i="2"/>
  <c r="BN202" i="2"/>
  <c r="BN223" i="2"/>
  <c r="BN293" i="2"/>
  <c r="Z86" i="2"/>
  <c r="BP202" i="2"/>
  <c r="BP233" i="2"/>
  <c r="Y246" i="2"/>
  <c r="BN279" i="2"/>
  <c r="Y340" i="2"/>
  <c r="Y352" i="2"/>
  <c r="BN444" i="2"/>
  <c r="BP468" i="2"/>
  <c r="Z489" i="2"/>
  <c r="Z490" i="2" s="1"/>
  <c r="R502" i="2"/>
  <c r="Y144" i="2"/>
  <c r="Z241" i="2"/>
  <c r="Y327" i="2"/>
  <c r="Z337" i="2"/>
  <c r="Z339" i="2" s="1"/>
  <c r="Z349" i="2"/>
  <c r="Y362" i="2"/>
  <c r="Z386" i="2"/>
  <c r="Y397" i="2"/>
  <c r="Z464" i="2"/>
  <c r="Y477" i="2"/>
  <c r="BN489" i="2"/>
  <c r="T502" i="2"/>
  <c r="Z135" i="2"/>
  <c r="Z137" i="2" s="1"/>
  <c r="BP369" i="2"/>
  <c r="Z56" i="2"/>
  <c r="Y247" i="2"/>
  <c r="Y450" i="2"/>
  <c r="Z26" i="2"/>
  <c r="Z31" i="2" s="1"/>
  <c r="Z51" i="2"/>
  <c r="Z57" i="2" s="1"/>
  <c r="Z61" i="2"/>
  <c r="Z94" i="2"/>
  <c r="Z141" i="2"/>
  <c r="Z143" i="2" s="1"/>
  <c r="Y211" i="2"/>
  <c r="BN241" i="2"/>
  <c r="Z275" i="2"/>
  <c r="Z289" i="2"/>
  <c r="Z299" i="2"/>
  <c r="Z309" i="2"/>
  <c r="Z324" i="2"/>
  <c r="BN337" i="2"/>
  <c r="BN349" i="2"/>
  <c r="Z359" i="2"/>
  <c r="Z361" i="2" s="1"/>
  <c r="BN386" i="2"/>
  <c r="Z394" i="2"/>
  <c r="Z430" i="2"/>
  <c r="Z440" i="2"/>
  <c r="Z441" i="2" s="1"/>
  <c r="BN464" i="2"/>
  <c r="Z474" i="2"/>
  <c r="BP489" i="2"/>
  <c r="V502" i="2"/>
  <c r="D502" i="2"/>
  <c r="BN394" i="2"/>
  <c r="BN430" i="2"/>
  <c r="BN440" i="2"/>
  <c r="BN474" i="2"/>
  <c r="Z484" i="2"/>
  <c r="Y490" i="2"/>
  <c r="BP170" i="2"/>
  <c r="BP141" i="2"/>
  <c r="Y465" i="2"/>
  <c r="Y491" i="2"/>
  <c r="Z326" i="2" l="1"/>
  <c r="Z313" i="2"/>
  <c r="Z276" i="2"/>
  <c r="Z450" i="2"/>
  <c r="Y492" i="2"/>
  <c r="Z255" i="2"/>
  <c r="Z465" i="2"/>
  <c r="Z96" i="2"/>
  <c r="Z211" i="2"/>
  <c r="Z435" i="2"/>
  <c r="Z230" i="2"/>
  <c r="Y493" i="2"/>
  <c r="Z199" i="2"/>
  <c r="Z305" i="2"/>
  <c r="X495" i="2"/>
  <c r="Y494" i="2"/>
  <c r="Z216" i="2"/>
  <c r="Z89" i="2"/>
  <c r="Z471" i="2"/>
  <c r="Z295" i="2"/>
  <c r="Z167" i="2"/>
  <c r="Y496" i="2"/>
  <c r="Z63" i="2"/>
  <c r="Z396" i="2"/>
  <c r="Z485" i="2"/>
  <c r="Z476" i="2"/>
  <c r="Z246" i="2"/>
  <c r="Z351" i="2"/>
  <c r="Z497" i="2" l="1"/>
  <c r="Y495" i="2"/>
</calcChain>
</file>

<file path=xl/sharedStrings.xml><?xml version="1.0" encoding="utf-8"?>
<sst xmlns="http://schemas.openxmlformats.org/spreadsheetml/2006/main" count="3611" uniqueCount="771">
  <si>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</si>
  <si>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</si>
  <si>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</si>
  <si>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</si>
  <si>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</si>
  <si>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</si>
  <si>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</si>
  <si>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</si>
  <si>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</si>
  <si>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</si>
  <si>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</si>
  <si>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</si>
  <si>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</si>
  <si>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</si>
  <si>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</si>
  <si>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</si>
  <si>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</si>
  <si>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</si>
  <si>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</si>
  <si>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</si>
  <si>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</si>
  <si>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</si>
  <si>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</si>
  <si>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</si>
  <si>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</si>
  <si>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</si>
  <si>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</si>
  <si>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</si>
  <si>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</si>
  <si>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</si>
  <si>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</si>
  <si>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</si>
  <si>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</si>
  <si>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</si>
  <si>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</si>
  <si>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</si>
  <si>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</si>
  <si>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</si>
  <si>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</si>
  <si>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</si>
  <si>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</si>
  <si>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</si>
  <si>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</si>
  <si>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</si>
  <si>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</si>
  <si>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</si>
  <si>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</si>
  <si>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</si>
  <si>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</si>
  <si>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</si>
  <si>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</si>
  <si>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</si>
  <si>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</si>
  <si>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</si>
  <si>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</si>
  <si>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</si>
  <si>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</si>
  <si>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</si>
  <si>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</si>
  <si>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</si>
  <si>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</si>
  <si>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</si>
  <si>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</si>
  <si>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</si>
  <si>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</si>
  <si>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</si>
  <si>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</si>
  <si>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27.10.2025</t>
  </si>
  <si>
    <t>22.10.2025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</si>
  <si>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</si>
  <si>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</si>
  <si>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</si>
  <si>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</si>
  <si>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</si>
  <si>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</si>
  <si>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</si>
  <si>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</si>
  <si>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</si>
  <si>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</si>
  <si>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</si>
  <si>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</si>
  <si>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</si>
  <si>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</si>
  <si>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</si>
  <si>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</si>
  <si>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</si>
  <si>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</si>
  <si>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</si>
  <si>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</si>
  <si>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</si>
  <si>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</si>
  <si>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</si>
  <si>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</si>
  <si>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</si>
  <si>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</si>
  <si>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</si>
  <si>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</si>
  <si>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</si>
  <si>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</si>
  <si>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</si>
  <si>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Короб, мин. 14</t>
  </si>
  <si>
    <t>Короб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</si>
  <si>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</si>
  <si>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</si>
  <si>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</si>
  <si>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</si>
  <si>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</si>
  <si>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</si>
  <si>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</si>
  <si>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</si>
  <si>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</si>
  <si>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</si>
  <si>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</si>
  <si>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</si>
  <si>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</si>
  <si>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</si>
  <si>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</si>
  <si>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</si>
  <si>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</si>
  <si>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</si>
  <si>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</si>
  <si>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</si>
  <si>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</si>
  <si>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</si>
  <si>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</si>
  <si>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</si>
  <si>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</si>
  <si>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</si>
  <si>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</si>
  <si>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</si>
  <si>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</si>
  <si>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</si>
  <si>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</si>
  <si>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</si>
  <si>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</si>
  <si>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</si>
  <si>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</si>
  <si>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</si>
  <si>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</si>
  <si>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</si>
  <si>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</si>
  <si>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</si>
  <si>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</si>
  <si>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</si>
  <si>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</si>
  <si>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</si>
  <si>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</si>
  <si>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</si>
  <si>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</si>
  <si>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</si>
  <si>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</si>
  <si>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</si>
  <si>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</si>
  <si>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</si>
  <si>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</si>
  <si>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</si>
  <si>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</si>
  <si>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</si>
  <si>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</si>
  <si>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</si>
  <si>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</si>
  <si>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</si>
  <si>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</si>
  <si>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</si>
  <si>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</si>
  <si>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</si>
  <si>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</si>
  <si>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</si>
  <si>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</si>
  <si>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</si>
  <si>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</si>
  <si>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</si>
  <si>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</si>
  <si>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</si>
  <si>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</si>
  <si>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</si>
  <si>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</si>
  <si>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</si>
  <si>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</si>
  <si>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</si>
  <si>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</si>
  <si>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</si>
  <si>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</si>
  <si>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</si>
  <si>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</si>
  <si>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</si>
  <si>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</si>
  <si>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</si>
  <si>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</si>
  <si>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</si>
  <si>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</si>
  <si>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</si>
  <si>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</si>
  <si>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</si>
  <si>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</si>
  <si>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</si>
  <si>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</si>
  <si>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</si>
  <si>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</si>
  <si>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</si>
  <si>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</si>
  <si>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</si>
  <si>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</si>
  <si>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</si>
  <si>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</si>
  <si>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</si>
  <si>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</si>
  <si>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</si>
  <si>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</si>
  <si>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</si>
  <si>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</si>
  <si>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</si>
  <si>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</si>
  <si>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</si>
  <si>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</si>
  <si>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</si>
  <si>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</si>
  <si>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</si>
  <si>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</si>
  <si>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</si>
  <si>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</si>
  <si>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</si>
  <si>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</si>
  <si>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</si>
  <si>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</si>
  <si>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</si>
  <si>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</si>
  <si>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</si>
  <si>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</si>
  <si>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</si>
  <si>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</si>
  <si>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</si>
  <si>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</si>
  <si>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</si>
  <si>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</si>
  <si>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</si>
  <si>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</si>
  <si>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</si>
  <si>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</si>
  <si>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</si>
  <si>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</si>
  <si>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</si>
  <si>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</si>
  <si>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</si>
  <si>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</si>
  <si>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</si>
  <si>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</si>
  <si>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</si>
  <si>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</si>
  <si>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</si>
  <si>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</si>
  <si>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</si>
  <si>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</si>
  <si>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</si>
  <si>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</si>
  <si>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</si>
  <si>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</si>
  <si>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</si>
  <si>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</si>
  <si>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</si>
  <si>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</si>
  <si>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</si>
  <si>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</si>
  <si>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</si>
  <si>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</si>
  <si>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</si>
  <si>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</si>
  <si>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</si>
  <si>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</si>
  <si>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</si>
  <si>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</si>
  <si>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</si>
  <si>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</si>
  <si>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</si>
  <si>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</si>
  <si>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</si>
  <si>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</si>
  <si>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</si>
  <si>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</si>
  <si>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</si>
  <si>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</si>
  <si>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</si>
  <si>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</si>
  <si>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</si>
  <si>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</si>
  <si>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</si>
  <si>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</si>
  <si>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</si>
  <si>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</si>
  <si>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</si>
  <si>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</si>
  <si>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</si>
  <si>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</si>
  <si>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</si>
  <si>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</si>
  <si>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</si>
  <si>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</si>
  <si>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</si>
  <si>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</si>
  <si>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</si>
  <si>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</si>
  <si>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</si>
  <si>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</si>
  <si>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</si>
  <si>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</si>
  <si>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</si>
  <si>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</si>
  <si>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</si>
  <si>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</si>
  <si>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</si>
  <si>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</si>
  <si>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</si>
  <si>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</si>
  <si>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</si>
  <si>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</si>
  <si>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</si>
  <si>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</si>
  <si>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</si>
  <si>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</si>
  <si>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</si>
  <si>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</si>
  <si>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</si>
  <si>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</si>
  <si>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</si>
  <si>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</si>
  <si>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</si>
  <si>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</si>
  <si>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</si>
  <si>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</si>
  <si>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</si>
  <si>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</si>
  <si>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</si>
  <si>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</si>
  <si>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</si>
  <si>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</si>
  <si>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</si>
  <si>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</si>
  <si>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</si>
  <si>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</si>
  <si>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</si>
  <si>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</si>
  <si>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</si>
  <si>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</si>
  <si>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</si>
  <si>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</si>
  <si>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</si>
  <si>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</si>
  <si>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</si>
  <si>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</si>
  <si>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</si>
  <si>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</si>
  <si>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</si>
  <si>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</si>
  <si>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</si>
  <si>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</si>
  <si>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</si>
  <si>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</si>
  <si>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</si>
  <si>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</si>
  <si>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</si>
  <si>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</si>
  <si>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</si>
  <si>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</si>
  <si>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</si>
  <si>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</si>
  <si>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</si>
  <si>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</si>
  <si>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</si>
  <si>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</si>
  <si>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</si>
  <si>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</si>
  <si>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</si>
  <si>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</si>
  <si>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</si>
  <si>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</si>
  <si>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</si>
  <si>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</si>
  <si>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</si>
  <si>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</si>
  <si>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</si>
  <si>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</si>
  <si>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</si>
  <si>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</si>
  <si>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</si>
  <si>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</si>
  <si>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</si>
  <si>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</si>
  <si>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</si>
  <si>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</si>
  <si>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</si>
  <si>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</si>
  <si>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</si>
  <si>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</si>
  <si>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</si>
  <si>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</si>
  <si>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</si>
  <si>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</si>
  <si>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</si>
  <si>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</si>
  <si>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</si>
  <si>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</si>
  <si>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</si>
  <si>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</si>
  <si>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</si>
  <si>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</si>
  <si>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</si>
  <si>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</si>
  <si>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</si>
  <si>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</si>
  <si>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</si>
  <si>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</si>
  <si>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</si>
  <si>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</si>
  <si>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</si>
  <si>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</si>
  <si>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</si>
  <si>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</si>
  <si>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</si>
  <si>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</si>
  <si>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</si>
  <si>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</si>
  <si>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</si>
  <si>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</si>
  <si>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</si>
  <si>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</si>
  <si>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</si>
  <si>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</si>
  <si>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</si>
  <si>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</si>
  <si>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</si>
  <si>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</si>
  <si>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</si>
  <si>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</si>
  <si>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</si>
  <si>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</si>
  <si>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</si>
  <si>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</si>
  <si>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</si>
  <si>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</si>
  <si>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</si>
  <si>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</si>
  <si>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</si>
  <si>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</si>
  <si>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</si>
  <si>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</si>
  <si>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</si>
  <si>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</si>
  <si>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</si>
  <si>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</si>
  <si>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</si>
  <si>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</si>
  <si>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</si>
  <si>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</si>
  <si>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</si>
  <si>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</si>
  <si>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</si>
  <si>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</si>
  <si>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</si>
  <si>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</si>
  <si>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</si>
  <si>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</si>
  <si>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</si>
  <si>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</si>
  <si>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</si>
  <si>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</si>
  <si>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</si>
  <si>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</si>
  <si>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</si>
  <si>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</si>
  <si>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</si>
  <si>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</si>
  <si>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</si>
  <si>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</si>
  <si>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</si>
  <si>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</si>
  <si>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</si>
  <si>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</si>
  <si>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</si>
  <si>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</si>
  <si>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</si>
  <si>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</si>
  <si>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</si>
  <si>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</si>
  <si>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</si>
  <si>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</si>
  <si>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</si>
  <si>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</si>
  <si>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</si>
  <si>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</si>
  <si>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</si>
  <si>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</si>
  <si>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</si>
  <si>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</si>
  <si>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</si>
  <si>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</si>
  <si>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</si>
  <si>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</si>
  <si>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</si>
  <si>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</si>
  <si>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</si>
  <si>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</si>
  <si>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</si>
  <si>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</si>
  <si>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</si>
  <si>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</si>
  <si>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</si>
  <si>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</si>
  <si>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</si>
  <si>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</si>
  <si>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</si>
  <si>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</si>
  <si>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</si>
  <si>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</si>
  <si>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</si>
  <si>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</si>
  <si>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</si>
  <si>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</si>
  <si>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</si>
  <si>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</si>
  <si>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</si>
  <si>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</si>
  <si>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</si>
  <si>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</si>
  <si>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</si>
  <si>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</si>
  <si>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</si>
  <si>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</si>
  <si>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</si>
  <si>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</si>
  <si>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</si>
  <si>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</si>
  <si>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</si>
  <si>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</si>
  <si>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</si>
  <si>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</si>
  <si>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</si>
  <si>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</si>
  <si>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</si>
  <si>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</si>
  <si>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</si>
  <si>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</si>
  <si>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</si>
  <si>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</si>
  <si>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</si>
  <si>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</si>
  <si>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</si>
  <si>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</si>
  <si>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</si>
  <si>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</si>
  <si>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</si>
  <si>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</si>
  <si>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</si>
  <si>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</si>
  <si>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</si>
  <si>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</si>
  <si>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</si>
  <si>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</si>
  <si>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</si>
  <si>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</si>
  <si>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</si>
  <si>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</si>
  <si>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</si>
  <si>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</si>
  <si>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</si>
  <si>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</si>
  <si>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</si>
  <si>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</si>
  <si>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</si>
  <si>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</si>
  <si>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</si>
  <si>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</si>
  <si>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</si>
  <si>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</si>
  <si>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</si>
  <si>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</si>
  <si>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</si>
  <si>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</si>
  <si>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</si>
  <si>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</si>
  <si>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</si>
  <si>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</si>
  <si>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</si>
  <si>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</si>
  <si>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</si>
  <si>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</si>
  <si>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</si>
  <si>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</si>
  <si>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</si>
  <si>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</si>
  <si>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</si>
  <si>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</si>
  <si>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</si>
  <si>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</si>
  <si>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</si>
  <si>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</si>
  <si>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</si>
  <si>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</si>
  <si>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</si>
  <si>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</si>
  <si>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</si>
  <si>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</si>
  <si>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</si>
  <si>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</si>
  <si>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</si>
  <si>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</si>
  <si>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</si>
  <si>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</si>
  <si>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</si>
  <si>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</si>
  <si>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</si>
  <si>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</si>
  <si>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</si>
  <si>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</si>
  <si>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</si>
  <si>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</si>
  <si>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</si>
  <si>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</si>
  <si>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</si>
  <si>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</si>
  <si>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</si>
  <si>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</si>
  <si>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</si>
  <si>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</si>
  <si>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</si>
  <si>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</si>
  <si>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</si>
  <si>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</si>
  <si>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</si>
  <si>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</si>
  <si>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</si>
  <si>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</si>
  <si>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</si>
  <si>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</si>
  <si>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</si>
  <si>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</si>
  <si>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</si>
  <si>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</si>
  <si>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</si>
  <si>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</si>
  <si>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</si>
  <si>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</si>
  <si>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</si>
  <si>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</si>
  <si>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</si>
  <si>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</si>
  <si>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</si>
  <si>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</si>
  <si>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</si>
  <si>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</si>
  <si>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</si>
  <si>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</si>
  <si>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</si>
  <si>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</si>
  <si>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</si>
  <si>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</si>
  <si>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</si>
  <si>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</si>
  <si>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</si>
  <si>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</si>
  <si>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</si>
  <si>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</si>
  <si>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</si>
  <si>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</si>
  <si>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</si>
  <si>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</si>
  <si>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</si>
  <si>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</si>
  <si>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</si>
  <si>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</si>
  <si>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31.10.2025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</si>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</sst>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45960</v>
      </c>
      <c r="R5" s="561"/>
      <c r="T5" s="562" t="s">
        <v>3</v>
      </c>
      <c r="U5" s="563"/>
      <c r="V5" s="564" t="s">
        <v>757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75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Четверг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1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 t="s">
        <v>76</v>
      </c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0.41666666666666669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77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77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78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84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100</v>
      </c>
      <c r="M29" s="38" t="s">
        <v>96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101</v>
      </c>
      <c r="AK29" s="84">
        <v>25.2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102</v>
      </c>
      <c r="B30" s="63" t="s">
        <v>103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100</v>
      </c>
      <c r="M30" s="38" t="s">
        <v>96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101</v>
      </c>
      <c r="AK30" s="84">
        <v>35.28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104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105</v>
      </c>
      <c r="B34" s="63" t="s">
        <v>106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109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107</v>
      </c>
      <c r="AG34" s="78"/>
      <c r="AJ34" s="84" t="s">
        <v>45</v>
      </c>
      <c r="AK34" s="84">
        <v>0</v>
      </c>
      <c r="BB34" s="99" t="s">
        <v>108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110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111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112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113</v>
      </c>
      <c r="B40" s="63" t="s">
        <v>114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117</v>
      </c>
      <c r="L40" s="37" t="s">
        <v>118</v>
      </c>
      <c r="M40" s="38" t="s">
        <v>116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115</v>
      </c>
      <c r="AG40" s="78"/>
      <c r="AJ40" s="84" t="s">
        <v>101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119</v>
      </c>
      <c r="B41" s="63" t="s">
        <v>120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121</v>
      </c>
      <c r="L41" s="37" t="s">
        <v>122</v>
      </c>
      <c r="M41" s="38" t="s">
        <v>88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101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123</v>
      </c>
      <c r="B42" s="63" t="s">
        <v>124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121</v>
      </c>
      <c r="L42" s="37" t="s">
        <v>45</v>
      </c>
      <c r="M42" s="38" t="s">
        <v>88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4" t="s">
        <v>84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125</v>
      </c>
      <c r="B46" s="63" t="s">
        <v>126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100</v>
      </c>
      <c r="M46" s="38" t="s">
        <v>88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127</v>
      </c>
      <c r="AG46" s="78"/>
      <c r="AJ46" s="84" t="s">
        <v>101</v>
      </c>
      <c r="AK46" s="84">
        <v>25.2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128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112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129</v>
      </c>
      <c r="B51" s="63" t="s">
        <v>130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117</v>
      </c>
      <c r="L51" s="37" t="s">
        <v>118</v>
      </c>
      <c r="M51" s="38" t="s">
        <v>88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131</v>
      </c>
      <c r="AG51" s="78"/>
      <c r="AJ51" s="84" t="s">
        <v>101</v>
      </c>
      <c r="AK51" s="84">
        <v>89.6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117</v>
      </c>
      <c r="L52" s="37" t="s">
        <v>45</v>
      </c>
      <c r="M52" s="38" t="s">
        <v>116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134</v>
      </c>
      <c r="AG52" s="78"/>
      <c r="AJ52" s="84" t="s">
        <v>101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121</v>
      </c>
      <c r="L53" s="37" t="s">
        <v>45</v>
      </c>
      <c r="M53" s="38" t="s">
        <v>116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137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121</v>
      </c>
      <c r="L54" s="37" t="s">
        <v>45</v>
      </c>
      <c r="M54" s="38" t="s">
        <v>116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100</v>
      </c>
      <c r="M55" s="38" t="s">
        <v>96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143</v>
      </c>
      <c r="AG55" s="78"/>
      <c r="AJ55" s="84" t="s">
        <v>101</v>
      </c>
      <c r="AK55" s="84">
        <v>29.4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45</v>
      </c>
      <c r="M56" s="38" t="s">
        <v>116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101</v>
      </c>
      <c r="AK56" s="84">
        <v>4.5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147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148</v>
      </c>
      <c r="B60" s="63" t="s">
        <v>149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117</v>
      </c>
      <c r="L60" s="37" t="s">
        <v>118</v>
      </c>
      <c r="M60" s="38" t="s">
        <v>116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150</v>
      </c>
      <c r="AG60" s="78"/>
      <c r="AJ60" s="84" t="s">
        <v>101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151</v>
      </c>
      <c r="B61" s="63" t="s">
        <v>152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150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116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101</v>
      </c>
      <c r="AK62" s="84">
        <v>2.7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4" t="s">
        <v>78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155</v>
      </c>
      <c r="B66" s="63" t="s">
        <v>156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157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158</v>
      </c>
      <c r="B67" s="63" t="s">
        <v>159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84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164</v>
      </c>
      <c r="B72" s="63" t="s">
        <v>165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117</v>
      </c>
      <c r="L72" s="37" t="s">
        <v>45</v>
      </c>
      <c r="M72" s="38" t="s">
        <v>88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166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117</v>
      </c>
      <c r="L73" s="37" t="s">
        <v>45</v>
      </c>
      <c r="M73" s="38" t="s">
        <v>88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170</v>
      </c>
      <c r="B74" s="63" t="s">
        <v>171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100</v>
      </c>
      <c r="M74" s="38" t="s">
        <v>88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101</v>
      </c>
      <c r="AK74" s="84">
        <v>25.2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100</v>
      </c>
      <c r="M76" s="38" t="s">
        <v>88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101</v>
      </c>
      <c r="AK76" s="84">
        <v>25.2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177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178</v>
      </c>
      <c r="B80" s="63" t="s">
        <v>179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117</v>
      </c>
      <c r="L80" s="37" t="s">
        <v>118</v>
      </c>
      <c r="M80" s="38" t="s">
        <v>96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180</v>
      </c>
      <c r="AG80" s="78"/>
      <c r="AJ80" s="84" t="s">
        <v>101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181</v>
      </c>
      <c r="B81" s="63" t="s">
        <v>182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121</v>
      </c>
      <c r="L81" s="37" t="s">
        <v>122</v>
      </c>
      <c r="M81" s="38" t="s">
        <v>88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101</v>
      </c>
      <c r="AK81" s="84">
        <v>28.8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184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112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185</v>
      </c>
      <c r="B86" s="63" t="s">
        <v>186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117</v>
      </c>
      <c r="L86" s="37" t="s">
        <v>118</v>
      </c>
      <c r="M86" s="38" t="s">
        <v>96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187</v>
      </c>
      <c r="AG86" s="78"/>
      <c r="AJ86" s="84" t="s">
        <v>101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188</v>
      </c>
      <c r="B87" s="63" t="s">
        <v>189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121</v>
      </c>
      <c r="L87" s="37" t="s">
        <v>45</v>
      </c>
      <c r="M87" s="38" t="s">
        <v>88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187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190</v>
      </c>
      <c r="B88" s="63" t="s">
        <v>191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121</v>
      </c>
      <c r="L88" s="37" t="s">
        <v>122</v>
      </c>
      <c r="M88" s="38" t="s">
        <v>96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187</v>
      </c>
      <c r="AG88" s="78"/>
      <c r="AJ88" s="84" t="s">
        <v>101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4" t="s">
        <v>84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192</v>
      </c>
      <c r="B92" s="63" t="s">
        <v>193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117</v>
      </c>
      <c r="L92" s="37" t="s">
        <v>118</v>
      </c>
      <c r="M92" s="38" t="s">
        <v>96</v>
      </c>
      <c r="N92" s="38"/>
      <c r="O92" s="37">
        <v>45</v>
      </c>
      <c r="P92" s="66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194</v>
      </c>
      <c r="AG92" s="78"/>
      <c r="AJ92" s="84" t="s">
        <v>101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195</v>
      </c>
      <c r="B93" s="63" t="s">
        <v>196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197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198</v>
      </c>
      <c r="B94" s="63" t="s">
        <v>199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194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100</v>
      </c>
      <c r="M95" s="38" t="s">
        <v>88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101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3" t="s">
        <v>203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112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117</v>
      </c>
      <c r="L100" s="37" t="s">
        <v>118</v>
      </c>
      <c r="M100" s="38" t="s">
        <v>116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101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121</v>
      </c>
      <c r="L101" s="37" t="s">
        <v>122</v>
      </c>
      <c r="M101" s="38" t="s">
        <v>88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101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121</v>
      </c>
      <c r="L102" s="37" t="s">
        <v>122</v>
      </c>
      <c r="M102" s="38" t="s">
        <v>88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101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88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147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116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116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84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117</v>
      </c>
      <c r="L113" s="37" t="s">
        <v>118</v>
      </c>
      <c r="M113" s="38" t="s">
        <v>96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101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100</v>
      </c>
      <c r="M114" s="38" t="s">
        <v>96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101</v>
      </c>
      <c r="AK114" s="84">
        <v>27.72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100</v>
      </c>
      <c r="M115" s="38" t="s">
        <v>96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101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100</v>
      </c>
      <c r="M116" s="38" t="s">
        <v>88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101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4" t="s">
        <v>177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100</v>
      </c>
      <c r="M120" s="38" t="s">
        <v>88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101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233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112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100</v>
      </c>
      <c r="M125" s="38" t="s">
        <v>109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101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100</v>
      </c>
      <c r="M126" s="38" t="s">
        <v>109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101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78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100</v>
      </c>
      <c r="M130" s="38" t="s">
        <v>109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101</v>
      </c>
      <c r="AK130" s="84">
        <v>39.200000000000003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100</v>
      </c>
      <c r="M131" s="38" t="s">
        <v>109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101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84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109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100</v>
      </c>
      <c r="M136" s="38" t="s">
        <v>109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101</v>
      </c>
      <c r="AK136" s="84">
        <v>36.96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110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112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121</v>
      </c>
      <c r="L141" s="37" t="s">
        <v>122</v>
      </c>
      <c r="M141" s="38" t="s">
        <v>116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101</v>
      </c>
      <c r="AK141" s="84">
        <v>48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116</v>
      </c>
      <c r="N142" s="38"/>
      <c r="O142" s="37">
        <v>55</v>
      </c>
      <c r="P142" s="68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250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78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251</v>
      </c>
      <c r="B146" s="63" t="s">
        <v>252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117</v>
      </c>
      <c r="L146" s="37" t="s">
        <v>118</v>
      </c>
      <c r="M146" s="38" t="s">
        <v>116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253</v>
      </c>
      <c r="AG146" s="78"/>
      <c r="AJ146" s="84" t="s">
        <v>101</v>
      </c>
      <c r="AK146" s="84">
        <v>72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254</v>
      </c>
      <c r="B147" s="63" t="s">
        <v>255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256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257</v>
      </c>
      <c r="B148" s="63" t="s">
        <v>258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118</v>
      </c>
      <c r="M148" s="38" t="s">
        <v>82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101</v>
      </c>
      <c r="AK148" s="84">
        <v>72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2" t="s">
        <v>260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261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147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262</v>
      </c>
      <c r="B154" s="63" t="s">
        <v>263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264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78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265</v>
      </c>
      <c r="B158" s="63" t="s">
        <v>266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121</v>
      </c>
      <c r="L158" s="37" t="s">
        <v>122</v>
      </c>
      <c r="M158" s="38" t="s">
        <v>82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267</v>
      </c>
      <c r="AG158" s="78"/>
      <c r="AJ158" s="84" t="s">
        <v>101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268</v>
      </c>
      <c r="B159" s="63" t="s">
        <v>269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121</v>
      </c>
      <c r="L159" s="37" t="s">
        <v>45</v>
      </c>
      <c r="M159" s="38" t="s">
        <v>82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270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271</v>
      </c>
      <c r="B160" s="63" t="s">
        <v>272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121</v>
      </c>
      <c r="L160" s="37" t="s">
        <v>122</v>
      </c>
      <c r="M160" s="38" t="s">
        <v>82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101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276</v>
      </c>
      <c r="M161" s="38" t="s">
        <v>82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267</v>
      </c>
      <c r="AG161" s="78"/>
      <c r="AJ161" s="84" t="s">
        <v>101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276</v>
      </c>
      <c r="M162" s="38" t="s">
        <v>82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270</v>
      </c>
      <c r="AG162" s="78"/>
      <c r="AJ162" s="84" t="s">
        <v>101</v>
      </c>
      <c r="AK162" s="84">
        <v>37.799999999999997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282</v>
      </c>
      <c r="B164" s="63" t="s">
        <v>283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276</v>
      </c>
      <c r="M164" s="38" t="s">
        <v>82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101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273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288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104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289</v>
      </c>
      <c r="B170" s="63" t="s">
        <v>290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293</v>
      </c>
      <c r="L170" s="37" t="s">
        <v>45</v>
      </c>
      <c r="M170" s="38" t="s">
        <v>292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291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293</v>
      </c>
      <c r="L171" s="37" t="s">
        <v>45</v>
      </c>
      <c r="M171" s="38" t="s">
        <v>292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293</v>
      </c>
      <c r="L172" s="37" t="s">
        <v>45</v>
      </c>
      <c r="M172" s="38" t="s">
        <v>292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299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300</v>
      </c>
      <c r="B176" s="63" t="s">
        <v>301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293</v>
      </c>
      <c r="L176" s="37" t="s">
        <v>45</v>
      </c>
      <c r="M176" s="38" t="s">
        <v>292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296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302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112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303</v>
      </c>
      <c r="B181" s="63" t="s">
        <v>304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117</v>
      </c>
      <c r="L181" s="37" t="s">
        <v>45</v>
      </c>
      <c r="M181" s="38" t="s">
        <v>116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305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306</v>
      </c>
      <c r="B182" s="63" t="s">
        <v>307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100</v>
      </c>
      <c r="M182" s="38" t="s">
        <v>116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305</v>
      </c>
      <c r="AG182" s="78"/>
      <c r="AJ182" s="84" t="s">
        <v>101</v>
      </c>
      <c r="AK182" s="84">
        <v>37.799999999999997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147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308</v>
      </c>
      <c r="B186" s="63" t="s">
        <v>309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310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311</v>
      </c>
      <c r="B187" s="63" t="s">
        <v>312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116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310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78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313</v>
      </c>
      <c r="B191" s="63" t="s">
        <v>314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121</v>
      </c>
      <c r="L191" s="37" t="s">
        <v>122</v>
      </c>
      <c r="M191" s="38" t="s">
        <v>82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315</v>
      </c>
      <c r="AG191" s="78"/>
      <c r="AJ191" s="84" t="s">
        <v>101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316</v>
      </c>
      <c r="B192" s="63" t="s">
        <v>317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121</v>
      </c>
      <c r="L192" s="37" t="s">
        <v>122</v>
      </c>
      <c r="M192" s="38" t="s">
        <v>82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101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122</v>
      </c>
      <c r="M193" s="38" t="s">
        <v>82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101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122</v>
      </c>
      <c r="M194" s="38" t="s">
        <v>82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101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276</v>
      </c>
      <c r="M195" s="38" t="s">
        <v>82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315</v>
      </c>
      <c r="AG195" s="78"/>
      <c r="AJ195" s="84" t="s">
        <v>101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276</v>
      </c>
      <c r="M196" s="38" t="s">
        <v>82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101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276</v>
      </c>
      <c r="M198" s="38" t="s">
        <v>82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101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4" t="s">
        <v>84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333</v>
      </c>
      <c r="B202" s="63" t="s">
        <v>334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117</v>
      </c>
      <c r="L202" s="37" t="s">
        <v>45</v>
      </c>
      <c r="M202" s="38" t="s">
        <v>88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335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117</v>
      </c>
      <c r="L203" s="37" t="s">
        <v>45</v>
      </c>
      <c r="M203" s="38" t="s">
        <v>88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339</v>
      </c>
      <c r="B204" s="63" t="s">
        <v>340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117</v>
      </c>
      <c r="L204" s="37" t="s">
        <v>118</v>
      </c>
      <c r="M204" s="38" t="s">
        <v>88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101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100</v>
      </c>
      <c r="M205" s="38" t="s">
        <v>88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335</v>
      </c>
      <c r="AG205" s="78"/>
      <c r="AJ205" s="84" t="s">
        <v>101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100</v>
      </c>
      <c r="M206" s="38" t="s">
        <v>96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101</v>
      </c>
      <c r="AK206" s="84">
        <v>25.2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100</v>
      </c>
      <c r="M207" s="38" t="s">
        <v>88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341</v>
      </c>
      <c r="AG207" s="78"/>
      <c r="AJ207" s="84" t="s">
        <v>101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100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341</v>
      </c>
      <c r="AG208" s="78"/>
      <c r="AJ208" s="84" t="s">
        <v>101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100</v>
      </c>
      <c r="M209" s="38" t="s">
        <v>96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101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100</v>
      </c>
      <c r="M210" s="38" t="s">
        <v>88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338</v>
      </c>
      <c r="AG210" s="78"/>
      <c r="AJ210" s="84" t="s">
        <v>101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177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356</v>
      </c>
      <c r="B214" s="63" t="s">
        <v>357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100</v>
      </c>
      <c r="M214" s="38" t="s">
        <v>96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358</v>
      </c>
      <c r="AG214" s="78"/>
      <c r="AJ214" s="84" t="s">
        <v>101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362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112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363</v>
      </c>
      <c r="B220" s="63" t="s">
        <v>364</v>
      </c>
      <c r="C220" s="36">
        <v>4301012228</v>
      </c>
      <c r="D220" s="625">
        <v>4680115887282</v>
      </c>
      <c r="E220" s="625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116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366</v>
      </c>
      <c r="AC220" s="280" t="s">
        <v>365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367</v>
      </c>
      <c r="B221" s="63" t="s">
        <v>368</v>
      </c>
      <c r="C221" s="36">
        <v>4301011826</v>
      </c>
      <c r="D221" s="625">
        <v>4680115884137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369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370</v>
      </c>
      <c r="B222" s="63" t="s">
        <v>371</v>
      </c>
      <c r="C222" s="36">
        <v>4301011724</v>
      </c>
      <c r="D222" s="625">
        <v>4680115884236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625">
        <v>4680115884175</v>
      </c>
      <c r="E223" s="625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4301011824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121</v>
      </c>
      <c r="L224" s="37" t="s">
        <v>122</v>
      </c>
      <c r="M224" s="38" t="s">
        <v>116</v>
      </c>
      <c r="N224" s="38"/>
      <c r="O224" s="37">
        <v>55</v>
      </c>
      <c r="P224" s="7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369</v>
      </c>
      <c r="AG224" s="78"/>
      <c r="AJ224" s="84" t="s">
        <v>101</v>
      </c>
      <c r="AK224" s="84">
        <v>48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375</v>
      </c>
      <c r="B225" s="63" t="s">
        <v>377</v>
      </c>
      <c r="C225" s="36">
        <v>4301012196</v>
      </c>
      <c r="D225" s="625">
        <v>4680115884144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116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369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4301012149</v>
      </c>
      <c r="D226" s="625">
        <v>4680115886551</v>
      </c>
      <c r="E226" s="625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116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4301011726</v>
      </c>
      <c r="D227" s="625">
        <v>4680115884182</v>
      </c>
      <c r="E227" s="625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121</v>
      </c>
      <c r="L227" s="37" t="s">
        <v>45</v>
      </c>
      <c r="M227" s="38" t="s">
        <v>116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4301011722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122</v>
      </c>
      <c r="M228" s="38" t="s">
        <v>116</v>
      </c>
      <c r="N228" s="38"/>
      <c r="O228" s="37">
        <v>55</v>
      </c>
      <c r="P228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374</v>
      </c>
      <c r="AG228" s="78"/>
      <c r="AJ228" s="84" t="s">
        <v>101</v>
      </c>
      <c r="AK228" s="84">
        <v>48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383</v>
      </c>
      <c r="B229" s="63" t="s">
        <v>385</v>
      </c>
      <c r="C229" s="36">
        <v>4301012195</v>
      </c>
      <c r="D229" s="625">
        <v>4680115884205</v>
      </c>
      <c r="E229" s="62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116</v>
      </c>
      <c r="N229" s="38"/>
      <c r="O229" s="37">
        <v>55</v>
      </c>
      <c r="P229" s="739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627"/>
      <c r="R229" s="627"/>
      <c r="S229" s="627"/>
      <c r="T229" s="62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374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2"/>
      <c r="B231" s="632"/>
      <c r="C231" s="632"/>
      <c r="D231" s="632"/>
      <c r="E231" s="632"/>
      <c r="F231" s="632"/>
      <c r="G231" s="632"/>
      <c r="H231" s="632"/>
      <c r="I231" s="632"/>
      <c r="J231" s="632"/>
      <c r="K231" s="632"/>
      <c r="L231" s="632"/>
      <c r="M231" s="632"/>
      <c r="N231" s="632"/>
      <c r="O231" s="633"/>
      <c r="P231" s="629" t="s">
        <v>40</v>
      </c>
      <c r="Q231" s="630"/>
      <c r="R231" s="630"/>
      <c r="S231" s="630"/>
      <c r="T231" s="630"/>
      <c r="U231" s="630"/>
      <c r="V231" s="631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4" t="s">
        <v>147</v>
      </c>
      <c r="B232" s="624"/>
      <c r="C232" s="624"/>
      <c r="D232" s="624"/>
      <c r="E232" s="624"/>
      <c r="F232" s="624"/>
      <c r="G232" s="624"/>
      <c r="H232" s="624"/>
      <c r="I232" s="624"/>
      <c r="J232" s="624"/>
      <c r="K232" s="624"/>
      <c r="L232" s="624"/>
      <c r="M232" s="624"/>
      <c r="N232" s="624"/>
      <c r="O232" s="624"/>
      <c r="P232" s="624"/>
      <c r="Q232" s="624"/>
      <c r="R232" s="624"/>
      <c r="S232" s="624"/>
      <c r="T232" s="624"/>
      <c r="U232" s="624"/>
      <c r="V232" s="624"/>
      <c r="W232" s="624"/>
      <c r="X232" s="624"/>
      <c r="Y232" s="624"/>
      <c r="Z232" s="624"/>
      <c r="AA232" s="66"/>
      <c r="AB232" s="66"/>
      <c r="AC232" s="80"/>
    </row>
    <row r="233" spans="1:68" ht="27" customHeight="1" x14ac:dyDescent="0.25">
      <c r="A233" s="63" t="s">
        <v>386</v>
      </c>
      <c r="B233" s="63" t="s">
        <v>387</v>
      </c>
      <c r="C233" s="36">
        <v>4301020377</v>
      </c>
      <c r="D233" s="625">
        <v>4680115885981</v>
      </c>
      <c r="E233" s="625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7"/>
      <c r="R233" s="627"/>
      <c r="S233" s="627"/>
      <c r="T233" s="628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388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2"/>
      <c r="B235" s="632"/>
      <c r="C235" s="632"/>
      <c r="D235" s="632"/>
      <c r="E235" s="632"/>
      <c r="F235" s="632"/>
      <c r="G235" s="632"/>
      <c r="H235" s="632"/>
      <c r="I235" s="632"/>
      <c r="J235" s="632"/>
      <c r="K235" s="632"/>
      <c r="L235" s="632"/>
      <c r="M235" s="632"/>
      <c r="N235" s="632"/>
      <c r="O235" s="633"/>
      <c r="P235" s="629" t="s">
        <v>40</v>
      </c>
      <c r="Q235" s="630"/>
      <c r="R235" s="630"/>
      <c r="S235" s="630"/>
      <c r="T235" s="630"/>
      <c r="U235" s="630"/>
      <c r="V235" s="631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4" t="s">
        <v>389</v>
      </c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4"/>
      <c r="P236" s="624"/>
      <c r="Q236" s="624"/>
      <c r="R236" s="624"/>
      <c r="S236" s="624"/>
      <c r="T236" s="624"/>
      <c r="U236" s="624"/>
      <c r="V236" s="624"/>
      <c r="W236" s="624"/>
      <c r="X236" s="624"/>
      <c r="Y236" s="624"/>
      <c r="Z236" s="624"/>
      <c r="AA236" s="66"/>
      <c r="AB236" s="66"/>
      <c r="AC236" s="80"/>
    </row>
    <row r="237" spans="1:68" ht="27" customHeight="1" x14ac:dyDescent="0.25">
      <c r="A237" s="63" t="s">
        <v>390</v>
      </c>
      <c r="B237" s="63" t="s">
        <v>391</v>
      </c>
      <c r="C237" s="36">
        <v>4301040362</v>
      </c>
      <c r="D237" s="625">
        <v>4680115886803</v>
      </c>
      <c r="E237" s="625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293</v>
      </c>
      <c r="L237" s="37" t="s">
        <v>45</v>
      </c>
      <c r="M237" s="38" t="s">
        <v>292</v>
      </c>
      <c r="N237" s="38"/>
      <c r="O237" s="37">
        <v>45</v>
      </c>
      <c r="P237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7"/>
      <c r="R237" s="627"/>
      <c r="S237" s="627"/>
      <c r="T237" s="62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392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2"/>
      <c r="B239" s="632"/>
      <c r="C239" s="632"/>
      <c r="D239" s="632"/>
      <c r="E239" s="632"/>
      <c r="F239" s="632"/>
      <c r="G239" s="632"/>
      <c r="H239" s="632"/>
      <c r="I239" s="632"/>
      <c r="J239" s="632"/>
      <c r="K239" s="632"/>
      <c r="L239" s="632"/>
      <c r="M239" s="632"/>
      <c r="N239" s="632"/>
      <c r="O239" s="633"/>
      <c r="P239" s="629" t="s">
        <v>40</v>
      </c>
      <c r="Q239" s="630"/>
      <c r="R239" s="630"/>
      <c r="S239" s="630"/>
      <c r="T239" s="630"/>
      <c r="U239" s="630"/>
      <c r="V239" s="631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4" t="s">
        <v>393</v>
      </c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4"/>
      <c r="P240" s="624"/>
      <c r="Q240" s="624"/>
      <c r="R240" s="624"/>
      <c r="S240" s="624"/>
      <c r="T240" s="624"/>
      <c r="U240" s="624"/>
      <c r="V240" s="624"/>
      <c r="W240" s="624"/>
      <c r="X240" s="624"/>
      <c r="Y240" s="624"/>
      <c r="Z240" s="624"/>
      <c r="AA240" s="66"/>
      <c r="AB240" s="66"/>
      <c r="AC240" s="80"/>
    </row>
    <row r="241" spans="1:68" ht="27" customHeight="1" x14ac:dyDescent="0.25">
      <c r="A241" s="63" t="s">
        <v>394</v>
      </c>
      <c r="B241" s="63" t="s">
        <v>395</v>
      </c>
      <c r="C241" s="36">
        <v>4301041004</v>
      </c>
      <c r="D241" s="625">
        <v>4680115886704</v>
      </c>
      <c r="E241" s="625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293</v>
      </c>
      <c r="L241" s="37" t="s">
        <v>45</v>
      </c>
      <c r="M241" s="38" t="s">
        <v>292</v>
      </c>
      <c r="N241" s="38"/>
      <c r="O241" s="37">
        <v>90</v>
      </c>
      <c r="P241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396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397</v>
      </c>
      <c r="B242" s="63" t="s">
        <v>398</v>
      </c>
      <c r="C242" s="36">
        <v>4301041008</v>
      </c>
      <c r="D242" s="625">
        <v>4680115886681</v>
      </c>
      <c r="E242" s="62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293</v>
      </c>
      <c r="L242" s="37" t="s">
        <v>45</v>
      </c>
      <c r="M242" s="38" t="s">
        <v>292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396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4301041007</v>
      </c>
      <c r="D243" s="625">
        <v>4680115886735</v>
      </c>
      <c r="E243" s="625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293</v>
      </c>
      <c r="L243" s="37" t="s">
        <v>45</v>
      </c>
      <c r="M243" s="38" t="s">
        <v>292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396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625">
        <v>4680115886728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293</v>
      </c>
      <c r="L244" s="37" t="s">
        <v>45</v>
      </c>
      <c r="M244" s="38" t="s">
        <v>292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396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25">
        <v>4680115886711</v>
      </c>
      <c r="E245" s="62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293</v>
      </c>
      <c r="L245" s="37" t="s">
        <v>45</v>
      </c>
      <c r="M245" s="38" t="s">
        <v>292</v>
      </c>
      <c r="N245" s="38"/>
      <c r="O245" s="37">
        <v>90</v>
      </c>
      <c r="P245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7"/>
      <c r="R245" s="627"/>
      <c r="S245" s="627"/>
      <c r="T245" s="62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396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2"/>
      <c r="B247" s="632"/>
      <c r="C247" s="632"/>
      <c r="D247" s="632"/>
      <c r="E247" s="632"/>
      <c r="F247" s="632"/>
      <c r="G247" s="632"/>
      <c r="H247" s="632"/>
      <c r="I247" s="632"/>
      <c r="J247" s="632"/>
      <c r="K247" s="632"/>
      <c r="L247" s="632"/>
      <c r="M247" s="632"/>
      <c r="N247" s="632"/>
      <c r="O247" s="633"/>
      <c r="P247" s="629" t="s">
        <v>40</v>
      </c>
      <c r="Q247" s="630"/>
      <c r="R247" s="630"/>
      <c r="S247" s="630"/>
      <c r="T247" s="630"/>
      <c r="U247" s="630"/>
      <c r="V247" s="631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3" t="s">
        <v>405</v>
      </c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5"/>
      <c r="AB248" s="65"/>
      <c r="AC248" s="79"/>
    </row>
    <row r="249" spans="1:68" ht="14.25" customHeight="1" x14ac:dyDescent="0.25">
      <c r="A249" s="624" t="s">
        <v>112</v>
      </c>
      <c r="B249" s="624"/>
      <c r="C249" s="624"/>
      <c r="D249" s="624"/>
      <c r="E249" s="624"/>
      <c r="F249" s="624"/>
      <c r="G249" s="624"/>
      <c r="H249" s="624"/>
      <c r="I249" s="624"/>
      <c r="J249" s="624"/>
      <c r="K249" s="624"/>
      <c r="L249" s="624"/>
      <c r="M249" s="624"/>
      <c r="N249" s="624"/>
      <c r="O249" s="624"/>
      <c r="P249" s="624"/>
      <c r="Q249" s="624"/>
      <c r="R249" s="624"/>
      <c r="S249" s="624"/>
      <c r="T249" s="624"/>
      <c r="U249" s="624"/>
      <c r="V249" s="624"/>
      <c r="W249" s="624"/>
      <c r="X249" s="624"/>
      <c r="Y249" s="624"/>
      <c r="Z249" s="624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25">
        <v>4680115885837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118</v>
      </c>
      <c r="M250" s="38" t="s">
        <v>116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101</v>
      </c>
      <c r="AK250" s="84">
        <v>86.4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25">
        <v>4680115885851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25">
        <v>4680115885806</v>
      </c>
      <c r="E252" s="62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118</v>
      </c>
      <c r="M252" s="38" t="s">
        <v>116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101</v>
      </c>
      <c r="AK252" s="84">
        <v>86.4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25">
        <v>4680115885844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116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25">
        <v>4680115885820</v>
      </c>
      <c r="E254" s="62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122</v>
      </c>
      <c r="M254" s="38" t="s">
        <v>116</v>
      </c>
      <c r="N254" s="38"/>
      <c r="O254" s="37">
        <v>55</v>
      </c>
      <c r="P254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7"/>
      <c r="R254" s="627"/>
      <c r="S254" s="627"/>
      <c r="T254" s="62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101</v>
      </c>
      <c r="AK254" s="84">
        <v>48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2"/>
      <c r="B256" s="632"/>
      <c r="C256" s="632"/>
      <c r="D256" s="632"/>
      <c r="E256" s="632"/>
      <c r="F256" s="632"/>
      <c r="G256" s="632"/>
      <c r="H256" s="632"/>
      <c r="I256" s="632"/>
      <c r="J256" s="632"/>
      <c r="K256" s="632"/>
      <c r="L256" s="632"/>
      <c r="M256" s="632"/>
      <c r="N256" s="632"/>
      <c r="O256" s="633"/>
      <c r="P256" s="629" t="s">
        <v>40</v>
      </c>
      <c r="Q256" s="630"/>
      <c r="R256" s="630"/>
      <c r="S256" s="630"/>
      <c r="T256" s="630"/>
      <c r="U256" s="630"/>
      <c r="V256" s="631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3" t="s">
        <v>421</v>
      </c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5"/>
      <c r="AB257" s="65"/>
      <c r="AC257" s="79"/>
    </row>
    <row r="258" spans="1:68" ht="14.25" customHeight="1" x14ac:dyDescent="0.25">
      <c r="A258" s="624" t="s">
        <v>112</v>
      </c>
      <c r="B258" s="624"/>
      <c r="C258" s="624"/>
      <c r="D258" s="624"/>
      <c r="E258" s="624"/>
      <c r="F258" s="624"/>
      <c r="G258" s="624"/>
      <c r="H258" s="624"/>
      <c r="I258" s="624"/>
      <c r="J258" s="624"/>
      <c r="K258" s="624"/>
      <c r="L258" s="624"/>
      <c r="M258" s="624"/>
      <c r="N258" s="624"/>
      <c r="O258" s="624"/>
      <c r="P258" s="624"/>
      <c r="Q258" s="624"/>
      <c r="R258" s="624"/>
      <c r="S258" s="624"/>
      <c r="T258" s="624"/>
      <c r="U258" s="624"/>
      <c r="V258" s="624"/>
      <c r="W258" s="624"/>
      <c r="X258" s="624"/>
      <c r="Y258" s="624"/>
      <c r="Z258" s="624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25">
        <v>4607091383423</v>
      </c>
      <c r="E259" s="625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88</v>
      </c>
      <c r="N259" s="38"/>
      <c r="O259" s="37">
        <v>35</v>
      </c>
      <c r="P259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25">
        <v>4680115886957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88</v>
      </c>
      <c r="N260" s="38"/>
      <c r="O260" s="37">
        <v>30</v>
      </c>
      <c r="P260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4301012098</v>
      </c>
      <c r="D261" s="625">
        <v>4680115885660</v>
      </c>
      <c r="E261" s="62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88</v>
      </c>
      <c r="N261" s="38"/>
      <c r="O261" s="37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430</v>
      </c>
      <c r="B262" s="63" t="s">
        <v>431</v>
      </c>
      <c r="C262" s="36">
        <v>4301012176</v>
      </c>
      <c r="D262" s="625">
        <v>4680115886773</v>
      </c>
      <c r="E262" s="625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7"/>
      <c r="R262" s="627"/>
      <c r="S262" s="627"/>
      <c r="T262" s="62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432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2"/>
      <c r="B264" s="632"/>
      <c r="C264" s="632"/>
      <c r="D264" s="632"/>
      <c r="E264" s="632"/>
      <c r="F264" s="632"/>
      <c r="G264" s="632"/>
      <c r="H264" s="632"/>
      <c r="I264" s="632"/>
      <c r="J264" s="632"/>
      <c r="K264" s="632"/>
      <c r="L264" s="632"/>
      <c r="M264" s="632"/>
      <c r="N264" s="632"/>
      <c r="O264" s="633"/>
      <c r="P264" s="629" t="s">
        <v>40</v>
      </c>
      <c r="Q264" s="630"/>
      <c r="R264" s="630"/>
      <c r="S264" s="630"/>
      <c r="T264" s="630"/>
      <c r="U264" s="630"/>
      <c r="V264" s="631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3" t="s">
        <v>433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5"/>
      <c r="AB265" s="65"/>
      <c r="AC265" s="79"/>
    </row>
    <row r="266" spans="1:68" ht="14.25" customHeight="1" x14ac:dyDescent="0.25">
      <c r="A266" s="624" t="s">
        <v>84</v>
      </c>
      <c r="B266" s="624"/>
      <c r="C266" s="624"/>
      <c r="D266" s="624"/>
      <c r="E266" s="624"/>
      <c r="F266" s="624"/>
      <c r="G266" s="624"/>
      <c r="H266" s="624"/>
      <c r="I266" s="624"/>
      <c r="J266" s="624"/>
      <c r="K266" s="624"/>
      <c r="L266" s="624"/>
      <c r="M266" s="624"/>
      <c r="N266" s="624"/>
      <c r="O266" s="624"/>
      <c r="P266" s="624"/>
      <c r="Q266" s="624"/>
      <c r="R266" s="624"/>
      <c r="S266" s="624"/>
      <c r="T266" s="624"/>
      <c r="U266" s="624"/>
      <c r="V266" s="624"/>
      <c r="W266" s="624"/>
      <c r="X266" s="624"/>
      <c r="Y266" s="624"/>
      <c r="Z266" s="624"/>
      <c r="AA266" s="66"/>
      <c r="AB266" s="66"/>
      <c r="AC266" s="80"/>
    </row>
    <row r="267" spans="1:68" ht="27" customHeight="1" x14ac:dyDescent="0.25">
      <c r="A267" s="63" t="s">
        <v>434</v>
      </c>
      <c r="B267" s="63" t="s">
        <v>435</v>
      </c>
      <c r="C267" s="36">
        <v>4301051893</v>
      </c>
      <c r="D267" s="625">
        <v>4680115886186</v>
      </c>
      <c r="E267" s="625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437</v>
      </c>
      <c r="B268" s="63" t="s">
        <v>438</v>
      </c>
      <c r="C268" s="36">
        <v>4301051795</v>
      </c>
      <c r="D268" s="625">
        <v>4680115881228</v>
      </c>
      <c r="E268" s="625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96</v>
      </c>
      <c r="N268" s="38"/>
      <c r="O268" s="37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440</v>
      </c>
      <c r="B269" s="63" t="s">
        <v>441</v>
      </c>
      <c r="C269" s="36">
        <v>4301051388</v>
      </c>
      <c r="D269" s="625">
        <v>4680115881211</v>
      </c>
      <c r="E269" s="625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100</v>
      </c>
      <c r="M269" s="38" t="s">
        <v>88</v>
      </c>
      <c r="N269" s="38"/>
      <c r="O269" s="37">
        <v>45</v>
      </c>
      <c r="P269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7"/>
      <c r="R269" s="627"/>
      <c r="S269" s="627"/>
      <c r="T269" s="62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442</v>
      </c>
      <c r="AG269" s="78"/>
      <c r="AJ269" s="84" t="s">
        <v>101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2"/>
      <c r="B271" s="632"/>
      <c r="C271" s="632"/>
      <c r="D271" s="632"/>
      <c r="E271" s="632"/>
      <c r="F271" s="632"/>
      <c r="G271" s="632"/>
      <c r="H271" s="632"/>
      <c r="I271" s="632"/>
      <c r="J271" s="632"/>
      <c r="K271" s="632"/>
      <c r="L271" s="632"/>
      <c r="M271" s="632"/>
      <c r="N271" s="632"/>
      <c r="O271" s="633"/>
      <c r="P271" s="629" t="s">
        <v>40</v>
      </c>
      <c r="Q271" s="630"/>
      <c r="R271" s="630"/>
      <c r="S271" s="630"/>
      <c r="T271" s="630"/>
      <c r="U271" s="630"/>
      <c r="V271" s="631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3" t="s">
        <v>443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5"/>
      <c r="AB272" s="65"/>
      <c r="AC272" s="79"/>
    </row>
    <row r="273" spans="1:68" ht="14.25" customHeight="1" x14ac:dyDescent="0.25">
      <c r="A273" s="624" t="s">
        <v>78</v>
      </c>
      <c r="B273" s="624"/>
      <c r="C273" s="624"/>
      <c r="D273" s="624"/>
      <c r="E273" s="624"/>
      <c r="F273" s="624"/>
      <c r="G273" s="624"/>
      <c r="H273" s="624"/>
      <c r="I273" s="624"/>
      <c r="J273" s="624"/>
      <c r="K273" s="624"/>
      <c r="L273" s="624"/>
      <c r="M273" s="624"/>
      <c r="N273" s="624"/>
      <c r="O273" s="624"/>
      <c r="P273" s="624"/>
      <c r="Q273" s="624"/>
      <c r="R273" s="624"/>
      <c r="S273" s="624"/>
      <c r="T273" s="624"/>
      <c r="U273" s="624"/>
      <c r="V273" s="624"/>
      <c r="W273" s="624"/>
      <c r="X273" s="624"/>
      <c r="Y273" s="624"/>
      <c r="Z273" s="624"/>
      <c r="AA273" s="66"/>
      <c r="AB273" s="66"/>
      <c r="AC273" s="80"/>
    </row>
    <row r="274" spans="1:68" ht="27" customHeight="1" x14ac:dyDescent="0.25">
      <c r="A274" s="63" t="s">
        <v>444</v>
      </c>
      <c r="B274" s="63" t="s">
        <v>445</v>
      </c>
      <c r="C274" s="36">
        <v>4301031307</v>
      </c>
      <c r="D274" s="625">
        <v>4680115880344</v>
      </c>
      <c r="E274" s="625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7"/>
      <c r="R274" s="627"/>
      <c r="S274" s="627"/>
      <c r="T274" s="62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446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447</v>
      </c>
      <c r="B275" s="63" t="s">
        <v>448</v>
      </c>
      <c r="C275" s="36">
        <v>4301031429</v>
      </c>
      <c r="D275" s="625">
        <v>4680115886919</v>
      </c>
      <c r="E275" s="62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89</v>
      </c>
      <c r="L275" s="37" t="s">
        <v>45</v>
      </c>
      <c r="M275" s="38" t="s">
        <v>82</v>
      </c>
      <c r="N275" s="38"/>
      <c r="O275" s="37">
        <v>40</v>
      </c>
      <c r="P275" s="760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627"/>
      <c r="R275" s="627"/>
      <c r="S275" s="627"/>
      <c r="T275" s="62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0" t="s">
        <v>449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32"/>
      <c r="B276" s="632"/>
      <c r="C276" s="632"/>
      <c r="D276" s="632"/>
      <c r="E276" s="632"/>
      <c r="F276" s="632"/>
      <c r="G276" s="632"/>
      <c r="H276" s="632"/>
      <c r="I276" s="632"/>
      <c r="J276" s="632"/>
      <c r="K276" s="632"/>
      <c r="L276" s="632"/>
      <c r="M276" s="632"/>
      <c r="N276" s="632"/>
      <c r="O276" s="633"/>
      <c r="P276" s="629" t="s">
        <v>40</v>
      </c>
      <c r="Q276" s="630"/>
      <c r="R276" s="630"/>
      <c r="S276" s="630"/>
      <c r="T276" s="630"/>
      <c r="U276" s="630"/>
      <c r="V276" s="631"/>
      <c r="W276" s="42" t="s">
        <v>39</v>
      </c>
      <c r="X276" s="43">
        <f>IFERROR(X274/H274,"0")+IFERROR(X275/H275,"0")</f>
        <v>0</v>
      </c>
      <c r="Y276" s="43">
        <f>IFERROR(Y274/H274,"0")+IFERROR(Y275/H275,"0")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632"/>
      <c r="B277" s="632"/>
      <c r="C277" s="632"/>
      <c r="D277" s="632"/>
      <c r="E277" s="632"/>
      <c r="F277" s="632"/>
      <c r="G277" s="632"/>
      <c r="H277" s="632"/>
      <c r="I277" s="632"/>
      <c r="J277" s="632"/>
      <c r="K277" s="632"/>
      <c r="L277" s="632"/>
      <c r="M277" s="632"/>
      <c r="N277" s="632"/>
      <c r="O277" s="633"/>
      <c r="P277" s="629" t="s">
        <v>40</v>
      </c>
      <c r="Q277" s="630"/>
      <c r="R277" s="630"/>
      <c r="S277" s="630"/>
      <c r="T277" s="630"/>
      <c r="U277" s="630"/>
      <c r="V277" s="631"/>
      <c r="W277" s="42" t="s">
        <v>0</v>
      </c>
      <c r="X277" s="43">
        <f>IFERROR(SUM(X274:X275),"0")</f>
        <v>0</v>
      </c>
      <c r="Y277" s="43">
        <f>IFERROR(SUM(Y274:Y275),"0")</f>
        <v>0</v>
      </c>
      <c r="Z277" s="42"/>
      <c r="AA277" s="67"/>
      <c r="AB277" s="67"/>
      <c r="AC277" s="67"/>
    </row>
    <row r="278" spans="1:68" ht="14.25" customHeight="1" x14ac:dyDescent="0.25">
      <c r="A278" s="624" t="s">
        <v>84</v>
      </c>
      <c r="B278" s="624"/>
      <c r="C278" s="624"/>
      <c r="D278" s="624"/>
      <c r="E278" s="624"/>
      <c r="F278" s="624"/>
      <c r="G278" s="624"/>
      <c r="H278" s="624"/>
      <c r="I278" s="624"/>
      <c r="J278" s="624"/>
      <c r="K278" s="624"/>
      <c r="L278" s="624"/>
      <c r="M278" s="624"/>
      <c r="N278" s="624"/>
      <c r="O278" s="624"/>
      <c r="P278" s="624"/>
      <c r="Q278" s="624"/>
      <c r="R278" s="624"/>
      <c r="S278" s="624"/>
      <c r="T278" s="624"/>
      <c r="U278" s="624"/>
      <c r="V278" s="624"/>
      <c r="W278" s="624"/>
      <c r="X278" s="624"/>
      <c r="Y278" s="624"/>
      <c r="Z278" s="624"/>
      <c r="AA278" s="66"/>
      <c r="AB278" s="66"/>
      <c r="AC278" s="80"/>
    </row>
    <row r="279" spans="1:68" ht="37.5" customHeight="1" x14ac:dyDescent="0.25">
      <c r="A279" s="63" t="s">
        <v>450</v>
      </c>
      <c r="B279" s="63" t="s">
        <v>451</v>
      </c>
      <c r="C279" s="36">
        <v>4301051782</v>
      </c>
      <c r="D279" s="625">
        <v>4680115884618</v>
      </c>
      <c r="E279" s="625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122</v>
      </c>
      <c r="M279" s="38" t="s">
        <v>88</v>
      </c>
      <c r="N279" s="38"/>
      <c r="O279" s="37">
        <v>45</v>
      </c>
      <c r="P279" s="7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27"/>
      <c r="R279" s="627"/>
      <c r="S279" s="627"/>
      <c r="T279" s="62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452</v>
      </c>
      <c r="AG279" s="78"/>
      <c r="AJ279" s="84" t="s">
        <v>101</v>
      </c>
      <c r="AK279" s="84">
        <v>43.2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32"/>
      <c r="B280" s="632"/>
      <c r="C280" s="632"/>
      <c r="D280" s="632"/>
      <c r="E280" s="632"/>
      <c r="F280" s="632"/>
      <c r="G280" s="632"/>
      <c r="H280" s="632"/>
      <c r="I280" s="632"/>
      <c r="J280" s="632"/>
      <c r="K280" s="632"/>
      <c r="L280" s="632"/>
      <c r="M280" s="632"/>
      <c r="N280" s="632"/>
      <c r="O280" s="633"/>
      <c r="P280" s="629" t="s">
        <v>40</v>
      </c>
      <c r="Q280" s="630"/>
      <c r="R280" s="630"/>
      <c r="S280" s="630"/>
      <c r="T280" s="630"/>
      <c r="U280" s="630"/>
      <c r="V280" s="63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32"/>
      <c r="B281" s="632"/>
      <c r="C281" s="632"/>
      <c r="D281" s="632"/>
      <c r="E281" s="632"/>
      <c r="F281" s="632"/>
      <c r="G281" s="632"/>
      <c r="H281" s="632"/>
      <c r="I281" s="632"/>
      <c r="J281" s="632"/>
      <c r="K281" s="632"/>
      <c r="L281" s="632"/>
      <c r="M281" s="632"/>
      <c r="N281" s="632"/>
      <c r="O281" s="633"/>
      <c r="P281" s="629" t="s">
        <v>40</v>
      </c>
      <c r="Q281" s="630"/>
      <c r="R281" s="630"/>
      <c r="S281" s="630"/>
      <c r="T281" s="630"/>
      <c r="U281" s="630"/>
      <c r="V281" s="63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23" t="s">
        <v>453</v>
      </c>
      <c r="B282" s="623"/>
      <c r="C282" s="623"/>
      <c r="D282" s="623"/>
      <c r="E282" s="623"/>
      <c r="F282" s="623"/>
      <c r="G282" s="623"/>
      <c r="H282" s="623"/>
      <c r="I282" s="623"/>
      <c r="J282" s="623"/>
      <c r="K282" s="623"/>
      <c r="L282" s="623"/>
      <c r="M282" s="623"/>
      <c r="N282" s="623"/>
      <c r="O282" s="623"/>
      <c r="P282" s="623"/>
      <c r="Q282" s="623"/>
      <c r="R282" s="623"/>
      <c r="S282" s="623"/>
      <c r="T282" s="623"/>
      <c r="U282" s="623"/>
      <c r="V282" s="623"/>
      <c r="W282" s="623"/>
      <c r="X282" s="623"/>
      <c r="Y282" s="623"/>
      <c r="Z282" s="623"/>
      <c r="AA282" s="65"/>
      <c r="AB282" s="65"/>
      <c r="AC282" s="79"/>
    </row>
    <row r="283" spans="1:68" ht="14.25" customHeight="1" x14ac:dyDescent="0.25">
      <c r="A283" s="624" t="s">
        <v>112</v>
      </c>
      <c r="B283" s="624"/>
      <c r="C283" s="624"/>
      <c r="D283" s="624"/>
      <c r="E283" s="624"/>
      <c r="F283" s="624"/>
      <c r="G283" s="624"/>
      <c r="H283" s="624"/>
      <c r="I283" s="624"/>
      <c r="J283" s="624"/>
      <c r="K283" s="624"/>
      <c r="L283" s="624"/>
      <c r="M283" s="624"/>
      <c r="N283" s="624"/>
      <c r="O283" s="624"/>
      <c r="P283" s="624"/>
      <c r="Q283" s="624"/>
      <c r="R283" s="624"/>
      <c r="S283" s="624"/>
      <c r="T283" s="624"/>
      <c r="U283" s="624"/>
      <c r="V283" s="624"/>
      <c r="W283" s="624"/>
      <c r="X283" s="624"/>
      <c r="Y283" s="624"/>
      <c r="Z283" s="624"/>
      <c r="AA283" s="66"/>
      <c r="AB283" s="66"/>
      <c r="AC283" s="80"/>
    </row>
    <row r="284" spans="1:68" ht="27" customHeight="1" x14ac:dyDescent="0.25">
      <c r="A284" s="63" t="s">
        <v>454</v>
      </c>
      <c r="B284" s="63" t="s">
        <v>455</v>
      </c>
      <c r="C284" s="36">
        <v>4301011662</v>
      </c>
      <c r="D284" s="625">
        <v>4680115883703</v>
      </c>
      <c r="E284" s="625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6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27"/>
      <c r="R284" s="627"/>
      <c r="S284" s="627"/>
      <c r="T284" s="62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457</v>
      </c>
      <c r="AB284" s="69" t="s">
        <v>45</v>
      </c>
      <c r="AC284" s="344" t="s">
        <v>456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2"/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3"/>
      <c r="P285" s="629" t="s">
        <v>40</v>
      </c>
      <c r="Q285" s="630"/>
      <c r="R285" s="630"/>
      <c r="S285" s="630"/>
      <c r="T285" s="630"/>
      <c r="U285" s="630"/>
      <c r="V285" s="63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2"/>
      <c r="B286" s="632"/>
      <c r="C286" s="632"/>
      <c r="D286" s="632"/>
      <c r="E286" s="632"/>
      <c r="F286" s="632"/>
      <c r="G286" s="632"/>
      <c r="H286" s="632"/>
      <c r="I286" s="632"/>
      <c r="J286" s="632"/>
      <c r="K286" s="632"/>
      <c r="L286" s="632"/>
      <c r="M286" s="632"/>
      <c r="N286" s="632"/>
      <c r="O286" s="633"/>
      <c r="P286" s="629" t="s">
        <v>40</v>
      </c>
      <c r="Q286" s="630"/>
      <c r="R286" s="630"/>
      <c r="S286" s="630"/>
      <c r="T286" s="630"/>
      <c r="U286" s="630"/>
      <c r="V286" s="63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3" t="s">
        <v>458</v>
      </c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23"/>
      <c r="P287" s="623"/>
      <c r="Q287" s="623"/>
      <c r="R287" s="623"/>
      <c r="S287" s="623"/>
      <c r="T287" s="623"/>
      <c r="U287" s="623"/>
      <c r="V287" s="623"/>
      <c r="W287" s="623"/>
      <c r="X287" s="623"/>
      <c r="Y287" s="623"/>
      <c r="Z287" s="623"/>
      <c r="AA287" s="65"/>
      <c r="AB287" s="65"/>
      <c r="AC287" s="79"/>
    </row>
    <row r="288" spans="1:68" ht="14.25" customHeight="1" x14ac:dyDescent="0.25">
      <c r="A288" s="624" t="s">
        <v>112</v>
      </c>
      <c r="B288" s="624"/>
      <c r="C288" s="624"/>
      <c r="D288" s="624"/>
      <c r="E288" s="624"/>
      <c r="F288" s="624"/>
      <c r="G288" s="624"/>
      <c r="H288" s="624"/>
      <c r="I288" s="624"/>
      <c r="J288" s="624"/>
      <c r="K288" s="624"/>
      <c r="L288" s="624"/>
      <c r="M288" s="624"/>
      <c r="N288" s="624"/>
      <c r="O288" s="624"/>
      <c r="P288" s="624"/>
      <c r="Q288" s="624"/>
      <c r="R288" s="624"/>
      <c r="S288" s="624"/>
      <c r="T288" s="624"/>
      <c r="U288" s="624"/>
      <c r="V288" s="624"/>
      <c r="W288" s="624"/>
      <c r="X288" s="624"/>
      <c r="Y288" s="624"/>
      <c r="Z288" s="624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4301012126</v>
      </c>
      <c r="D289" s="625">
        <v>4607091386004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2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28">IFERROR(X289*I289/H289,"0")</f>
        <v>0</v>
      </c>
      <c r="BN289" s="78">
        <f t="shared" ref="BN289:BN294" si="29">IFERROR(Y289*I289/H289,"0")</f>
        <v>0</v>
      </c>
      <c r="BO289" s="78">
        <f t="shared" ref="BO289:BO294" si="30">IFERROR(1/J289*(X289/H289),"0")</f>
        <v>0</v>
      </c>
      <c r="BP289" s="78">
        <f t="shared" ref="BP289:BP294" si="31">IFERROR(1/J289*(Y289/H289),"0")</f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4301012024</v>
      </c>
      <c r="D290" s="625">
        <v>4680115885615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118</v>
      </c>
      <c r="M290" s="38" t="s">
        <v>88</v>
      </c>
      <c r="N290" s="38"/>
      <c r="O290" s="37">
        <v>55</v>
      </c>
      <c r="P290" s="7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101</v>
      </c>
      <c r="AK290" s="84">
        <v>86.4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37.5" customHeight="1" x14ac:dyDescent="0.25">
      <c r="A291" s="63" t="s">
        <v>465</v>
      </c>
      <c r="B291" s="63" t="s">
        <v>466</v>
      </c>
      <c r="C291" s="36">
        <v>4301011858</v>
      </c>
      <c r="D291" s="625">
        <v>4680115885646</v>
      </c>
      <c r="E291" s="625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118</v>
      </c>
      <c r="M291" s="38" t="s">
        <v>116</v>
      </c>
      <c r="N291" s="38"/>
      <c r="O291" s="37">
        <v>55</v>
      </c>
      <c r="P291" s="76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467</v>
      </c>
      <c r="AG291" s="78"/>
      <c r="AJ291" s="84" t="s">
        <v>101</v>
      </c>
      <c r="AK291" s="84">
        <v>86.4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4301012016</v>
      </c>
      <c r="D292" s="625">
        <v>4680115885554</v>
      </c>
      <c r="E292" s="625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88</v>
      </c>
      <c r="N292" s="38"/>
      <c r="O292" s="37">
        <v>55</v>
      </c>
      <c r="P292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470</v>
      </c>
      <c r="AG292" s="78"/>
      <c r="AJ292" s="84" t="s">
        <v>101</v>
      </c>
      <c r="AK292" s="84">
        <v>10.8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ht="27" customHeight="1" x14ac:dyDescent="0.25">
      <c r="A293" s="63" t="s">
        <v>471</v>
      </c>
      <c r="B293" s="63" t="s">
        <v>472</v>
      </c>
      <c r="C293" s="36">
        <v>4301011857</v>
      </c>
      <c r="D293" s="625">
        <v>4680115885622</v>
      </c>
      <c r="E293" s="625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122</v>
      </c>
      <c r="M293" s="38" t="s">
        <v>116</v>
      </c>
      <c r="N293" s="38"/>
      <c r="O293" s="37">
        <v>55</v>
      </c>
      <c r="P293" s="7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27"/>
      <c r="R293" s="627"/>
      <c r="S293" s="627"/>
      <c r="T293" s="62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464</v>
      </c>
      <c r="AG293" s="78"/>
      <c r="AJ293" s="84" t="s">
        <v>101</v>
      </c>
      <c r="AK293" s="84">
        <v>48</v>
      </c>
      <c r="BB293" s="355" t="s">
        <v>66</v>
      </c>
      <c r="BM293" s="78">
        <f t="shared" si="28"/>
        <v>0</v>
      </c>
      <c r="BN293" s="78">
        <f t="shared" si="29"/>
        <v>0</v>
      </c>
      <c r="BO293" s="78">
        <f t="shared" si="30"/>
        <v>0</v>
      </c>
      <c r="BP293" s="78">
        <f t="shared" si="31"/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4301011859</v>
      </c>
      <c r="D294" s="625">
        <v>4680115885608</v>
      </c>
      <c r="E294" s="625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122</v>
      </c>
      <c r="M294" s="38" t="s">
        <v>116</v>
      </c>
      <c r="N294" s="38"/>
      <c r="O294" s="37">
        <v>55</v>
      </c>
      <c r="P294" s="7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27"/>
      <c r="R294" s="627"/>
      <c r="S294" s="627"/>
      <c r="T294" s="62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2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475</v>
      </c>
      <c r="AG294" s="78"/>
      <c r="AJ294" s="84" t="s">
        <v>101</v>
      </c>
      <c r="AK294" s="84">
        <v>48</v>
      </c>
      <c r="BB294" s="357" t="s">
        <v>66</v>
      </c>
      <c r="BM294" s="78">
        <f t="shared" si="28"/>
        <v>0</v>
      </c>
      <c r="BN294" s="78">
        <f t="shared" si="29"/>
        <v>0</v>
      </c>
      <c r="BO294" s="78">
        <f t="shared" si="30"/>
        <v>0</v>
      </c>
      <c r="BP294" s="78">
        <f t="shared" si="31"/>
        <v>0</v>
      </c>
    </row>
    <row r="295" spans="1:68" x14ac:dyDescent="0.2">
      <c r="A295" s="632"/>
      <c r="B295" s="632"/>
      <c r="C295" s="632"/>
      <c r="D295" s="632"/>
      <c r="E295" s="632"/>
      <c r="F295" s="632"/>
      <c r="G295" s="632"/>
      <c r="H295" s="632"/>
      <c r="I295" s="632"/>
      <c r="J295" s="632"/>
      <c r="K295" s="632"/>
      <c r="L295" s="632"/>
      <c r="M295" s="632"/>
      <c r="N295" s="632"/>
      <c r="O295" s="633"/>
      <c r="P295" s="629" t="s">
        <v>40</v>
      </c>
      <c r="Q295" s="630"/>
      <c r="R295" s="630"/>
      <c r="S295" s="630"/>
      <c r="T295" s="630"/>
      <c r="U295" s="630"/>
      <c r="V295" s="631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32"/>
      <c r="B296" s="632"/>
      <c r="C296" s="632"/>
      <c r="D296" s="632"/>
      <c r="E296" s="632"/>
      <c r="F296" s="632"/>
      <c r="G296" s="632"/>
      <c r="H296" s="632"/>
      <c r="I296" s="632"/>
      <c r="J296" s="632"/>
      <c r="K296" s="632"/>
      <c r="L296" s="632"/>
      <c r="M296" s="632"/>
      <c r="N296" s="632"/>
      <c r="O296" s="633"/>
      <c r="P296" s="629" t="s">
        <v>40</v>
      </c>
      <c r="Q296" s="630"/>
      <c r="R296" s="630"/>
      <c r="S296" s="630"/>
      <c r="T296" s="630"/>
      <c r="U296" s="630"/>
      <c r="V296" s="631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24" t="s">
        <v>78</v>
      </c>
      <c r="B297" s="624"/>
      <c r="C297" s="624"/>
      <c r="D297" s="624"/>
      <c r="E297" s="624"/>
      <c r="F297" s="624"/>
      <c r="G297" s="624"/>
      <c r="H297" s="624"/>
      <c r="I297" s="624"/>
      <c r="J297" s="624"/>
      <c r="K297" s="624"/>
      <c r="L297" s="624"/>
      <c r="M297" s="624"/>
      <c r="N297" s="624"/>
      <c r="O297" s="624"/>
      <c r="P297" s="624"/>
      <c r="Q297" s="624"/>
      <c r="R297" s="624"/>
      <c r="S297" s="624"/>
      <c r="T297" s="624"/>
      <c r="U297" s="624"/>
      <c r="V297" s="624"/>
      <c r="W297" s="624"/>
      <c r="X297" s="624"/>
      <c r="Y297" s="624"/>
      <c r="Z297" s="624"/>
      <c r="AA297" s="66"/>
      <c r="AB297" s="66"/>
      <c r="AC297" s="80"/>
    </row>
    <row r="298" spans="1:68" ht="27" customHeight="1" x14ac:dyDescent="0.25">
      <c r="A298" s="63" t="s">
        <v>476</v>
      </c>
      <c r="B298" s="63" t="s">
        <v>477</v>
      </c>
      <c r="C298" s="36">
        <v>4301030878</v>
      </c>
      <c r="D298" s="625">
        <v>4607091387193</v>
      </c>
      <c r="E298" s="625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122</v>
      </c>
      <c r="M298" s="38" t="s">
        <v>82</v>
      </c>
      <c r="N298" s="38"/>
      <c r="O298" s="37">
        <v>35</v>
      </c>
      <c r="P298" s="7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101</v>
      </c>
      <c r="AK298" s="84">
        <v>50.4</v>
      </c>
      <c r="BB298" s="359" t="s">
        <v>66</v>
      </c>
      <c r="BM298" s="78">
        <f t="shared" ref="BM298:BM304" si="33">IFERROR(X298*I298/H298,"0")</f>
        <v>0</v>
      </c>
      <c r="BN298" s="78">
        <f t="shared" ref="BN298:BN304" si="34">IFERROR(Y298*I298/H298,"0")</f>
        <v>0</v>
      </c>
      <c r="BO298" s="78">
        <f t="shared" ref="BO298:BO304" si="35">IFERROR(1/J298*(X298/H298),"0")</f>
        <v>0</v>
      </c>
      <c r="BP298" s="78">
        <f t="shared" ref="BP298:BP304" si="36">IFERROR(1/J298*(Y298/H298),"0")</f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4301031153</v>
      </c>
      <c r="D299" s="625">
        <v>4607091387230</v>
      </c>
      <c r="E299" s="625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122</v>
      </c>
      <c r="M299" s="38" t="s">
        <v>82</v>
      </c>
      <c r="N299" s="38"/>
      <c r="O299" s="37">
        <v>40</v>
      </c>
      <c r="P299" s="7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481</v>
      </c>
      <c r="AG299" s="78"/>
      <c r="AJ299" s="84" t="s">
        <v>101</v>
      </c>
      <c r="AK299" s="84">
        <v>50.4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4301031154</v>
      </c>
      <c r="D300" s="625">
        <v>4607091387292</v>
      </c>
      <c r="E300" s="625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45</v>
      </c>
      <c r="P300" s="7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484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485</v>
      </c>
      <c r="B301" s="63" t="s">
        <v>486</v>
      </c>
      <c r="C301" s="36">
        <v>4301031152</v>
      </c>
      <c r="D301" s="625">
        <v>4607091387285</v>
      </c>
      <c r="E301" s="625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83</v>
      </c>
      <c r="L301" s="37" t="s">
        <v>276</v>
      </c>
      <c r="M301" s="38" t="s">
        <v>82</v>
      </c>
      <c r="N301" s="38"/>
      <c r="O301" s="37">
        <v>40</v>
      </c>
      <c r="P301" s="7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481</v>
      </c>
      <c r="AG301" s="78"/>
      <c r="AJ301" s="84" t="s">
        <v>101</v>
      </c>
      <c r="AK301" s="84">
        <v>37.799999999999997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4301031305</v>
      </c>
      <c r="D302" s="625">
        <v>4607091389845</v>
      </c>
      <c r="E302" s="625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83</v>
      </c>
      <c r="L302" s="37" t="s">
        <v>276</v>
      </c>
      <c r="M302" s="38" t="s">
        <v>82</v>
      </c>
      <c r="N302" s="38"/>
      <c r="O302" s="37">
        <v>40</v>
      </c>
      <c r="P302" s="77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101</v>
      </c>
      <c r="AK302" s="84">
        <v>37.799999999999997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4301031306</v>
      </c>
      <c r="D303" s="625">
        <v>4680115882881</v>
      </c>
      <c r="E303" s="625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77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27"/>
      <c r="R303" s="627"/>
      <c r="S303" s="627"/>
      <c r="T303" s="62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489</v>
      </c>
      <c r="AG303" s="78"/>
      <c r="AJ303" s="84" t="s">
        <v>45</v>
      </c>
      <c r="AK303" s="84">
        <v>0</v>
      </c>
      <c r="BB303" s="369" t="s">
        <v>66</v>
      </c>
      <c r="BM303" s="78">
        <f t="shared" si="33"/>
        <v>0</v>
      </c>
      <c r="BN303" s="78">
        <f t="shared" si="34"/>
        <v>0</v>
      </c>
      <c r="BO303" s="78">
        <f t="shared" si="35"/>
        <v>0</v>
      </c>
      <c r="BP303" s="78">
        <f t="shared" si="36"/>
        <v>0</v>
      </c>
    </row>
    <row r="304" spans="1:68" ht="27" customHeight="1" x14ac:dyDescent="0.25">
      <c r="A304" s="63" t="s">
        <v>492</v>
      </c>
      <c r="B304" s="63" t="s">
        <v>493</v>
      </c>
      <c r="C304" s="36">
        <v>4301031066</v>
      </c>
      <c r="D304" s="625">
        <v>4607091383836</v>
      </c>
      <c r="E304" s="625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89</v>
      </c>
      <c r="L304" s="37" t="s">
        <v>100</v>
      </c>
      <c r="M304" s="38" t="s">
        <v>82</v>
      </c>
      <c r="N304" s="38"/>
      <c r="O304" s="37">
        <v>40</v>
      </c>
      <c r="P304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27"/>
      <c r="R304" s="627"/>
      <c r="S304" s="627"/>
      <c r="T304" s="62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494</v>
      </c>
      <c r="AG304" s="78"/>
      <c r="AJ304" s="84" t="s">
        <v>101</v>
      </c>
      <c r="AK304" s="84">
        <v>25.2</v>
      </c>
      <c r="BB304" s="371" t="s">
        <v>66</v>
      </c>
      <c r="BM304" s="78">
        <f t="shared" si="33"/>
        <v>0</v>
      </c>
      <c r="BN304" s="78">
        <f t="shared" si="34"/>
        <v>0</v>
      </c>
      <c r="BO304" s="78">
        <f t="shared" si="35"/>
        <v>0</v>
      </c>
      <c r="BP304" s="78">
        <f t="shared" si="36"/>
        <v>0</v>
      </c>
    </row>
    <row r="305" spans="1:68" x14ac:dyDescent="0.2">
      <c r="A305" s="632"/>
      <c r="B305" s="632"/>
      <c r="C305" s="632"/>
      <c r="D305" s="632"/>
      <c r="E305" s="632"/>
      <c r="F305" s="632"/>
      <c r="G305" s="632"/>
      <c r="H305" s="632"/>
      <c r="I305" s="632"/>
      <c r="J305" s="632"/>
      <c r="K305" s="632"/>
      <c r="L305" s="632"/>
      <c r="M305" s="632"/>
      <c r="N305" s="632"/>
      <c r="O305" s="633"/>
      <c r="P305" s="629" t="s">
        <v>40</v>
      </c>
      <c r="Q305" s="630"/>
      <c r="R305" s="630"/>
      <c r="S305" s="630"/>
      <c r="T305" s="630"/>
      <c r="U305" s="630"/>
      <c r="V305" s="631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32"/>
      <c r="B306" s="632"/>
      <c r="C306" s="632"/>
      <c r="D306" s="632"/>
      <c r="E306" s="632"/>
      <c r="F306" s="632"/>
      <c r="G306" s="632"/>
      <c r="H306" s="632"/>
      <c r="I306" s="632"/>
      <c r="J306" s="632"/>
      <c r="K306" s="632"/>
      <c r="L306" s="632"/>
      <c r="M306" s="632"/>
      <c r="N306" s="632"/>
      <c r="O306" s="633"/>
      <c r="P306" s="629" t="s">
        <v>40</v>
      </c>
      <c r="Q306" s="630"/>
      <c r="R306" s="630"/>
      <c r="S306" s="630"/>
      <c r="T306" s="630"/>
      <c r="U306" s="630"/>
      <c r="V306" s="631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24" t="s">
        <v>84</v>
      </c>
      <c r="B307" s="624"/>
      <c r="C307" s="624"/>
      <c r="D307" s="624"/>
      <c r="E307" s="624"/>
      <c r="F307" s="624"/>
      <c r="G307" s="624"/>
      <c r="H307" s="624"/>
      <c r="I307" s="624"/>
      <c r="J307" s="624"/>
      <c r="K307" s="624"/>
      <c r="L307" s="624"/>
      <c r="M307" s="624"/>
      <c r="N307" s="624"/>
      <c r="O307" s="624"/>
      <c r="P307" s="624"/>
      <c r="Q307" s="624"/>
      <c r="R307" s="624"/>
      <c r="S307" s="624"/>
      <c r="T307" s="624"/>
      <c r="U307" s="624"/>
      <c r="V307" s="624"/>
      <c r="W307" s="624"/>
      <c r="X307" s="624"/>
      <c r="Y307" s="624"/>
      <c r="Z307" s="624"/>
      <c r="AA307" s="66"/>
      <c r="AB307" s="66"/>
      <c r="AC307" s="80"/>
    </row>
    <row r="308" spans="1:68" ht="27" customHeight="1" x14ac:dyDescent="0.25">
      <c r="A308" s="63" t="s">
        <v>495</v>
      </c>
      <c r="B308" s="63" t="s">
        <v>496</v>
      </c>
      <c r="C308" s="36">
        <v>4301051100</v>
      </c>
      <c r="D308" s="625">
        <v>4607091387766</v>
      </c>
      <c r="E308" s="625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118</v>
      </c>
      <c r="M308" s="38" t="s">
        <v>88</v>
      </c>
      <c r="N308" s="38"/>
      <c r="O308" s="37">
        <v>40</v>
      </c>
      <c r="P308" s="7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101</v>
      </c>
      <c r="AK308" s="84">
        <v>62.4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4301051818</v>
      </c>
      <c r="D309" s="625">
        <v>4607091387957</v>
      </c>
      <c r="E309" s="625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88</v>
      </c>
      <c r="N309" s="38"/>
      <c r="O309" s="37">
        <v>40</v>
      </c>
      <c r="P309" s="7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4301051819</v>
      </c>
      <c r="D310" s="625">
        <v>4607091387964</v>
      </c>
      <c r="E310" s="625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88</v>
      </c>
      <c r="N310" s="38"/>
      <c r="O310" s="37">
        <v>40</v>
      </c>
      <c r="P310" s="7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4301051734</v>
      </c>
      <c r="D311" s="625">
        <v>4680115884588</v>
      </c>
      <c r="E311" s="625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89</v>
      </c>
      <c r="L311" s="37" t="s">
        <v>100</v>
      </c>
      <c r="M311" s="38" t="s">
        <v>88</v>
      </c>
      <c r="N311" s="38"/>
      <c r="O311" s="37">
        <v>40</v>
      </c>
      <c r="P311" s="77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27"/>
      <c r="R311" s="627"/>
      <c r="S311" s="627"/>
      <c r="T311" s="628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506</v>
      </c>
      <c r="AG311" s="78"/>
      <c r="AJ311" s="84" t="s">
        <v>101</v>
      </c>
      <c r="AK311" s="84">
        <v>42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507</v>
      </c>
      <c r="B312" s="63" t="s">
        <v>508</v>
      </c>
      <c r="C312" s="36">
        <v>4301051578</v>
      </c>
      <c r="D312" s="625">
        <v>4607091387513</v>
      </c>
      <c r="E312" s="625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89</v>
      </c>
      <c r="L312" s="37" t="s">
        <v>45</v>
      </c>
      <c r="M312" s="38" t="s">
        <v>96</v>
      </c>
      <c r="N312" s="38"/>
      <c r="O312" s="37">
        <v>40</v>
      </c>
      <c r="P312" s="7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27"/>
      <c r="R312" s="627"/>
      <c r="S312" s="627"/>
      <c r="T312" s="62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509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32"/>
      <c r="B313" s="632"/>
      <c r="C313" s="632"/>
      <c r="D313" s="632"/>
      <c r="E313" s="632"/>
      <c r="F313" s="632"/>
      <c r="G313" s="632"/>
      <c r="H313" s="632"/>
      <c r="I313" s="632"/>
      <c r="J313" s="632"/>
      <c r="K313" s="632"/>
      <c r="L313" s="632"/>
      <c r="M313" s="632"/>
      <c r="N313" s="632"/>
      <c r="O313" s="633"/>
      <c r="P313" s="629" t="s">
        <v>40</v>
      </c>
      <c r="Q313" s="630"/>
      <c r="R313" s="630"/>
      <c r="S313" s="630"/>
      <c r="T313" s="630"/>
      <c r="U313" s="630"/>
      <c r="V313" s="631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32"/>
      <c r="B314" s="632"/>
      <c r="C314" s="632"/>
      <c r="D314" s="632"/>
      <c r="E314" s="632"/>
      <c r="F314" s="632"/>
      <c r="G314" s="632"/>
      <c r="H314" s="632"/>
      <c r="I314" s="632"/>
      <c r="J314" s="632"/>
      <c r="K314" s="632"/>
      <c r="L314" s="632"/>
      <c r="M314" s="632"/>
      <c r="N314" s="632"/>
      <c r="O314" s="633"/>
      <c r="P314" s="629" t="s">
        <v>40</v>
      </c>
      <c r="Q314" s="630"/>
      <c r="R314" s="630"/>
      <c r="S314" s="630"/>
      <c r="T314" s="630"/>
      <c r="U314" s="630"/>
      <c r="V314" s="631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24" t="s">
        <v>177</v>
      </c>
      <c r="B315" s="624"/>
      <c r="C315" s="624"/>
      <c r="D315" s="624"/>
      <c r="E315" s="624"/>
      <c r="F315" s="624"/>
      <c r="G315" s="624"/>
      <c r="H315" s="624"/>
      <c r="I315" s="624"/>
      <c r="J315" s="624"/>
      <c r="K315" s="624"/>
      <c r="L315" s="624"/>
      <c r="M315" s="624"/>
      <c r="N315" s="624"/>
      <c r="O315" s="624"/>
      <c r="P315" s="624"/>
      <c r="Q315" s="624"/>
      <c r="R315" s="624"/>
      <c r="S315" s="624"/>
      <c r="T315" s="624"/>
      <c r="U315" s="624"/>
      <c r="V315" s="624"/>
      <c r="W315" s="624"/>
      <c r="X315" s="624"/>
      <c r="Y315" s="624"/>
      <c r="Z315" s="624"/>
      <c r="AA315" s="66"/>
      <c r="AB315" s="66"/>
      <c r="AC315" s="80"/>
    </row>
    <row r="316" spans="1:68" ht="27" customHeight="1" x14ac:dyDescent="0.25">
      <c r="A316" s="63" t="s">
        <v>510</v>
      </c>
      <c r="B316" s="63" t="s">
        <v>511</v>
      </c>
      <c r="C316" s="36">
        <v>4301060387</v>
      </c>
      <c r="D316" s="625">
        <v>4607091380880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118</v>
      </c>
      <c r="M316" s="38" t="s">
        <v>88</v>
      </c>
      <c r="N316" s="38"/>
      <c r="O316" s="37">
        <v>30</v>
      </c>
      <c r="P316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512</v>
      </c>
      <c r="AG316" s="78"/>
      <c r="AJ316" s="84" t="s">
        <v>101</v>
      </c>
      <c r="AK316" s="84">
        <v>67.2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513</v>
      </c>
      <c r="B317" s="63" t="s">
        <v>514</v>
      </c>
      <c r="C317" s="36">
        <v>4301060406</v>
      </c>
      <c r="D317" s="625">
        <v>4607091384482</v>
      </c>
      <c r="E317" s="625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118</v>
      </c>
      <c r="M317" s="38" t="s">
        <v>88</v>
      </c>
      <c r="N317" s="38"/>
      <c r="O317" s="37">
        <v>30</v>
      </c>
      <c r="P317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27"/>
      <c r="R317" s="627"/>
      <c r="S317" s="627"/>
      <c r="T317" s="62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515</v>
      </c>
      <c r="AG317" s="78"/>
      <c r="AJ317" s="84" t="s">
        <v>101</v>
      </c>
      <c r="AK317" s="84">
        <v>62.4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516</v>
      </c>
      <c r="B318" s="63" t="s">
        <v>517</v>
      </c>
      <c r="C318" s="36">
        <v>4301060484</v>
      </c>
      <c r="D318" s="625">
        <v>4607091380897</v>
      </c>
      <c r="E318" s="625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118</v>
      </c>
      <c r="M318" s="38" t="s">
        <v>96</v>
      </c>
      <c r="N318" s="38"/>
      <c r="O318" s="37">
        <v>30</v>
      </c>
      <c r="P318" s="78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27"/>
      <c r="R318" s="627"/>
      <c r="S318" s="627"/>
      <c r="T318" s="628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518</v>
      </c>
      <c r="AG318" s="78"/>
      <c r="AJ318" s="84" t="s">
        <v>101</v>
      </c>
      <c r="AK318" s="84">
        <v>67.2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32"/>
      <c r="B319" s="632"/>
      <c r="C319" s="632"/>
      <c r="D319" s="632"/>
      <c r="E319" s="632"/>
      <c r="F319" s="632"/>
      <c r="G319" s="632"/>
      <c r="H319" s="632"/>
      <c r="I319" s="632"/>
      <c r="J319" s="632"/>
      <c r="K319" s="632"/>
      <c r="L319" s="632"/>
      <c r="M319" s="632"/>
      <c r="N319" s="632"/>
      <c r="O319" s="633"/>
      <c r="P319" s="629" t="s">
        <v>40</v>
      </c>
      <c r="Q319" s="630"/>
      <c r="R319" s="630"/>
      <c r="S319" s="630"/>
      <c r="T319" s="630"/>
      <c r="U319" s="630"/>
      <c r="V319" s="631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32"/>
      <c r="B320" s="632"/>
      <c r="C320" s="632"/>
      <c r="D320" s="632"/>
      <c r="E320" s="632"/>
      <c r="F320" s="632"/>
      <c r="G320" s="632"/>
      <c r="H320" s="632"/>
      <c r="I320" s="632"/>
      <c r="J320" s="632"/>
      <c r="K320" s="632"/>
      <c r="L320" s="632"/>
      <c r="M320" s="632"/>
      <c r="N320" s="632"/>
      <c r="O320" s="633"/>
      <c r="P320" s="629" t="s">
        <v>40</v>
      </c>
      <c r="Q320" s="630"/>
      <c r="R320" s="630"/>
      <c r="S320" s="630"/>
      <c r="T320" s="630"/>
      <c r="U320" s="630"/>
      <c r="V320" s="631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24" t="s">
        <v>104</v>
      </c>
      <c r="B321" s="624"/>
      <c r="C321" s="624"/>
      <c r="D321" s="624"/>
      <c r="E321" s="624"/>
      <c r="F321" s="624"/>
      <c r="G321" s="624"/>
      <c r="H321" s="624"/>
      <c r="I321" s="624"/>
      <c r="J321" s="624"/>
      <c r="K321" s="624"/>
      <c r="L321" s="624"/>
      <c r="M321" s="624"/>
      <c r="N321" s="624"/>
      <c r="O321" s="624"/>
      <c r="P321" s="624"/>
      <c r="Q321" s="624"/>
      <c r="R321" s="624"/>
      <c r="S321" s="624"/>
      <c r="T321" s="624"/>
      <c r="U321" s="624"/>
      <c r="V321" s="624"/>
      <c r="W321" s="624"/>
      <c r="X321" s="624"/>
      <c r="Y321" s="624"/>
      <c r="Z321" s="624"/>
      <c r="AA321" s="66"/>
      <c r="AB321" s="66"/>
      <c r="AC321" s="80"/>
    </row>
    <row r="322" spans="1:68" ht="27" customHeight="1" x14ac:dyDescent="0.25">
      <c r="A322" s="63" t="s">
        <v>519</v>
      </c>
      <c r="B322" s="63" t="s">
        <v>520</v>
      </c>
      <c r="C322" s="36">
        <v>4301030235</v>
      </c>
      <c r="D322" s="625">
        <v>4607091388381</v>
      </c>
      <c r="E322" s="625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121</v>
      </c>
      <c r="L322" s="37" t="s">
        <v>45</v>
      </c>
      <c r="M322" s="38" t="s">
        <v>109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521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4301030232</v>
      </c>
      <c r="D323" s="625">
        <v>4607091388374</v>
      </c>
      <c r="E323" s="625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121</v>
      </c>
      <c r="L323" s="37" t="s">
        <v>45</v>
      </c>
      <c r="M323" s="38" t="s">
        <v>109</v>
      </c>
      <c r="N323" s="38"/>
      <c r="O323" s="37">
        <v>180</v>
      </c>
      <c r="P323" s="785" t="s">
        <v>524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525</v>
      </c>
      <c r="B324" s="63" t="s">
        <v>526</v>
      </c>
      <c r="C324" s="36">
        <v>4301032015</v>
      </c>
      <c r="D324" s="625">
        <v>4607091383102</v>
      </c>
      <c r="E324" s="625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89</v>
      </c>
      <c r="L324" s="37" t="s">
        <v>45</v>
      </c>
      <c r="M324" s="38" t="s">
        <v>109</v>
      </c>
      <c r="N324" s="38"/>
      <c r="O324" s="37">
        <v>180</v>
      </c>
      <c r="P324" s="7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27"/>
      <c r="R324" s="627"/>
      <c r="S324" s="627"/>
      <c r="T324" s="628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528</v>
      </c>
      <c r="B325" s="63" t="s">
        <v>529</v>
      </c>
      <c r="C325" s="36">
        <v>4301030233</v>
      </c>
      <c r="D325" s="625">
        <v>4607091388404</v>
      </c>
      <c r="E325" s="625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89</v>
      </c>
      <c r="L325" s="37" t="s">
        <v>100</v>
      </c>
      <c r="M325" s="38" t="s">
        <v>109</v>
      </c>
      <c r="N325" s="38"/>
      <c r="O325" s="37">
        <v>180</v>
      </c>
      <c r="P325" s="7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27"/>
      <c r="R325" s="627"/>
      <c r="S325" s="627"/>
      <c r="T325" s="62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521</v>
      </c>
      <c r="AG325" s="78"/>
      <c r="AJ325" s="84" t="s">
        <v>101</v>
      </c>
      <c r="AK325" s="84">
        <v>35.700000000000003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32"/>
      <c r="B326" s="632"/>
      <c r="C326" s="632"/>
      <c r="D326" s="632"/>
      <c r="E326" s="632"/>
      <c r="F326" s="632"/>
      <c r="G326" s="632"/>
      <c r="H326" s="632"/>
      <c r="I326" s="632"/>
      <c r="J326" s="632"/>
      <c r="K326" s="632"/>
      <c r="L326" s="632"/>
      <c r="M326" s="632"/>
      <c r="N326" s="632"/>
      <c r="O326" s="633"/>
      <c r="P326" s="629" t="s">
        <v>40</v>
      </c>
      <c r="Q326" s="630"/>
      <c r="R326" s="630"/>
      <c r="S326" s="630"/>
      <c r="T326" s="630"/>
      <c r="U326" s="630"/>
      <c r="V326" s="631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32"/>
      <c r="B327" s="632"/>
      <c r="C327" s="632"/>
      <c r="D327" s="632"/>
      <c r="E327" s="632"/>
      <c r="F327" s="632"/>
      <c r="G327" s="632"/>
      <c r="H327" s="632"/>
      <c r="I327" s="632"/>
      <c r="J327" s="632"/>
      <c r="K327" s="632"/>
      <c r="L327" s="632"/>
      <c r="M327" s="632"/>
      <c r="N327" s="632"/>
      <c r="O327" s="633"/>
      <c r="P327" s="629" t="s">
        <v>40</v>
      </c>
      <c r="Q327" s="630"/>
      <c r="R327" s="630"/>
      <c r="S327" s="630"/>
      <c r="T327" s="630"/>
      <c r="U327" s="630"/>
      <c r="V327" s="631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24" t="s">
        <v>530</v>
      </c>
      <c r="B328" s="624"/>
      <c r="C328" s="624"/>
      <c r="D328" s="624"/>
      <c r="E328" s="624"/>
      <c r="F328" s="624"/>
      <c r="G328" s="624"/>
      <c r="H328" s="624"/>
      <c r="I328" s="624"/>
      <c r="J328" s="624"/>
      <c r="K328" s="624"/>
      <c r="L328" s="624"/>
      <c r="M328" s="624"/>
      <c r="N328" s="624"/>
      <c r="O328" s="624"/>
      <c r="P328" s="624"/>
      <c r="Q328" s="624"/>
      <c r="R328" s="624"/>
      <c r="S328" s="624"/>
      <c r="T328" s="624"/>
      <c r="U328" s="624"/>
      <c r="V328" s="624"/>
      <c r="W328" s="624"/>
      <c r="X328" s="624"/>
      <c r="Y328" s="624"/>
      <c r="Z328" s="624"/>
      <c r="AA328" s="66"/>
      <c r="AB328" s="66"/>
      <c r="AC328" s="80"/>
    </row>
    <row r="329" spans="1:68" ht="16.5" customHeight="1" x14ac:dyDescent="0.25">
      <c r="A329" s="63" t="s">
        <v>531</v>
      </c>
      <c r="B329" s="63" t="s">
        <v>532</v>
      </c>
      <c r="C329" s="36">
        <v>4301180007</v>
      </c>
      <c r="D329" s="625">
        <v>4680115881808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534</v>
      </c>
      <c r="N329" s="38"/>
      <c r="O329" s="37">
        <v>730</v>
      </c>
      <c r="P329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533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535</v>
      </c>
      <c r="B330" s="63" t="s">
        <v>536</v>
      </c>
      <c r="C330" s="36">
        <v>4301180006</v>
      </c>
      <c r="D330" s="625">
        <v>4680115881822</v>
      </c>
      <c r="E330" s="625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534</v>
      </c>
      <c r="N330" s="38"/>
      <c r="O330" s="37">
        <v>730</v>
      </c>
      <c r="P330" s="7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27"/>
      <c r="R330" s="627"/>
      <c r="S330" s="627"/>
      <c r="T330" s="62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537</v>
      </c>
      <c r="B331" s="63" t="s">
        <v>538</v>
      </c>
      <c r="C331" s="36">
        <v>4301180001</v>
      </c>
      <c r="D331" s="625">
        <v>4680115880016</v>
      </c>
      <c r="E331" s="625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534</v>
      </c>
      <c r="N331" s="38"/>
      <c r="O331" s="37">
        <v>730</v>
      </c>
      <c r="P331" s="7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27"/>
      <c r="R331" s="627"/>
      <c r="S331" s="627"/>
      <c r="T331" s="62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32"/>
      <c r="B332" s="632"/>
      <c r="C332" s="632"/>
      <c r="D332" s="632"/>
      <c r="E332" s="632"/>
      <c r="F332" s="632"/>
      <c r="G332" s="632"/>
      <c r="H332" s="632"/>
      <c r="I332" s="632"/>
      <c r="J332" s="632"/>
      <c r="K332" s="632"/>
      <c r="L332" s="632"/>
      <c r="M332" s="632"/>
      <c r="N332" s="632"/>
      <c r="O332" s="633"/>
      <c r="P332" s="629" t="s">
        <v>40</v>
      </c>
      <c r="Q332" s="630"/>
      <c r="R332" s="630"/>
      <c r="S332" s="630"/>
      <c r="T332" s="630"/>
      <c r="U332" s="630"/>
      <c r="V332" s="631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32"/>
      <c r="B333" s="632"/>
      <c r="C333" s="632"/>
      <c r="D333" s="632"/>
      <c r="E333" s="632"/>
      <c r="F333" s="632"/>
      <c r="G333" s="632"/>
      <c r="H333" s="632"/>
      <c r="I333" s="632"/>
      <c r="J333" s="632"/>
      <c r="K333" s="632"/>
      <c r="L333" s="632"/>
      <c r="M333" s="632"/>
      <c r="N333" s="632"/>
      <c r="O333" s="633"/>
      <c r="P333" s="629" t="s">
        <v>40</v>
      </c>
      <c r="Q333" s="630"/>
      <c r="R333" s="630"/>
      <c r="S333" s="630"/>
      <c r="T333" s="630"/>
      <c r="U333" s="630"/>
      <c r="V333" s="631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23" t="s">
        <v>539</v>
      </c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23"/>
      <c r="P334" s="623"/>
      <c r="Q334" s="623"/>
      <c r="R334" s="623"/>
      <c r="S334" s="623"/>
      <c r="T334" s="623"/>
      <c r="U334" s="623"/>
      <c r="V334" s="623"/>
      <c r="W334" s="623"/>
      <c r="X334" s="623"/>
      <c r="Y334" s="623"/>
      <c r="Z334" s="623"/>
      <c r="AA334" s="65"/>
      <c r="AB334" s="65"/>
      <c r="AC334" s="79"/>
    </row>
    <row r="335" spans="1:68" ht="14.25" customHeight="1" x14ac:dyDescent="0.25">
      <c r="A335" s="624" t="s">
        <v>84</v>
      </c>
      <c r="B335" s="624"/>
      <c r="C335" s="624"/>
      <c r="D335" s="624"/>
      <c r="E335" s="624"/>
      <c r="F335" s="624"/>
      <c r="G335" s="624"/>
      <c r="H335" s="624"/>
      <c r="I335" s="624"/>
      <c r="J335" s="624"/>
      <c r="K335" s="624"/>
      <c r="L335" s="624"/>
      <c r="M335" s="624"/>
      <c r="N335" s="624"/>
      <c r="O335" s="624"/>
      <c r="P335" s="624"/>
      <c r="Q335" s="624"/>
      <c r="R335" s="624"/>
      <c r="S335" s="624"/>
      <c r="T335" s="624"/>
      <c r="U335" s="624"/>
      <c r="V335" s="624"/>
      <c r="W335" s="624"/>
      <c r="X335" s="624"/>
      <c r="Y335" s="624"/>
      <c r="Z335" s="624"/>
      <c r="AA335" s="66"/>
      <c r="AB335" s="66"/>
      <c r="AC335" s="80"/>
    </row>
    <row r="336" spans="1:68" ht="27" customHeight="1" x14ac:dyDescent="0.25">
      <c r="A336" s="63" t="s">
        <v>540</v>
      </c>
      <c r="B336" s="63" t="s">
        <v>541</v>
      </c>
      <c r="C336" s="36">
        <v>4301051489</v>
      </c>
      <c r="D336" s="625">
        <v>4607091387919</v>
      </c>
      <c r="E336" s="625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118</v>
      </c>
      <c r="M336" s="38" t="s">
        <v>96</v>
      </c>
      <c r="N336" s="38"/>
      <c r="O336" s="37">
        <v>45</v>
      </c>
      <c r="P336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542</v>
      </c>
      <c r="AG336" s="78"/>
      <c r="AJ336" s="84" t="s">
        <v>101</v>
      </c>
      <c r="AK336" s="84">
        <v>64.8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4301051461</v>
      </c>
      <c r="D337" s="625">
        <v>4680115883604</v>
      </c>
      <c r="E337" s="625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89</v>
      </c>
      <c r="L337" s="37" t="s">
        <v>100</v>
      </c>
      <c r="M337" s="38" t="s">
        <v>88</v>
      </c>
      <c r="N337" s="38"/>
      <c r="O337" s="37">
        <v>45</v>
      </c>
      <c r="P337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27"/>
      <c r="R337" s="627"/>
      <c r="S337" s="627"/>
      <c r="T337" s="62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545</v>
      </c>
      <c r="AG337" s="78"/>
      <c r="AJ337" s="84" t="s">
        <v>101</v>
      </c>
      <c r="AK337" s="84">
        <v>29.4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546</v>
      </c>
      <c r="B338" s="63" t="s">
        <v>547</v>
      </c>
      <c r="C338" s="36">
        <v>4301051864</v>
      </c>
      <c r="D338" s="625">
        <v>4680115883567</v>
      </c>
      <c r="E338" s="625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89</v>
      </c>
      <c r="L338" s="37" t="s">
        <v>100</v>
      </c>
      <c r="M338" s="38" t="s">
        <v>96</v>
      </c>
      <c r="N338" s="38"/>
      <c r="O338" s="37">
        <v>40</v>
      </c>
      <c r="P338" s="7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27"/>
      <c r="R338" s="627"/>
      <c r="S338" s="627"/>
      <c r="T338" s="62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548</v>
      </c>
      <c r="AG338" s="78"/>
      <c r="AJ338" s="84" t="s">
        <v>101</v>
      </c>
      <c r="AK338" s="84">
        <v>29.4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32"/>
      <c r="B339" s="632"/>
      <c r="C339" s="632"/>
      <c r="D339" s="632"/>
      <c r="E339" s="632"/>
      <c r="F339" s="632"/>
      <c r="G339" s="632"/>
      <c r="H339" s="632"/>
      <c r="I339" s="632"/>
      <c r="J339" s="632"/>
      <c r="K339" s="632"/>
      <c r="L339" s="632"/>
      <c r="M339" s="632"/>
      <c r="N339" s="632"/>
      <c r="O339" s="633"/>
      <c r="P339" s="629" t="s">
        <v>40</v>
      </c>
      <c r="Q339" s="630"/>
      <c r="R339" s="630"/>
      <c r="S339" s="630"/>
      <c r="T339" s="630"/>
      <c r="U339" s="630"/>
      <c r="V339" s="631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32"/>
      <c r="B340" s="632"/>
      <c r="C340" s="632"/>
      <c r="D340" s="632"/>
      <c r="E340" s="632"/>
      <c r="F340" s="632"/>
      <c r="G340" s="632"/>
      <c r="H340" s="632"/>
      <c r="I340" s="632"/>
      <c r="J340" s="632"/>
      <c r="K340" s="632"/>
      <c r="L340" s="632"/>
      <c r="M340" s="632"/>
      <c r="N340" s="632"/>
      <c r="O340" s="633"/>
      <c r="P340" s="629" t="s">
        <v>40</v>
      </c>
      <c r="Q340" s="630"/>
      <c r="R340" s="630"/>
      <c r="S340" s="630"/>
      <c r="T340" s="630"/>
      <c r="U340" s="630"/>
      <c r="V340" s="631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22" t="s">
        <v>549</v>
      </c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22"/>
      <c r="P341" s="622"/>
      <c r="Q341" s="622"/>
      <c r="R341" s="622"/>
      <c r="S341" s="622"/>
      <c r="T341" s="622"/>
      <c r="U341" s="622"/>
      <c r="V341" s="622"/>
      <c r="W341" s="622"/>
      <c r="X341" s="622"/>
      <c r="Y341" s="622"/>
      <c r="Z341" s="622"/>
      <c r="AA341" s="54"/>
      <c r="AB341" s="54"/>
      <c r="AC341" s="54"/>
    </row>
    <row r="342" spans="1:68" ht="16.5" customHeight="1" x14ac:dyDescent="0.25">
      <c r="A342" s="623" t="s">
        <v>550</v>
      </c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23"/>
      <c r="P342" s="623"/>
      <c r="Q342" s="623"/>
      <c r="R342" s="623"/>
      <c r="S342" s="623"/>
      <c r="T342" s="623"/>
      <c r="U342" s="623"/>
      <c r="V342" s="623"/>
      <c r="W342" s="623"/>
      <c r="X342" s="623"/>
      <c r="Y342" s="623"/>
      <c r="Z342" s="623"/>
      <c r="AA342" s="65"/>
      <c r="AB342" s="65"/>
      <c r="AC342" s="79"/>
    </row>
    <row r="343" spans="1:68" ht="14.25" customHeight="1" x14ac:dyDescent="0.25">
      <c r="A343" s="624" t="s">
        <v>112</v>
      </c>
      <c r="B343" s="624"/>
      <c r="C343" s="624"/>
      <c r="D343" s="624"/>
      <c r="E343" s="624"/>
      <c r="F343" s="624"/>
      <c r="G343" s="624"/>
      <c r="H343" s="624"/>
      <c r="I343" s="624"/>
      <c r="J343" s="624"/>
      <c r="K343" s="624"/>
      <c r="L343" s="624"/>
      <c r="M343" s="624"/>
      <c r="N343" s="624"/>
      <c r="O343" s="624"/>
      <c r="P343" s="624"/>
      <c r="Q343" s="624"/>
      <c r="R343" s="624"/>
      <c r="S343" s="624"/>
      <c r="T343" s="624"/>
      <c r="U343" s="624"/>
      <c r="V343" s="624"/>
      <c r="W343" s="624"/>
      <c r="X343" s="624"/>
      <c r="Y343" s="624"/>
      <c r="Z343" s="624"/>
      <c r="AA343" s="66"/>
      <c r="AB343" s="66"/>
      <c r="AC343" s="80"/>
    </row>
    <row r="344" spans="1:68" ht="37.5" customHeight="1" x14ac:dyDescent="0.25">
      <c r="A344" s="63" t="s">
        <v>551</v>
      </c>
      <c r="B344" s="63" t="s">
        <v>552</v>
      </c>
      <c r="C344" s="36">
        <v>4301011869</v>
      </c>
      <c r="D344" s="625">
        <v>4680115884847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82</v>
      </c>
      <c r="N344" s="38"/>
      <c r="O344" s="37">
        <v>60</v>
      </c>
      <c r="P344" s="7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3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553</v>
      </c>
      <c r="AG344" s="78"/>
      <c r="AJ344" s="84" t="s">
        <v>101</v>
      </c>
      <c r="AK344" s="84">
        <v>15</v>
      </c>
      <c r="BB344" s="409" t="s">
        <v>66</v>
      </c>
      <c r="BM344" s="78">
        <f t="shared" ref="BM344:BM350" si="38">IFERROR(X344*I344/H344,"0")</f>
        <v>0</v>
      </c>
      <c r="BN344" s="78">
        <f t="shared" ref="BN344:BN350" si="39">IFERROR(Y344*I344/H344,"0")</f>
        <v>0</v>
      </c>
      <c r="BO344" s="78">
        <f t="shared" ref="BO344:BO350" si="40">IFERROR(1/J344*(X344/H344),"0")</f>
        <v>0</v>
      </c>
      <c r="BP344" s="78">
        <f t="shared" ref="BP344:BP350" si="41">IFERROR(1/J344*(Y344/H344),"0")</f>
        <v>0</v>
      </c>
    </row>
    <row r="345" spans="1:68" ht="27" customHeight="1" x14ac:dyDescent="0.25">
      <c r="A345" s="63" t="s">
        <v>554</v>
      </c>
      <c r="B345" s="63" t="s">
        <v>555</v>
      </c>
      <c r="C345" s="36">
        <v>4301011870</v>
      </c>
      <c r="D345" s="625">
        <v>4680115884854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82</v>
      </c>
      <c r="N345" s="38"/>
      <c r="O345" s="37">
        <v>60</v>
      </c>
      <c r="P345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556</v>
      </c>
      <c r="AG345" s="78"/>
      <c r="AJ345" s="84" t="s">
        <v>101</v>
      </c>
      <c r="AK345" s="84">
        <v>15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customHeight="1" x14ac:dyDescent="0.25">
      <c r="A346" s="63" t="s">
        <v>557</v>
      </c>
      <c r="B346" s="63" t="s">
        <v>558</v>
      </c>
      <c r="C346" s="36">
        <v>4301011832</v>
      </c>
      <c r="D346" s="625">
        <v>4607091383997</v>
      </c>
      <c r="E346" s="625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118</v>
      </c>
      <c r="M346" s="38" t="s">
        <v>96</v>
      </c>
      <c r="N346" s="38"/>
      <c r="O346" s="37">
        <v>60</v>
      </c>
      <c r="P346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559</v>
      </c>
      <c r="AG346" s="78"/>
      <c r="AJ346" s="84" t="s">
        <v>101</v>
      </c>
      <c r="AK346" s="84">
        <v>120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37.5" customHeight="1" x14ac:dyDescent="0.25">
      <c r="A347" s="63" t="s">
        <v>560</v>
      </c>
      <c r="B347" s="63" t="s">
        <v>561</v>
      </c>
      <c r="C347" s="36">
        <v>4301011867</v>
      </c>
      <c r="D347" s="625">
        <v>4680115884830</v>
      </c>
      <c r="E347" s="625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82</v>
      </c>
      <c r="N347" s="38"/>
      <c r="O347" s="37">
        <v>60</v>
      </c>
      <c r="P347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562</v>
      </c>
      <c r="AG347" s="78"/>
      <c r="AJ347" s="84" t="s">
        <v>101</v>
      </c>
      <c r="AK347" s="84">
        <v>15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27" customHeight="1" x14ac:dyDescent="0.25">
      <c r="A348" s="63" t="s">
        <v>563</v>
      </c>
      <c r="B348" s="63" t="s">
        <v>564</v>
      </c>
      <c r="C348" s="36">
        <v>4301011433</v>
      </c>
      <c r="D348" s="625">
        <v>4680115882638</v>
      </c>
      <c r="E348" s="625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121</v>
      </c>
      <c r="L348" s="37" t="s">
        <v>45</v>
      </c>
      <c r="M348" s="38" t="s">
        <v>116</v>
      </c>
      <c r="N348" s="38"/>
      <c r="O348" s="37">
        <v>90</v>
      </c>
      <c r="P348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565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ht="27" customHeight="1" x14ac:dyDescent="0.25">
      <c r="A349" s="63" t="s">
        <v>566</v>
      </c>
      <c r="B349" s="63" t="s">
        <v>567</v>
      </c>
      <c r="C349" s="36">
        <v>4301011952</v>
      </c>
      <c r="D349" s="625">
        <v>4680115884922</v>
      </c>
      <c r="E349" s="625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82</v>
      </c>
      <c r="N349" s="38"/>
      <c r="O349" s="37">
        <v>60</v>
      </c>
      <c r="P349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27"/>
      <c r="R349" s="627"/>
      <c r="S349" s="627"/>
      <c r="T349" s="62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556</v>
      </c>
      <c r="AG349" s="78"/>
      <c r="AJ349" s="84" t="s">
        <v>45</v>
      </c>
      <c r="AK349" s="84">
        <v>0</v>
      </c>
      <c r="BB349" s="419" t="s">
        <v>66</v>
      </c>
      <c r="BM349" s="78">
        <f t="shared" si="38"/>
        <v>0</v>
      </c>
      <c r="BN349" s="78">
        <f t="shared" si="39"/>
        <v>0</v>
      </c>
      <c r="BO349" s="78">
        <f t="shared" si="40"/>
        <v>0</v>
      </c>
      <c r="BP349" s="78">
        <f t="shared" si="41"/>
        <v>0</v>
      </c>
    </row>
    <row r="350" spans="1:68" ht="37.5" customHeight="1" x14ac:dyDescent="0.25">
      <c r="A350" s="63" t="s">
        <v>568</v>
      </c>
      <c r="B350" s="63" t="s">
        <v>569</v>
      </c>
      <c r="C350" s="36">
        <v>4301011868</v>
      </c>
      <c r="D350" s="625">
        <v>4680115884861</v>
      </c>
      <c r="E350" s="625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122</v>
      </c>
      <c r="M350" s="38" t="s">
        <v>82</v>
      </c>
      <c r="N350" s="38"/>
      <c r="O350" s="37">
        <v>60</v>
      </c>
      <c r="P350" s="8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27"/>
      <c r="R350" s="627"/>
      <c r="S350" s="627"/>
      <c r="T350" s="62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562</v>
      </c>
      <c r="AG350" s="78"/>
      <c r="AJ350" s="84" t="s">
        <v>101</v>
      </c>
      <c r="AK350" s="84">
        <v>60</v>
      </c>
      <c r="BB350" s="421" t="s">
        <v>66</v>
      </c>
      <c r="BM350" s="78">
        <f t="shared" si="38"/>
        <v>0</v>
      </c>
      <c r="BN350" s="78">
        <f t="shared" si="39"/>
        <v>0</v>
      </c>
      <c r="BO350" s="78">
        <f t="shared" si="40"/>
        <v>0</v>
      </c>
      <c r="BP350" s="78">
        <f t="shared" si="41"/>
        <v>0</v>
      </c>
    </row>
    <row r="351" spans="1:68" x14ac:dyDescent="0.2">
      <c r="A351" s="632"/>
      <c r="B351" s="632"/>
      <c r="C351" s="632"/>
      <c r="D351" s="632"/>
      <c r="E351" s="632"/>
      <c r="F351" s="632"/>
      <c r="G351" s="632"/>
      <c r="H351" s="632"/>
      <c r="I351" s="632"/>
      <c r="J351" s="632"/>
      <c r="K351" s="632"/>
      <c r="L351" s="632"/>
      <c r="M351" s="632"/>
      <c r="N351" s="632"/>
      <c r="O351" s="633"/>
      <c r="P351" s="629" t="s">
        <v>40</v>
      </c>
      <c r="Q351" s="630"/>
      <c r="R351" s="630"/>
      <c r="S351" s="630"/>
      <c r="T351" s="630"/>
      <c r="U351" s="630"/>
      <c r="V351" s="631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32"/>
      <c r="B352" s="632"/>
      <c r="C352" s="632"/>
      <c r="D352" s="632"/>
      <c r="E352" s="632"/>
      <c r="F352" s="632"/>
      <c r="G352" s="632"/>
      <c r="H352" s="632"/>
      <c r="I352" s="632"/>
      <c r="J352" s="632"/>
      <c r="K352" s="632"/>
      <c r="L352" s="632"/>
      <c r="M352" s="632"/>
      <c r="N352" s="632"/>
      <c r="O352" s="633"/>
      <c r="P352" s="629" t="s">
        <v>40</v>
      </c>
      <c r="Q352" s="630"/>
      <c r="R352" s="630"/>
      <c r="S352" s="630"/>
      <c r="T352" s="630"/>
      <c r="U352" s="630"/>
      <c r="V352" s="631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24" t="s">
        <v>147</v>
      </c>
      <c r="B353" s="624"/>
      <c r="C353" s="624"/>
      <c r="D353" s="624"/>
      <c r="E353" s="624"/>
      <c r="F353" s="624"/>
      <c r="G353" s="624"/>
      <c r="H353" s="624"/>
      <c r="I353" s="624"/>
      <c r="J353" s="624"/>
      <c r="K353" s="624"/>
      <c r="L353" s="624"/>
      <c r="M353" s="624"/>
      <c r="N353" s="624"/>
      <c r="O353" s="624"/>
      <c r="P353" s="624"/>
      <c r="Q353" s="624"/>
      <c r="R353" s="624"/>
      <c r="S353" s="624"/>
      <c r="T353" s="624"/>
      <c r="U353" s="624"/>
      <c r="V353" s="624"/>
      <c r="W353" s="624"/>
      <c r="X353" s="624"/>
      <c r="Y353" s="624"/>
      <c r="Z353" s="624"/>
      <c r="AA353" s="66"/>
      <c r="AB353" s="66"/>
      <c r="AC353" s="80"/>
    </row>
    <row r="354" spans="1:68" ht="27" customHeight="1" x14ac:dyDescent="0.25">
      <c r="A354" s="63" t="s">
        <v>570</v>
      </c>
      <c r="B354" s="63" t="s">
        <v>571</v>
      </c>
      <c r="C354" s="36">
        <v>4301020178</v>
      </c>
      <c r="D354" s="625">
        <v>4607091383980</v>
      </c>
      <c r="E354" s="625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27"/>
      <c r="R354" s="627"/>
      <c r="S354" s="627"/>
      <c r="T354" s="62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572</v>
      </c>
      <c r="AG354" s="78"/>
      <c r="AJ354" s="84" t="s">
        <v>101</v>
      </c>
      <c r="AK354" s="84">
        <v>15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573</v>
      </c>
      <c r="B355" s="63" t="s">
        <v>574</v>
      </c>
      <c r="C355" s="36">
        <v>4301020179</v>
      </c>
      <c r="D355" s="625">
        <v>4607091384178</v>
      </c>
      <c r="E355" s="625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121</v>
      </c>
      <c r="L355" s="37" t="s">
        <v>45</v>
      </c>
      <c r="M355" s="38" t="s">
        <v>116</v>
      </c>
      <c r="N355" s="38"/>
      <c r="O355" s="37">
        <v>50</v>
      </c>
      <c r="P355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27"/>
      <c r="R355" s="627"/>
      <c r="S355" s="627"/>
      <c r="T355" s="628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572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32"/>
      <c r="B356" s="632"/>
      <c r="C356" s="632"/>
      <c r="D356" s="632"/>
      <c r="E356" s="632"/>
      <c r="F356" s="632"/>
      <c r="G356" s="632"/>
      <c r="H356" s="632"/>
      <c r="I356" s="632"/>
      <c r="J356" s="632"/>
      <c r="K356" s="632"/>
      <c r="L356" s="632"/>
      <c r="M356" s="632"/>
      <c r="N356" s="632"/>
      <c r="O356" s="633"/>
      <c r="P356" s="629" t="s">
        <v>40</v>
      </c>
      <c r="Q356" s="630"/>
      <c r="R356" s="630"/>
      <c r="S356" s="630"/>
      <c r="T356" s="630"/>
      <c r="U356" s="630"/>
      <c r="V356" s="631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32"/>
      <c r="B357" s="632"/>
      <c r="C357" s="632"/>
      <c r="D357" s="632"/>
      <c r="E357" s="632"/>
      <c r="F357" s="632"/>
      <c r="G357" s="632"/>
      <c r="H357" s="632"/>
      <c r="I357" s="632"/>
      <c r="J357" s="632"/>
      <c r="K357" s="632"/>
      <c r="L357" s="632"/>
      <c r="M357" s="632"/>
      <c r="N357" s="632"/>
      <c r="O357" s="633"/>
      <c r="P357" s="629" t="s">
        <v>40</v>
      </c>
      <c r="Q357" s="630"/>
      <c r="R357" s="630"/>
      <c r="S357" s="630"/>
      <c r="T357" s="630"/>
      <c r="U357" s="630"/>
      <c r="V357" s="631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24" t="s">
        <v>84</v>
      </c>
      <c r="B358" s="624"/>
      <c r="C358" s="624"/>
      <c r="D358" s="624"/>
      <c r="E358" s="624"/>
      <c r="F358" s="624"/>
      <c r="G358" s="624"/>
      <c r="H358" s="624"/>
      <c r="I358" s="624"/>
      <c r="J358" s="624"/>
      <c r="K358" s="624"/>
      <c r="L358" s="624"/>
      <c r="M358" s="624"/>
      <c r="N358" s="624"/>
      <c r="O358" s="624"/>
      <c r="P358" s="624"/>
      <c r="Q358" s="624"/>
      <c r="R358" s="624"/>
      <c r="S358" s="624"/>
      <c r="T358" s="624"/>
      <c r="U358" s="624"/>
      <c r="V358" s="624"/>
      <c r="W358" s="624"/>
      <c r="X358" s="624"/>
      <c r="Y358" s="624"/>
      <c r="Z358" s="624"/>
      <c r="AA358" s="66"/>
      <c r="AB358" s="66"/>
      <c r="AC358" s="80"/>
    </row>
    <row r="359" spans="1:68" ht="27" customHeight="1" x14ac:dyDescent="0.25">
      <c r="A359" s="63" t="s">
        <v>575</v>
      </c>
      <c r="B359" s="63" t="s">
        <v>576</v>
      </c>
      <c r="C359" s="36">
        <v>4301051903</v>
      </c>
      <c r="D359" s="625">
        <v>4607091383928</v>
      </c>
      <c r="E359" s="625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118</v>
      </c>
      <c r="M359" s="38" t="s">
        <v>88</v>
      </c>
      <c r="N359" s="38"/>
      <c r="O359" s="37">
        <v>40</v>
      </c>
      <c r="P359" s="8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27"/>
      <c r="R359" s="627"/>
      <c r="S359" s="627"/>
      <c r="T359" s="62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577</v>
      </c>
      <c r="AG359" s="78"/>
      <c r="AJ359" s="84" t="s">
        <v>101</v>
      </c>
      <c r="AK359" s="84">
        <v>72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578</v>
      </c>
      <c r="B360" s="63" t="s">
        <v>579</v>
      </c>
      <c r="C360" s="36">
        <v>4301051897</v>
      </c>
      <c r="D360" s="625">
        <v>4607091384260</v>
      </c>
      <c r="E360" s="625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118</v>
      </c>
      <c r="M360" s="38" t="s">
        <v>88</v>
      </c>
      <c r="N360" s="38"/>
      <c r="O360" s="37">
        <v>40</v>
      </c>
      <c r="P360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27"/>
      <c r="R360" s="627"/>
      <c r="S360" s="627"/>
      <c r="T360" s="62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580</v>
      </c>
      <c r="AG360" s="78"/>
      <c r="AJ360" s="84" t="s">
        <v>101</v>
      </c>
      <c r="AK360" s="84">
        <v>72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32"/>
      <c r="B361" s="632"/>
      <c r="C361" s="632"/>
      <c r="D361" s="632"/>
      <c r="E361" s="632"/>
      <c r="F361" s="632"/>
      <c r="G361" s="632"/>
      <c r="H361" s="632"/>
      <c r="I361" s="632"/>
      <c r="J361" s="632"/>
      <c r="K361" s="632"/>
      <c r="L361" s="632"/>
      <c r="M361" s="632"/>
      <c r="N361" s="632"/>
      <c r="O361" s="633"/>
      <c r="P361" s="629" t="s">
        <v>40</v>
      </c>
      <c r="Q361" s="630"/>
      <c r="R361" s="630"/>
      <c r="S361" s="630"/>
      <c r="T361" s="630"/>
      <c r="U361" s="630"/>
      <c r="V361" s="631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32"/>
      <c r="B362" s="632"/>
      <c r="C362" s="632"/>
      <c r="D362" s="632"/>
      <c r="E362" s="632"/>
      <c r="F362" s="632"/>
      <c r="G362" s="632"/>
      <c r="H362" s="632"/>
      <c r="I362" s="632"/>
      <c r="J362" s="632"/>
      <c r="K362" s="632"/>
      <c r="L362" s="632"/>
      <c r="M362" s="632"/>
      <c r="N362" s="632"/>
      <c r="O362" s="633"/>
      <c r="P362" s="629" t="s">
        <v>40</v>
      </c>
      <c r="Q362" s="630"/>
      <c r="R362" s="630"/>
      <c r="S362" s="630"/>
      <c r="T362" s="630"/>
      <c r="U362" s="630"/>
      <c r="V362" s="631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24" t="s">
        <v>177</v>
      </c>
      <c r="B363" s="624"/>
      <c r="C363" s="624"/>
      <c r="D363" s="624"/>
      <c r="E363" s="624"/>
      <c r="F363" s="624"/>
      <c r="G363" s="624"/>
      <c r="H363" s="624"/>
      <c r="I363" s="624"/>
      <c r="J363" s="624"/>
      <c r="K363" s="624"/>
      <c r="L363" s="624"/>
      <c r="M363" s="624"/>
      <c r="N363" s="624"/>
      <c r="O363" s="624"/>
      <c r="P363" s="624"/>
      <c r="Q363" s="624"/>
      <c r="R363" s="624"/>
      <c r="S363" s="624"/>
      <c r="T363" s="624"/>
      <c r="U363" s="624"/>
      <c r="V363" s="624"/>
      <c r="W363" s="624"/>
      <c r="X363" s="624"/>
      <c r="Y363" s="624"/>
      <c r="Z363" s="624"/>
      <c r="AA363" s="66"/>
      <c r="AB363" s="66"/>
      <c r="AC363" s="80"/>
    </row>
    <row r="364" spans="1:68" ht="16.5" customHeight="1" x14ac:dyDescent="0.25">
      <c r="A364" s="63" t="s">
        <v>581</v>
      </c>
      <c r="B364" s="63" t="s">
        <v>582</v>
      </c>
      <c r="C364" s="36">
        <v>4301060524</v>
      </c>
      <c r="D364" s="625">
        <v>4607091384673</v>
      </c>
      <c r="E364" s="625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88</v>
      </c>
      <c r="N364" s="38"/>
      <c r="O364" s="37">
        <v>40</v>
      </c>
      <c r="P364" s="805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627"/>
      <c r="R364" s="627"/>
      <c r="S364" s="627"/>
      <c r="T364" s="62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583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32"/>
      <c r="B365" s="632"/>
      <c r="C365" s="632"/>
      <c r="D365" s="632"/>
      <c r="E365" s="632"/>
      <c r="F365" s="632"/>
      <c r="G365" s="632"/>
      <c r="H365" s="632"/>
      <c r="I365" s="632"/>
      <c r="J365" s="632"/>
      <c r="K365" s="632"/>
      <c r="L365" s="632"/>
      <c r="M365" s="632"/>
      <c r="N365" s="632"/>
      <c r="O365" s="633"/>
      <c r="P365" s="629" t="s">
        <v>40</v>
      </c>
      <c r="Q365" s="630"/>
      <c r="R365" s="630"/>
      <c r="S365" s="630"/>
      <c r="T365" s="630"/>
      <c r="U365" s="630"/>
      <c r="V365" s="631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32"/>
      <c r="B366" s="632"/>
      <c r="C366" s="632"/>
      <c r="D366" s="632"/>
      <c r="E366" s="632"/>
      <c r="F366" s="632"/>
      <c r="G366" s="632"/>
      <c r="H366" s="632"/>
      <c r="I366" s="632"/>
      <c r="J366" s="632"/>
      <c r="K366" s="632"/>
      <c r="L366" s="632"/>
      <c r="M366" s="632"/>
      <c r="N366" s="632"/>
      <c r="O366" s="633"/>
      <c r="P366" s="629" t="s">
        <v>40</v>
      </c>
      <c r="Q366" s="630"/>
      <c r="R366" s="630"/>
      <c r="S366" s="630"/>
      <c r="T366" s="630"/>
      <c r="U366" s="630"/>
      <c r="V366" s="631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23" t="s">
        <v>584</v>
      </c>
      <c r="B367" s="623"/>
      <c r="C367" s="623"/>
      <c r="D367" s="623"/>
      <c r="E367" s="623"/>
      <c r="F367" s="623"/>
      <c r="G367" s="623"/>
      <c r="H367" s="623"/>
      <c r="I367" s="623"/>
      <c r="J367" s="623"/>
      <c r="K367" s="623"/>
      <c r="L367" s="623"/>
      <c r="M367" s="623"/>
      <c r="N367" s="623"/>
      <c r="O367" s="623"/>
      <c r="P367" s="623"/>
      <c r="Q367" s="623"/>
      <c r="R367" s="623"/>
      <c r="S367" s="623"/>
      <c r="T367" s="623"/>
      <c r="U367" s="623"/>
      <c r="V367" s="623"/>
      <c r="W367" s="623"/>
      <c r="X367" s="623"/>
      <c r="Y367" s="623"/>
      <c r="Z367" s="623"/>
      <c r="AA367" s="65"/>
      <c r="AB367" s="65"/>
      <c r="AC367" s="79"/>
    </row>
    <row r="368" spans="1:68" ht="14.25" customHeight="1" x14ac:dyDescent="0.25">
      <c r="A368" s="624" t="s">
        <v>112</v>
      </c>
      <c r="B368" s="624"/>
      <c r="C368" s="624"/>
      <c r="D368" s="624"/>
      <c r="E368" s="624"/>
      <c r="F368" s="624"/>
      <c r="G368" s="624"/>
      <c r="H368" s="624"/>
      <c r="I368" s="624"/>
      <c r="J368" s="624"/>
      <c r="K368" s="624"/>
      <c r="L368" s="624"/>
      <c r="M368" s="624"/>
      <c r="N368" s="624"/>
      <c r="O368" s="624"/>
      <c r="P368" s="624"/>
      <c r="Q368" s="624"/>
      <c r="R368" s="624"/>
      <c r="S368" s="624"/>
      <c r="T368" s="624"/>
      <c r="U368" s="624"/>
      <c r="V368" s="624"/>
      <c r="W368" s="624"/>
      <c r="X368" s="624"/>
      <c r="Y368" s="624"/>
      <c r="Z368" s="624"/>
      <c r="AA368" s="66"/>
      <c r="AB368" s="66"/>
      <c r="AC368" s="80"/>
    </row>
    <row r="369" spans="1:68" ht="37.5" customHeight="1" x14ac:dyDescent="0.25">
      <c r="A369" s="63" t="s">
        <v>585</v>
      </c>
      <c r="B369" s="63" t="s">
        <v>586</v>
      </c>
      <c r="C369" s="36">
        <v>4301011875</v>
      </c>
      <c r="D369" s="625">
        <v>4680115884885</v>
      </c>
      <c r="E369" s="625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118</v>
      </c>
      <c r="M369" s="38" t="s">
        <v>82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587</v>
      </c>
      <c r="AG369" s="78"/>
      <c r="AJ369" s="84" t="s">
        <v>101</v>
      </c>
      <c r="AK369" s="84">
        <v>96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588</v>
      </c>
      <c r="B370" s="63" t="s">
        <v>589</v>
      </c>
      <c r="C370" s="36">
        <v>4301011871</v>
      </c>
      <c r="D370" s="625">
        <v>4680115884908</v>
      </c>
      <c r="E370" s="625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122</v>
      </c>
      <c r="M370" s="38" t="s">
        <v>82</v>
      </c>
      <c r="N370" s="38"/>
      <c r="O370" s="37">
        <v>60</v>
      </c>
      <c r="P370" s="8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7"/>
      <c r="R370" s="627"/>
      <c r="S370" s="627"/>
      <c r="T370" s="62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587</v>
      </c>
      <c r="AG370" s="78"/>
      <c r="AJ370" s="84" t="s">
        <v>101</v>
      </c>
      <c r="AK370" s="84">
        <v>48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32"/>
      <c r="B372" s="632"/>
      <c r="C372" s="632"/>
      <c r="D372" s="632"/>
      <c r="E372" s="632"/>
      <c r="F372" s="632"/>
      <c r="G372" s="632"/>
      <c r="H372" s="632"/>
      <c r="I372" s="632"/>
      <c r="J372" s="632"/>
      <c r="K372" s="632"/>
      <c r="L372" s="632"/>
      <c r="M372" s="632"/>
      <c r="N372" s="632"/>
      <c r="O372" s="633"/>
      <c r="P372" s="629" t="s">
        <v>40</v>
      </c>
      <c r="Q372" s="630"/>
      <c r="R372" s="630"/>
      <c r="S372" s="630"/>
      <c r="T372" s="630"/>
      <c r="U372" s="630"/>
      <c r="V372" s="631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24" t="s">
        <v>78</v>
      </c>
      <c r="B373" s="624"/>
      <c r="C373" s="624"/>
      <c r="D373" s="624"/>
      <c r="E373" s="624"/>
      <c r="F373" s="624"/>
      <c r="G373" s="624"/>
      <c r="H373" s="624"/>
      <c r="I373" s="624"/>
      <c r="J373" s="624"/>
      <c r="K373" s="624"/>
      <c r="L373" s="624"/>
      <c r="M373" s="624"/>
      <c r="N373" s="624"/>
      <c r="O373" s="624"/>
      <c r="P373" s="624"/>
      <c r="Q373" s="624"/>
      <c r="R373" s="624"/>
      <c r="S373" s="624"/>
      <c r="T373" s="624"/>
      <c r="U373" s="624"/>
      <c r="V373" s="624"/>
      <c r="W373" s="624"/>
      <c r="X373" s="624"/>
      <c r="Y373" s="624"/>
      <c r="Z373" s="624"/>
      <c r="AA373" s="66"/>
      <c r="AB373" s="66"/>
      <c r="AC373" s="80"/>
    </row>
    <row r="374" spans="1:68" ht="27" customHeight="1" x14ac:dyDescent="0.25">
      <c r="A374" s="63" t="s">
        <v>590</v>
      </c>
      <c r="B374" s="63" t="s">
        <v>591</v>
      </c>
      <c r="C374" s="36">
        <v>4301031303</v>
      </c>
      <c r="D374" s="625">
        <v>4607091384802</v>
      </c>
      <c r="E374" s="625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122</v>
      </c>
      <c r="M374" s="38" t="s">
        <v>82</v>
      </c>
      <c r="N374" s="38"/>
      <c r="O374" s="37">
        <v>35</v>
      </c>
      <c r="P374" s="8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7"/>
      <c r="R374" s="627"/>
      <c r="S374" s="627"/>
      <c r="T374" s="62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592</v>
      </c>
      <c r="AG374" s="78"/>
      <c r="AJ374" s="84" t="s">
        <v>101</v>
      </c>
      <c r="AK374" s="84">
        <v>52.56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590</v>
      </c>
      <c r="B375" s="63" t="s">
        <v>593</v>
      </c>
      <c r="C375" s="36">
        <v>4301031457</v>
      </c>
      <c r="D375" s="625">
        <v>4607091384802</v>
      </c>
      <c r="E375" s="625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50</v>
      </c>
      <c r="P375" s="8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627"/>
      <c r="R375" s="627"/>
      <c r="S375" s="627"/>
      <c r="T375" s="62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592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32"/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3"/>
      <c r="P376" s="629" t="s">
        <v>40</v>
      </c>
      <c r="Q376" s="630"/>
      <c r="R376" s="630"/>
      <c r="S376" s="630"/>
      <c r="T376" s="630"/>
      <c r="U376" s="630"/>
      <c r="V376" s="631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632"/>
      <c r="B377" s="632"/>
      <c r="C377" s="632"/>
      <c r="D377" s="632"/>
      <c r="E377" s="632"/>
      <c r="F377" s="632"/>
      <c r="G377" s="632"/>
      <c r="H377" s="632"/>
      <c r="I377" s="632"/>
      <c r="J377" s="632"/>
      <c r="K377" s="632"/>
      <c r="L377" s="632"/>
      <c r="M377" s="632"/>
      <c r="N377" s="632"/>
      <c r="O377" s="633"/>
      <c r="P377" s="629" t="s">
        <v>40</v>
      </c>
      <c r="Q377" s="630"/>
      <c r="R377" s="630"/>
      <c r="S377" s="630"/>
      <c r="T377" s="630"/>
      <c r="U377" s="630"/>
      <c r="V377" s="631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624" t="s">
        <v>84</v>
      </c>
      <c r="B378" s="624"/>
      <c r="C378" s="624"/>
      <c r="D378" s="624"/>
      <c r="E378" s="624"/>
      <c r="F378" s="624"/>
      <c r="G378" s="624"/>
      <c r="H378" s="624"/>
      <c r="I378" s="624"/>
      <c r="J378" s="624"/>
      <c r="K378" s="624"/>
      <c r="L378" s="624"/>
      <c r="M378" s="624"/>
      <c r="N378" s="624"/>
      <c r="O378" s="624"/>
      <c r="P378" s="624"/>
      <c r="Q378" s="624"/>
      <c r="R378" s="624"/>
      <c r="S378" s="624"/>
      <c r="T378" s="624"/>
      <c r="U378" s="624"/>
      <c r="V378" s="624"/>
      <c r="W378" s="624"/>
      <c r="X378" s="624"/>
      <c r="Y378" s="624"/>
      <c r="Z378" s="624"/>
      <c r="AA378" s="66"/>
      <c r="AB378" s="66"/>
      <c r="AC378" s="80"/>
    </row>
    <row r="379" spans="1:68" ht="27" customHeight="1" x14ac:dyDescent="0.25">
      <c r="A379" s="63" t="s">
        <v>594</v>
      </c>
      <c r="B379" s="63" t="s">
        <v>595</v>
      </c>
      <c r="C379" s="36">
        <v>4301051899</v>
      </c>
      <c r="D379" s="625">
        <v>4607091384246</v>
      </c>
      <c r="E379" s="625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118</v>
      </c>
      <c r="M379" s="38" t="s">
        <v>88</v>
      </c>
      <c r="N379" s="38"/>
      <c r="O379" s="37">
        <v>40</v>
      </c>
      <c r="P379" s="8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27"/>
      <c r="R379" s="627"/>
      <c r="S379" s="627"/>
      <c r="T379" s="62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596</v>
      </c>
      <c r="AG379" s="78"/>
      <c r="AJ379" s="84" t="s">
        <v>101</v>
      </c>
      <c r="AK379" s="84">
        <v>72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597</v>
      </c>
      <c r="B380" s="63" t="s">
        <v>598</v>
      </c>
      <c r="C380" s="36">
        <v>4301051660</v>
      </c>
      <c r="D380" s="625">
        <v>4607091384253</v>
      </c>
      <c r="E380" s="625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100</v>
      </c>
      <c r="M380" s="38" t="s">
        <v>88</v>
      </c>
      <c r="N380" s="38"/>
      <c r="O380" s="37">
        <v>40</v>
      </c>
      <c r="P380" s="8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27"/>
      <c r="R380" s="627"/>
      <c r="S380" s="627"/>
      <c r="T380" s="628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596</v>
      </c>
      <c r="AG380" s="78"/>
      <c r="AJ380" s="84" t="s">
        <v>101</v>
      </c>
      <c r="AK380" s="84">
        <v>33.6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32"/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3"/>
      <c r="P381" s="629" t="s">
        <v>40</v>
      </c>
      <c r="Q381" s="630"/>
      <c r="R381" s="630"/>
      <c r="S381" s="630"/>
      <c r="T381" s="630"/>
      <c r="U381" s="630"/>
      <c r="V381" s="631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32"/>
      <c r="B382" s="632"/>
      <c r="C382" s="632"/>
      <c r="D382" s="632"/>
      <c r="E382" s="632"/>
      <c r="F382" s="632"/>
      <c r="G382" s="632"/>
      <c r="H382" s="632"/>
      <c r="I382" s="632"/>
      <c r="J382" s="632"/>
      <c r="K382" s="632"/>
      <c r="L382" s="632"/>
      <c r="M382" s="632"/>
      <c r="N382" s="632"/>
      <c r="O382" s="633"/>
      <c r="P382" s="629" t="s">
        <v>40</v>
      </c>
      <c r="Q382" s="630"/>
      <c r="R382" s="630"/>
      <c r="S382" s="630"/>
      <c r="T382" s="630"/>
      <c r="U382" s="630"/>
      <c r="V382" s="631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27.75" customHeight="1" x14ac:dyDescent="0.2">
      <c r="A383" s="622" t="s">
        <v>599</v>
      </c>
      <c r="B383" s="622"/>
      <c r="C383" s="622"/>
      <c r="D383" s="622"/>
      <c r="E383" s="622"/>
      <c r="F383" s="622"/>
      <c r="G383" s="622"/>
      <c r="H383" s="622"/>
      <c r="I383" s="622"/>
      <c r="J383" s="622"/>
      <c r="K383" s="622"/>
      <c r="L383" s="622"/>
      <c r="M383" s="622"/>
      <c r="N383" s="622"/>
      <c r="O383" s="622"/>
      <c r="P383" s="622"/>
      <c r="Q383" s="622"/>
      <c r="R383" s="622"/>
      <c r="S383" s="622"/>
      <c r="T383" s="622"/>
      <c r="U383" s="622"/>
      <c r="V383" s="622"/>
      <c r="W383" s="622"/>
      <c r="X383" s="622"/>
      <c r="Y383" s="622"/>
      <c r="Z383" s="622"/>
      <c r="AA383" s="54"/>
      <c r="AB383" s="54"/>
      <c r="AC383" s="54"/>
    </row>
    <row r="384" spans="1:68" ht="16.5" customHeight="1" x14ac:dyDescent="0.25">
      <c r="A384" s="623" t="s">
        <v>600</v>
      </c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23"/>
      <c r="P384" s="623"/>
      <c r="Q384" s="623"/>
      <c r="R384" s="623"/>
      <c r="S384" s="623"/>
      <c r="T384" s="623"/>
      <c r="U384" s="623"/>
      <c r="V384" s="623"/>
      <c r="W384" s="623"/>
      <c r="X384" s="623"/>
      <c r="Y384" s="623"/>
      <c r="Z384" s="623"/>
      <c r="AA384" s="65"/>
      <c r="AB384" s="65"/>
      <c r="AC384" s="79"/>
    </row>
    <row r="385" spans="1:68" ht="14.25" customHeight="1" x14ac:dyDescent="0.25">
      <c r="A385" s="624" t="s">
        <v>78</v>
      </c>
      <c r="B385" s="624"/>
      <c r="C385" s="624"/>
      <c r="D385" s="624"/>
      <c r="E385" s="624"/>
      <c r="F385" s="624"/>
      <c r="G385" s="624"/>
      <c r="H385" s="624"/>
      <c r="I385" s="624"/>
      <c r="J385" s="624"/>
      <c r="K385" s="624"/>
      <c r="L385" s="624"/>
      <c r="M385" s="624"/>
      <c r="N385" s="624"/>
      <c r="O385" s="624"/>
      <c r="P385" s="624"/>
      <c r="Q385" s="624"/>
      <c r="R385" s="624"/>
      <c r="S385" s="624"/>
      <c r="T385" s="624"/>
      <c r="U385" s="624"/>
      <c r="V385" s="624"/>
      <c r="W385" s="624"/>
      <c r="X385" s="624"/>
      <c r="Y385" s="624"/>
      <c r="Z385" s="624"/>
      <c r="AA385" s="66"/>
      <c r="AB385" s="66"/>
      <c r="AC385" s="80"/>
    </row>
    <row r="386" spans="1:68" ht="27" customHeight="1" x14ac:dyDescent="0.25">
      <c r="A386" s="63" t="s">
        <v>601</v>
      </c>
      <c r="B386" s="63" t="s">
        <v>602</v>
      </c>
      <c r="C386" s="36">
        <v>4301031405</v>
      </c>
      <c r="D386" s="625">
        <v>4680115886100</v>
      </c>
      <c r="E386" s="625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121</v>
      </c>
      <c r="L386" s="37" t="s">
        <v>122</v>
      </c>
      <c r="M386" s="38" t="s">
        <v>82</v>
      </c>
      <c r="N386" s="38"/>
      <c r="O386" s="37">
        <v>50</v>
      </c>
      <c r="P386" s="8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627"/>
      <c r="R386" s="627"/>
      <c r="S386" s="627"/>
      <c r="T386" s="628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ref="Y386:Y395" si="42"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4" t="s">
        <v>603</v>
      </c>
      <c r="AG386" s="78"/>
      <c r="AJ386" s="84" t="s">
        <v>101</v>
      </c>
      <c r="AK386" s="84">
        <v>64.8</v>
      </c>
      <c r="BB386" s="445" t="s">
        <v>66</v>
      </c>
      <c r="BM386" s="78">
        <f t="shared" ref="BM386:BM395" si="43">IFERROR(X386*I386/H386,"0")</f>
        <v>0</v>
      </c>
      <c r="BN386" s="78">
        <f t="shared" ref="BN386:BN395" si="44">IFERROR(Y386*I386/H386,"0")</f>
        <v>0</v>
      </c>
      <c r="BO386" s="78">
        <f t="shared" ref="BO386:BO395" si="45">IFERROR(1/J386*(X386/H386),"0")</f>
        <v>0</v>
      </c>
      <c r="BP386" s="78">
        <f t="shared" ref="BP386:BP395" si="46">IFERROR(1/J386*(Y386/H386),"0")</f>
        <v>0</v>
      </c>
    </row>
    <row r="387" spans="1:68" ht="27" customHeight="1" x14ac:dyDescent="0.25">
      <c r="A387" s="63" t="s">
        <v>604</v>
      </c>
      <c r="B387" s="63" t="s">
        <v>605</v>
      </c>
      <c r="C387" s="36">
        <v>4301031382</v>
      </c>
      <c r="D387" s="625">
        <v>4680115886117</v>
      </c>
      <c r="E387" s="625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121</v>
      </c>
      <c r="L387" s="37" t="s">
        <v>122</v>
      </c>
      <c r="M387" s="38" t="s">
        <v>82</v>
      </c>
      <c r="N387" s="38"/>
      <c r="O387" s="37">
        <v>50</v>
      </c>
      <c r="P387" s="8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627"/>
      <c r="R387" s="627"/>
      <c r="S387" s="627"/>
      <c r="T387" s="628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42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6" t="s">
        <v>606</v>
      </c>
      <c r="AG387" s="78"/>
      <c r="AJ387" s="84" t="s">
        <v>101</v>
      </c>
      <c r="AK387" s="84">
        <v>64.8</v>
      </c>
      <c r="BB387" s="447" t="s">
        <v>66</v>
      </c>
      <c r="BM387" s="78">
        <f t="shared" si="43"/>
        <v>0</v>
      </c>
      <c r="BN387" s="78">
        <f t="shared" si="44"/>
        <v>0</v>
      </c>
      <c r="BO387" s="78">
        <f t="shared" si="45"/>
        <v>0</v>
      </c>
      <c r="BP387" s="78">
        <f t="shared" si="46"/>
        <v>0</v>
      </c>
    </row>
    <row r="388" spans="1:68" ht="27" customHeight="1" x14ac:dyDescent="0.25">
      <c r="A388" s="63" t="s">
        <v>604</v>
      </c>
      <c r="B388" s="63" t="s">
        <v>607</v>
      </c>
      <c r="C388" s="36">
        <v>4301031406</v>
      </c>
      <c r="D388" s="625">
        <v>4680115886117</v>
      </c>
      <c r="E388" s="625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121</v>
      </c>
      <c r="L388" s="37" t="s">
        <v>45</v>
      </c>
      <c r="M388" s="38" t="s">
        <v>82</v>
      </c>
      <c r="N388" s="38"/>
      <c r="O388" s="37">
        <v>50</v>
      </c>
      <c r="P388" s="81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627"/>
      <c r="R388" s="627"/>
      <c r="S388" s="627"/>
      <c r="T388" s="628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42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606</v>
      </c>
      <c r="AG388" s="78"/>
      <c r="AJ388" s="84" t="s">
        <v>45</v>
      </c>
      <c r="AK388" s="84">
        <v>0</v>
      </c>
      <c r="BB388" s="449" t="s">
        <v>66</v>
      </c>
      <c r="BM388" s="78">
        <f t="shared" si="43"/>
        <v>0</v>
      </c>
      <c r="BN388" s="78">
        <f t="shared" si="44"/>
        <v>0</v>
      </c>
      <c r="BO388" s="78">
        <f t="shared" si="45"/>
        <v>0</v>
      </c>
      <c r="BP388" s="78">
        <f t="shared" si="46"/>
        <v>0</v>
      </c>
    </row>
    <row r="389" spans="1:68" ht="27" customHeight="1" x14ac:dyDescent="0.25">
      <c r="A389" s="63" t="s">
        <v>608</v>
      </c>
      <c r="B389" s="63" t="s">
        <v>609</v>
      </c>
      <c r="C389" s="36">
        <v>4301031402</v>
      </c>
      <c r="D389" s="625">
        <v>4680115886124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122</v>
      </c>
      <c r="M389" s="38" t="s">
        <v>82</v>
      </c>
      <c r="N389" s="38"/>
      <c r="O389" s="37">
        <v>50</v>
      </c>
      <c r="P389" s="81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610</v>
      </c>
      <c r="AG389" s="78"/>
      <c r="AJ389" s="84" t="s">
        <v>101</v>
      </c>
      <c r="AK389" s="84">
        <v>64.8</v>
      </c>
      <c r="BB389" s="451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customHeight="1" x14ac:dyDescent="0.25">
      <c r="A390" s="63" t="s">
        <v>611</v>
      </c>
      <c r="B390" s="63" t="s">
        <v>612</v>
      </c>
      <c r="C390" s="36">
        <v>4301031366</v>
      </c>
      <c r="D390" s="625">
        <v>4680115883147</v>
      </c>
      <c r="E390" s="625"/>
      <c r="F390" s="62">
        <v>0.28000000000000003</v>
      </c>
      <c r="G390" s="37">
        <v>6</v>
      </c>
      <c r="H390" s="62">
        <v>1.68</v>
      </c>
      <c r="I390" s="62">
        <v>1.81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 t="shared" ref="Z390:Z395" si="47">IFERROR(IF(Y390=0,"",ROUNDUP(Y390/H390,0)*0.00502),"")</f>
        <v/>
      </c>
      <c r="AA390" s="68" t="s">
        <v>45</v>
      </c>
      <c r="AB390" s="69" t="s">
        <v>45</v>
      </c>
      <c r="AC390" s="452" t="s">
        <v>603</v>
      </c>
      <c r="AG390" s="78"/>
      <c r="AJ390" s="84" t="s">
        <v>45</v>
      </c>
      <c r="AK390" s="84">
        <v>0</v>
      </c>
      <c r="BB390" s="453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 x14ac:dyDescent="0.25">
      <c r="A391" s="63" t="s">
        <v>613</v>
      </c>
      <c r="B391" s="63" t="s">
        <v>614</v>
      </c>
      <c r="C391" s="36">
        <v>4301031362</v>
      </c>
      <c r="D391" s="625">
        <v>4607091384338</v>
      </c>
      <c r="E391" s="625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 t="shared" si="47"/>
        <v/>
      </c>
      <c r="AA391" s="68" t="s">
        <v>45</v>
      </c>
      <c r="AB391" s="69" t="s">
        <v>45</v>
      </c>
      <c r="AC391" s="454" t="s">
        <v>603</v>
      </c>
      <c r="AG391" s="78"/>
      <c r="AJ391" s="84" t="s">
        <v>45</v>
      </c>
      <c r="AK391" s="84">
        <v>0</v>
      </c>
      <c r="BB391" s="455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37.5" customHeight="1" x14ac:dyDescent="0.25">
      <c r="A392" s="63" t="s">
        <v>615</v>
      </c>
      <c r="B392" s="63" t="s">
        <v>616</v>
      </c>
      <c r="C392" s="36">
        <v>4301031361</v>
      </c>
      <c r="D392" s="625">
        <v>4607091389524</v>
      </c>
      <c r="E392" s="625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si="47"/>
        <v/>
      </c>
      <c r="AA392" s="68" t="s">
        <v>45</v>
      </c>
      <c r="AB392" s="69" t="s">
        <v>45</v>
      </c>
      <c r="AC392" s="456" t="s">
        <v>617</v>
      </c>
      <c r="AG392" s="78"/>
      <c r="AJ392" s="84" t="s">
        <v>45</v>
      </c>
      <c r="AK392" s="84">
        <v>0</v>
      </c>
      <c r="BB392" s="457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618</v>
      </c>
      <c r="B393" s="63" t="s">
        <v>619</v>
      </c>
      <c r="C393" s="36">
        <v>4301031364</v>
      </c>
      <c r="D393" s="625">
        <v>4680115883161</v>
      </c>
      <c r="E393" s="625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8" t="s">
        <v>620</v>
      </c>
      <c r="AG393" s="78"/>
      <c r="AJ393" s="84" t="s">
        <v>45</v>
      </c>
      <c r="AK393" s="84">
        <v>0</v>
      </c>
      <c r="BB393" s="459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27" customHeight="1" x14ac:dyDescent="0.25">
      <c r="A394" s="63" t="s">
        <v>621</v>
      </c>
      <c r="B394" s="63" t="s">
        <v>622</v>
      </c>
      <c r="C394" s="36">
        <v>4301031358</v>
      </c>
      <c r="D394" s="625">
        <v>4607091389531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60" t="s">
        <v>623</v>
      </c>
      <c r="AG394" s="78"/>
      <c r="AJ394" s="84" t="s">
        <v>45</v>
      </c>
      <c r="AK394" s="84">
        <v>0</v>
      </c>
      <c r="BB394" s="461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37.5" customHeight="1" x14ac:dyDescent="0.25">
      <c r="A395" s="63" t="s">
        <v>624</v>
      </c>
      <c r="B395" s="63" t="s">
        <v>625</v>
      </c>
      <c r="C395" s="36">
        <v>4301031360</v>
      </c>
      <c r="D395" s="625">
        <v>4607091384345</v>
      </c>
      <c r="E395" s="625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62" t="s">
        <v>620</v>
      </c>
      <c r="AG395" s="78"/>
      <c r="AJ395" s="84" t="s">
        <v>45</v>
      </c>
      <c r="AK395" s="84">
        <v>0</v>
      </c>
      <c r="BB395" s="463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x14ac:dyDescent="0.2">
      <c r="A396" s="632"/>
      <c r="B396" s="632"/>
      <c r="C396" s="632"/>
      <c r="D396" s="632"/>
      <c r="E396" s="632"/>
      <c r="F396" s="632"/>
      <c r="G396" s="632"/>
      <c r="H396" s="632"/>
      <c r="I396" s="632"/>
      <c r="J396" s="632"/>
      <c r="K396" s="632"/>
      <c r="L396" s="632"/>
      <c r="M396" s="632"/>
      <c r="N396" s="632"/>
      <c r="O396" s="633"/>
      <c r="P396" s="629" t="s">
        <v>40</v>
      </c>
      <c r="Q396" s="630"/>
      <c r="R396" s="630"/>
      <c r="S396" s="630"/>
      <c r="T396" s="630"/>
      <c r="U396" s="630"/>
      <c r="V396" s="631"/>
      <c r="W396" s="42" t="s">
        <v>39</v>
      </c>
      <c r="X396" s="43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43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43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632"/>
      <c r="B397" s="632"/>
      <c r="C397" s="632"/>
      <c r="D397" s="632"/>
      <c r="E397" s="632"/>
      <c r="F397" s="632"/>
      <c r="G397" s="632"/>
      <c r="H397" s="632"/>
      <c r="I397" s="632"/>
      <c r="J397" s="632"/>
      <c r="K397" s="632"/>
      <c r="L397" s="632"/>
      <c r="M397" s="632"/>
      <c r="N397" s="632"/>
      <c r="O397" s="633"/>
      <c r="P397" s="629" t="s">
        <v>40</v>
      </c>
      <c r="Q397" s="630"/>
      <c r="R397" s="630"/>
      <c r="S397" s="630"/>
      <c r="T397" s="630"/>
      <c r="U397" s="630"/>
      <c r="V397" s="631"/>
      <c r="W397" s="42" t="s">
        <v>0</v>
      </c>
      <c r="X397" s="43">
        <f>IFERROR(SUM(X386:X395),"0")</f>
        <v>0</v>
      </c>
      <c r="Y397" s="43">
        <f>IFERROR(SUM(Y386:Y395),"0")</f>
        <v>0</v>
      </c>
      <c r="Z397" s="42"/>
      <c r="AA397" s="67"/>
      <c r="AB397" s="67"/>
      <c r="AC397" s="67"/>
    </row>
    <row r="398" spans="1:68" ht="14.25" customHeight="1" x14ac:dyDescent="0.25">
      <c r="A398" s="624" t="s">
        <v>84</v>
      </c>
      <c r="B398" s="624"/>
      <c r="C398" s="624"/>
      <c r="D398" s="624"/>
      <c r="E398" s="624"/>
      <c r="F398" s="624"/>
      <c r="G398" s="624"/>
      <c r="H398" s="624"/>
      <c r="I398" s="624"/>
      <c r="J398" s="624"/>
      <c r="K398" s="624"/>
      <c r="L398" s="624"/>
      <c r="M398" s="624"/>
      <c r="N398" s="624"/>
      <c r="O398" s="624"/>
      <c r="P398" s="624"/>
      <c r="Q398" s="624"/>
      <c r="R398" s="624"/>
      <c r="S398" s="624"/>
      <c r="T398" s="624"/>
      <c r="U398" s="624"/>
      <c r="V398" s="624"/>
      <c r="W398" s="624"/>
      <c r="X398" s="624"/>
      <c r="Y398" s="624"/>
      <c r="Z398" s="624"/>
      <c r="AA398" s="66"/>
      <c r="AB398" s="66"/>
      <c r="AC398" s="80"/>
    </row>
    <row r="399" spans="1:68" ht="27" customHeight="1" x14ac:dyDescent="0.25">
      <c r="A399" s="63" t="s">
        <v>626</v>
      </c>
      <c r="B399" s="63" t="s">
        <v>627</v>
      </c>
      <c r="C399" s="36">
        <v>4301051284</v>
      </c>
      <c r="D399" s="625">
        <v>4607091384352</v>
      </c>
      <c r="E399" s="625"/>
      <c r="F399" s="62">
        <v>0.6</v>
      </c>
      <c r="G399" s="37">
        <v>4</v>
      </c>
      <c r="H399" s="62">
        <v>2.4</v>
      </c>
      <c r="I399" s="62">
        <v>2.6459999999999999</v>
      </c>
      <c r="J399" s="37">
        <v>132</v>
      </c>
      <c r="K399" s="37" t="s">
        <v>121</v>
      </c>
      <c r="L399" s="37" t="s">
        <v>122</v>
      </c>
      <c r="M399" s="38" t="s">
        <v>88</v>
      </c>
      <c r="N399" s="38"/>
      <c r="O399" s="37">
        <v>45</v>
      </c>
      <c r="P399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627"/>
      <c r="R399" s="627"/>
      <c r="S399" s="627"/>
      <c r="T399" s="628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628</v>
      </c>
      <c r="AG399" s="78"/>
      <c r="AJ399" s="84" t="s">
        <v>101</v>
      </c>
      <c r="AK399" s="84">
        <v>28.8</v>
      </c>
      <c r="BB399" s="46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629</v>
      </c>
      <c r="B400" s="63" t="s">
        <v>630</v>
      </c>
      <c r="C400" s="36">
        <v>4301051431</v>
      </c>
      <c r="D400" s="625">
        <v>4607091389654</v>
      </c>
      <c r="E400" s="625"/>
      <c r="F400" s="62">
        <v>0.33</v>
      </c>
      <c r="G400" s="37">
        <v>6</v>
      </c>
      <c r="H400" s="62">
        <v>1.98</v>
      </c>
      <c r="I400" s="62">
        <v>2.238</v>
      </c>
      <c r="J400" s="37">
        <v>182</v>
      </c>
      <c r="K400" s="37" t="s">
        <v>89</v>
      </c>
      <c r="L400" s="37" t="s">
        <v>100</v>
      </c>
      <c r="M400" s="38" t="s">
        <v>88</v>
      </c>
      <c r="N400" s="38"/>
      <c r="O400" s="37">
        <v>45</v>
      </c>
      <c r="P400" s="8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627"/>
      <c r="R400" s="627"/>
      <c r="S400" s="627"/>
      <c r="T400" s="62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66" t="s">
        <v>631</v>
      </c>
      <c r="AG400" s="78"/>
      <c r="AJ400" s="84" t="s">
        <v>101</v>
      </c>
      <c r="AK400" s="84">
        <v>27.72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632"/>
      <c r="B401" s="632"/>
      <c r="C401" s="632"/>
      <c r="D401" s="632"/>
      <c r="E401" s="632"/>
      <c r="F401" s="632"/>
      <c r="G401" s="632"/>
      <c r="H401" s="632"/>
      <c r="I401" s="632"/>
      <c r="J401" s="632"/>
      <c r="K401" s="632"/>
      <c r="L401" s="632"/>
      <c r="M401" s="632"/>
      <c r="N401" s="632"/>
      <c r="O401" s="633"/>
      <c r="P401" s="629" t="s">
        <v>40</v>
      </c>
      <c r="Q401" s="630"/>
      <c r="R401" s="630"/>
      <c r="S401" s="630"/>
      <c r="T401" s="630"/>
      <c r="U401" s="630"/>
      <c r="V401" s="631"/>
      <c r="W401" s="42" t="s">
        <v>39</v>
      </c>
      <c r="X401" s="43">
        <f>IFERROR(X399/H399,"0")+IFERROR(X400/H400,"0")</f>
        <v>0</v>
      </c>
      <c r="Y401" s="43">
        <f>IFERROR(Y399/H399,"0")+IFERROR(Y400/H400,"0")</f>
        <v>0</v>
      </c>
      <c r="Z401" s="43">
        <f>IFERROR(IF(Z399="",0,Z399),"0")+IFERROR(IF(Z400="",0,Z400),"0")</f>
        <v>0</v>
      </c>
      <c r="AA401" s="67"/>
      <c r="AB401" s="67"/>
      <c r="AC401" s="67"/>
    </row>
    <row r="402" spans="1:68" x14ac:dyDescent="0.2">
      <c r="A402" s="632"/>
      <c r="B402" s="632"/>
      <c r="C402" s="632"/>
      <c r="D402" s="632"/>
      <c r="E402" s="632"/>
      <c r="F402" s="632"/>
      <c r="G402" s="632"/>
      <c r="H402" s="632"/>
      <c r="I402" s="632"/>
      <c r="J402" s="632"/>
      <c r="K402" s="632"/>
      <c r="L402" s="632"/>
      <c r="M402" s="632"/>
      <c r="N402" s="632"/>
      <c r="O402" s="633"/>
      <c r="P402" s="629" t="s">
        <v>40</v>
      </c>
      <c r="Q402" s="630"/>
      <c r="R402" s="630"/>
      <c r="S402" s="630"/>
      <c r="T402" s="630"/>
      <c r="U402" s="630"/>
      <c r="V402" s="631"/>
      <c r="W402" s="42" t="s">
        <v>0</v>
      </c>
      <c r="X402" s="43">
        <f>IFERROR(SUM(X399:X400),"0")</f>
        <v>0</v>
      </c>
      <c r="Y402" s="43">
        <f>IFERROR(SUM(Y399:Y400),"0")</f>
        <v>0</v>
      </c>
      <c r="Z402" s="42"/>
      <c r="AA402" s="67"/>
      <c r="AB402" s="67"/>
      <c r="AC402" s="67"/>
    </row>
    <row r="403" spans="1:68" ht="16.5" customHeight="1" x14ac:dyDescent="0.25">
      <c r="A403" s="623" t="s">
        <v>632</v>
      </c>
      <c r="B403" s="623"/>
      <c r="C403" s="623"/>
      <c r="D403" s="623"/>
      <c r="E403" s="623"/>
      <c r="F403" s="623"/>
      <c r="G403" s="623"/>
      <c r="H403" s="623"/>
      <c r="I403" s="623"/>
      <c r="J403" s="623"/>
      <c r="K403" s="623"/>
      <c r="L403" s="623"/>
      <c r="M403" s="623"/>
      <c r="N403" s="623"/>
      <c r="O403" s="623"/>
      <c r="P403" s="623"/>
      <c r="Q403" s="623"/>
      <c r="R403" s="623"/>
      <c r="S403" s="623"/>
      <c r="T403" s="623"/>
      <c r="U403" s="623"/>
      <c r="V403" s="623"/>
      <c r="W403" s="623"/>
      <c r="X403" s="623"/>
      <c r="Y403" s="623"/>
      <c r="Z403" s="623"/>
      <c r="AA403" s="65"/>
      <c r="AB403" s="65"/>
      <c r="AC403" s="79"/>
    </row>
    <row r="404" spans="1:68" ht="14.25" customHeight="1" x14ac:dyDescent="0.25">
      <c r="A404" s="624" t="s">
        <v>147</v>
      </c>
      <c r="B404" s="624"/>
      <c r="C404" s="624"/>
      <c r="D404" s="624"/>
      <c r="E404" s="624"/>
      <c r="F404" s="624"/>
      <c r="G404" s="624"/>
      <c r="H404" s="624"/>
      <c r="I404" s="624"/>
      <c r="J404" s="624"/>
      <c r="K404" s="624"/>
      <c r="L404" s="624"/>
      <c r="M404" s="624"/>
      <c r="N404" s="624"/>
      <c r="O404" s="624"/>
      <c r="P404" s="624"/>
      <c r="Q404" s="624"/>
      <c r="R404" s="624"/>
      <c r="S404" s="624"/>
      <c r="T404" s="624"/>
      <c r="U404" s="624"/>
      <c r="V404" s="624"/>
      <c r="W404" s="624"/>
      <c r="X404" s="624"/>
      <c r="Y404" s="624"/>
      <c r="Z404" s="624"/>
      <c r="AA404" s="66"/>
      <c r="AB404" s="66"/>
      <c r="AC404" s="80"/>
    </row>
    <row r="405" spans="1:68" ht="27" customHeight="1" x14ac:dyDescent="0.25">
      <c r="A405" s="63" t="s">
        <v>633</v>
      </c>
      <c r="B405" s="63" t="s">
        <v>634</v>
      </c>
      <c r="C405" s="36">
        <v>4301020319</v>
      </c>
      <c r="D405" s="625">
        <v>4680115885240</v>
      </c>
      <c r="E405" s="625"/>
      <c r="F405" s="62">
        <v>0.35</v>
      </c>
      <c r="G405" s="37">
        <v>6</v>
      </c>
      <c r="H405" s="62">
        <v>2.1</v>
      </c>
      <c r="I405" s="62">
        <v>2.31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627"/>
      <c r="R405" s="627"/>
      <c r="S405" s="627"/>
      <c r="T405" s="62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68" t="s">
        <v>635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32"/>
      <c r="B406" s="632"/>
      <c r="C406" s="632"/>
      <c r="D406" s="632"/>
      <c r="E406" s="632"/>
      <c r="F406" s="632"/>
      <c r="G406" s="632"/>
      <c r="H406" s="632"/>
      <c r="I406" s="632"/>
      <c r="J406" s="632"/>
      <c r="K406" s="632"/>
      <c r="L406" s="632"/>
      <c r="M406" s="632"/>
      <c r="N406" s="632"/>
      <c r="O406" s="633"/>
      <c r="P406" s="629" t="s">
        <v>40</v>
      </c>
      <c r="Q406" s="630"/>
      <c r="R406" s="630"/>
      <c r="S406" s="630"/>
      <c r="T406" s="630"/>
      <c r="U406" s="630"/>
      <c r="V406" s="631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632"/>
      <c r="B407" s="632"/>
      <c r="C407" s="632"/>
      <c r="D407" s="632"/>
      <c r="E407" s="632"/>
      <c r="F407" s="632"/>
      <c r="G407" s="632"/>
      <c r="H407" s="632"/>
      <c r="I407" s="632"/>
      <c r="J407" s="632"/>
      <c r="K407" s="632"/>
      <c r="L407" s="632"/>
      <c r="M407" s="632"/>
      <c r="N407" s="632"/>
      <c r="O407" s="633"/>
      <c r="P407" s="629" t="s">
        <v>40</v>
      </c>
      <c r="Q407" s="630"/>
      <c r="R407" s="630"/>
      <c r="S407" s="630"/>
      <c r="T407" s="630"/>
      <c r="U407" s="630"/>
      <c r="V407" s="631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624" t="s">
        <v>78</v>
      </c>
      <c r="B408" s="624"/>
      <c r="C408" s="624"/>
      <c r="D408" s="624"/>
      <c r="E408" s="624"/>
      <c r="F408" s="624"/>
      <c r="G408" s="624"/>
      <c r="H408" s="624"/>
      <c r="I408" s="624"/>
      <c r="J408" s="624"/>
      <c r="K408" s="624"/>
      <c r="L408" s="624"/>
      <c r="M408" s="624"/>
      <c r="N408" s="624"/>
      <c r="O408" s="624"/>
      <c r="P408" s="624"/>
      <c r="Q408" s="624"/>
      <c r="R408" s="624"/>
      <c r="S408" s="624"/>
      <c r="T408" s="624"/>
      <c r="U408" s="624"/>
      <c r="V408" s="624"/>
      <c r="W408" s="624"/>
      <c r="X408" s="624"/>
      <c r="Y408" s="624"/>
      <c r="Z408" s="624"/>
      <c r="AA408" s="66"/>
      <c r="AB408" s="66"/>
      <c r="AC408" s="80"/>
    </row>
    <row r="409" spans="1:68" ht="27" customHeight="1" x14ac:dyDescent="0.25">
      <c r="A409" s="63" t="s">
        <v>636</v>
      </c>
      <c r="B409" s="63" t="s">
        <v>637</v>
      </c>
      <c r="C409" s="36">
        <v>4301031403</v>
      </c>
      <c r="D409" s="625">
        <v>4680115886094</v>
      </c>
      <c r="E409" s="625"/>
      <c r="F409" s="62">
        <v>0.9</v>
      </c>
      <c r="G409" s="37">
        <v>6</v>
      </c>
      <c r="H409" s="62">
        <v>5.4</v>
      </c>
      <c r="I409" s="62">
        <v>5.61</v>
      </c>
      <c r="J409" s="37">
        <v>132</v>
      </c>
      <c r="K409" s="37" t="s">
        <v>121</v>
      </c>
      <c r="L409" s="37" t="s">
        <v>122</v>
      </c>
      <c r="M409" s="38" t="s">
        <v>116</v>
      </c>
      <c r="N409" s="38"/>
      <c r="O409" s="37">
        <v>50</v>
      </c>
      <c r="P409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627"/>
      <c r="R409" s="627"/>
      <c r="S409" s="627"/>
      <c r="T409" s="62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0" t="s">
        <v>638</v>
      </c>
      <c r="AG409" s="78"/>
      <c r="AJ409" s="84" t="s">
        <v>101</v>
      </c>
      <c r="AK409" s="84">
        <v>64.8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639</v>
      </c>
      <c r="B410" s="63" t="s">
        <v>640</v>
      </c>
      <c r="C410" s="36">
        <v>4301031363</v>
      </c>
      <c r="D410" s="625">
        <v>4607091389425</v>
      </c>
      <c r="E410" s="625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627"/>
      <c r="R410" s="627"/>
      <c r="S410" s="627"/>
      <c r="T410" s="62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2" t="s">
        <v>641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642</v>
      </c>
      <c r="B411" s="63" t="s">
        <v>643</v>
      </c>
      <c r="C411" s="36">
        <v>4301031373</v>
      </c>
      <c r="D411" s="625">
        <v>4680115880771</v>
      </c>
      <c r="E411" s="625"/>
      <c r="F411" s="62">
        <v>0.28000000000000003</v>
      </c>
      <c r="G411" s="37">
        <v>6</v>
      </c>
      <c r="H411" s="62">
        <v>1.68</v>
      </c>
      <c r="I411" s="62">
        <v>1.81</v>
      </c>
      <c r="J411" s="37">
        <v>234</v>
      </c>
      <c r="K411" s="37" t="s">
        <v>83</v>
      </c>
      <c r="L411" s="37" t="s">
        <v>45</v>
      </c>
      <c r="M411" s="38" t="s">
        <v>82</v>
      </c>
      <c r="N411" s="38"/>
      <c r="O411" s="37">
        <v>50</v>
      </c>
      <c r="P411" s="8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627"/>
      <c r="R411" s="627"/>
      <c r="S411" s="627"/>
      <c r="T411" s="62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4" t="s">
        <v>644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645</v>
      </c>
      <c r="B412" s="63" t="s">
        <v>646</v>
      </c>
      <c r="C412" s="36">
        <v>4301031359</v>
      </c>
      <c r="D412" s="625">
        <v>4607091389500</v>
      </c>
      <c r="E412" s="625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83</v>
      </c>
      <c r="L412" s="37" t="s">
        <v>45</v>
      </c>
      <c r="M412" s="38" t="s">
        <v>82</v>
      </c>
      <c r="N412" s="38"/>
      <c r="O412" s="37">
        <v>50</v>
      </c>
      <c r="P412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632"/>
      <c r="B413" s="632"/>
      <c r="C413" s="632"/>
      <c r="D413" s="632"/>
      <c r="E413" s="632"/>
      <c r="F413" s="632"/>
      <c r="G413" s="632"/>
      <c r="H413" s="632"/>
      <c r="I413" s="632"/>
      <c r="J413" s="632"/>
      <c r="K413" s="632"/>
      <c r="L413" s="632"/>
      <c r="M413" s="632"/>
      <c r="N413" s="632"/>
      <c r="O413" s="633"/>
      <c r="P413" s="629" t="s">
        <v>40</v>
      </c>
      <c r="Q413" s="630"/>
      <c r="R413" s="630"/>
      <c r="S413" s="630"/>
      <c r="T413" s="630"/>
      <c r="U413" s="630"/>
      <c r="V413" s="631"/>
      <c r="W413" s="42" t="s">
        <v>39</v>
      </c>
      <c r="X413" s="43">
        <f>IFERROR(X409/H409,"0")+IFERROR(X410/H410,"0")+IFERROR(X411/H411,"0")+IFERROR(X412/H412,"0")</f>
        <v>0</v>
      </c>
      <c r="Y413" s="43">
        <f>IFERROR(Y409/H409,"0")+IFERROR(Y410/H410,"0")+IFERROR(Y411/H411,"0")+IFERROR(Y412/H412,"0")</f>
        <v>0</v>
      </c>
      <c r="Z413" s="43">
        <f>IFERROR(IF(Z409="",0,Z409),"0")+IFERROR(IF(Z410="",0,Z410),"0")+IFERROR(IF(Z411="",0,Z411),"0")+IFERROR(IF(Z412="",0,Z412),"0")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632"/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3"/>
      <c r="P414" s="629" t="s">
        <v>40</v>
      </c>
      <c r="Q414" s="630"/>
      <c r="R414" s="630"/>
      <c r="S414" s="630"/>
      <c r="T414" s="630"/>
      <c r="U414" s="630"/>
      <c r="V414" s="631"/>
      <c r="W414" s="42" t="s">
        <v>0</v>
      </c>
      <c r="X414" s="43">
        <f>IFERROR(SUM(X409:X412),"0")</f>
        <v>0</v>
      </c>
      <c r="Y414" s="43">
        <f>IFERROR(SUM(Y409:Y412),"0")</f>
        <v>0</v>
      </c>
      <c r="Z414" s="42"/>
      <c r="AA414" s="67"/>
      <c r="AB414" s="67"/>
      <c r="AC414" s="67"/>
    </row>
    <row r="415" spans="1:68" ht="16.5" customHeight="1" x14ac:dyDescent="0.25">
      <c r="A415" s="623" t="s">
        <v>647</v>
      </c>
      <c r="B415" s="623"/>
      <c r="C415" s="623"/>
      <c r="D415" s="623"/>
      <c r="E415" s="623"/>
      <c r="F415" s="623"/>
      <c r="G415" s="623"/>
      <c r="H415" s="623"/>
      <c r="I415" s="623"/>
      <c r="J415" s="623"/>
      <c r="K415" s="623"/>
      <c r="L415" s="623"/>
      <c r="M415" s="623"/>
      <c r="N415" s="623"/>
      <c r="O415" s="623"/>
      <c r="P415" s="623"/>
      <c r="Q415" s="623"/>
      <c r="R415" s="623"/>
      <c r="S415" s="623"/>
      <c r="T415" s="623"/>
      <c r="U415" s="623"/>
      <c r="V415" s="623"/>
      <c r="W415" s="623"/>
      <c r="X415" s="623"/>
      <c r="Y415" s="623"/>
      <c r="Z415" s="623"/>
      <c r="AA415" s="65"/>
      <c r="AB415" s="65"/>
      <c r="AC415" s="79"/>
    </row>
    <row r="416" spans="1:68" ht="14.25" customHeight="1" x14ac:dyDescent="0.25">
      <c r="A416" s="624" t="s">
        <v>78</v>
      </c>
      <c r="B416" s="624"/>
      <c r="C416" s="624"/>
      <c r="D416" s="624"/>
      <c r="E416" s="624"/>
      <c r="F416" s="624"/>
      <c r="G416" s="624"/>
      <c r="H416" s="624"/>
      <c r="I416" s="624"/>
      <c r="J416" s="624"/>
      <c r="K416" s="624"/>
      <c r="L416" s="624"/>
      <c r="M416" s="624"/>
      <c r="N416" s="624"/>
      <c r="O416" s="624"/>
      <c r="P416" s="624"/>
      <c r="Q416" s="624"/>
      <c r="R416" s="624"/>
      <c r="S416" s="624"/>
      <c r="T416" s="624"/>
      <c r="U416" s="624"/>
      <c r="V416" s="624"/>
      <c r="W416" s="624"/>
      <c r="X416" s="624"/>
      <c r="Y416" s="624"/>
      <c r="Z416" s="624"/>
      <c r="AA416" s="66"/>
      <c r="AB416" s="66"/>
      <c r="AC416" s="80"/>
    </row>
    <row r="417" spans="1:68" ht="27" customHeight="1" x14ac:dyDescent="0.25">
      <c r="A417" s="63" t="s">
        <v>648</v>
      </c>
      <c r="B417" s="63" t="s">
        <v>649</v>
      </c>
      <c r="C417" s="36">
        <v>4301031347</v>
      </c>
      <c r="D417" s="625">
        <v>4680115885110</v>
      </c>
      <c r="E417" s="625"/>
      <c r="F417" s="62">
        <v>0.2</v>
      </c>
      <c r="G417" s="37">
        <v>6</v>
      </c>
      <c r="H417" s="62">
        <v>1.2</v>
      </c>
      <c r="I417" s="62">
        <v>2.1</v>
      </c>
      <c r="J417" s="37">
        <v>182</v>
      </c>
      <c r="K417" s="37" t="s">
        <v>89</v>
      </c>
      <c r="L417" s="37" t="s">
        <v>45</v>
      </c>
      <c r="M417" s="38" t="s">
        <v>82</v>
      </c>
      <c r="N417" s="38"/>
      <c r="O417" s="37">
        <v>50</v>
      </c>
      <c r="P417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627"/>
      <c r="R417" s="627"/>
      <c r="S417" s="627"/>
      <c r="T417" s="62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78" t="s">
        <v>650</v>
      </c>
      <c r="AG417" s="78"/>
      <c r="AJ417" s="84" t="s">
        <v>45</v>
      </c>
      <c r="AK417" s="84">
        <v>0</v>
      </c>
      <c r="BB417" s="479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32"/>
      <c r="B418" s="632"/>
      <c r="C418" s="632"/>
      <c r="D418" s="632"/>
      <c r="E418" s="632"/>
      <c r="F418" s="632"/>
      <c r="G418" s="632"/>
      <c r="H418" s="632"/>
      <c r="I418" s="632"/>
      <c r="J418" s="632"/>
      <c r="K418" s="632"/>
      <c r="L418" s="632"/>
      <c r="M418" s="632"/>
      <c r="N418" s="632"/>
      <c r="O418" s="633"/>
      <c r="P418" s="629" t="s">
        <v>40</v>
      </c>
      <c r="Q418" s="630"/>
      <c r="R418" s="630"/>
      <c r="S418" s="630"/>
      <c r="T418" s="630"/>
      <c r="U418" s="630"/>
      <c r="V418" s="631"/>
      <c r="W418" s="42" t="s">
        <v>39</v>
      </c>
      <c r="X418" s="43">
        <f>IFERROR(X417/H417,"0")</f>
        <v>0</v>
      </c>
      <c r="Y418" s="43">
        <f>IFERROR(Y417/H417,"0")</f>
        <v>0</v>
      </c>
      <c r="Z418" s="43">
        <f>IFERROR(IF(Z417="",0,Z417),"0")</f>
        <v>0</v>
      </c>
      <c r="AA418" s="67"/>
      <c r="AB418" s="67"/>
      <c r="AC418" s="67"/>
    </row>
    <row r="419" spans="1:68" x14ac:dyDescent="0.2">
      <c r="A419" s="632"/>
      <c r="B419" s="632"/>
      <c r="C419" s="632"/>
      <c r="D419" s="632"/>
      <c r="E419" s="632"/>
      <c r="F419" s="632"/>
      <c r="G419" s="632"/>
      <c r="H419" s="632"/>
      <c r="I419" s="632"/>
      <c r="J419" s="632"/>
      <c r="K419" s="632"/>
      <c r="L419" s="632"/>
      <c r="M419" s="632"/>
      <c r="N419" s="632"/>
      <c r="O419" s="633"/>
      <c r="P419" s="629" t="s">
        <v>40</v>
      </c>
      <c r="Q419" s="630"/>
      <c r="R419" s="630"/>
      <c r="S419" s="630"/>
      <c r="T419" s="630"/>
      <c r="U419" s="630"/>
      <c r="V419" s="631"/>
      <c r="W419" s="42" t="s">
        <v>0</v>
      </c>
      <c r="X419" s="43">
        <f>IFERROR(SUM(X417:X417),"0")</f>
        <v>0</v>
      </c>
      <c r="Y419" s="43">
        <f>IFERROR(SUM(Y417:Y417),"0")</f>
        <v>0</v>
      </c>
      <c r="Z419" s="42"/>
      <c r="AA419" s="67"/>
      <c r="AB419" s="67"/>
      <c r="AC419" s="67"/>
    </row>
    <row r="420" spans="1:68" ht="27.75" customHeight="1" x14ac:dyDescent="0.2">
      <c r="A420" s="622" t="s">
        <v>651</v>
      </c>
      <c r="B420" s="622"/>
      <c r="C420" s="622"/>
      <c r="D420" s="622"/>
      <c r="E420" s="622"/>
      <c r="F420" s="622"/>
      <c r="G420" s="622"/>
      <c r="H420" s="622"/>
      <c r="I420" s="622"/>
      <c r="J420" s="622"/>
      <c r="K420" s="622"/>
      <c r="L420" s="622"/>
      <c r="M420" s="622"/>
      <c r="N420" s="622"/>
      <c r="O420" s="622"/>
      <c r="P420" s="622"/>
      <c r="Q420" s="622"/>
      <c r="R420" s="622"/>
      <c r="S420" s="622"/>
      <c r="T420" s="622"/>
      <c r="U420" s="622"/>
      <c r="V420" s="622"/>
      <c r="W420" s="622"/>
      <c r="X420" s="622"/>
      <c r="Y420" s="622"/>
      <c r="Z420" s="622"/>
      <c r="AA420" s="54"/>
      <c r="AB420" s="54"/>
      <c r="AC420" s="54"/>
    </row>
    <row r="421" spans="1:68" ht="16.5" customHeight="1" x14ac:dyDescent="0.25">
      <c r="A421" s="623" t="s">
        <v>651</v>
      </c>
      <c r="B421" s="623"/>
      <c r="C421" s="623"/>
      <c r="D421" s="623"/>
      <c r="E421" s="623"/>
      <c r="F421" s="623"/>
      <c r="G421" s="623"/>
      <c r="H421" s="623"/>
      <c r="I421" s="623"/>
      <c r="J421" s="623"/>
      <c r="K421" s="623"/>
      <c r="L421" s="623"/>
      <c r="M421" s="623"/>
      <c r="N421" s="623"/>
      <c r="O421" s="623"/>
      <c r="P421" s="623"/>
      <c r="Q421" s="623"/>
      <c r="R421" s="623"/>
      <c r="S421" s="623"/>
      <c r="T421" s="623"/>
      <c r="U421" s="623"/>
      <c r="V421" s="623"/>
      <c r="W421" s="623"/>
      <c r="X421" s="623"/>
      <c r="Y421" s="623"/>
      <c r="Z421" s="623"/>
      <c r="AA421" s="65"/>
      <c r="AB421" s="65"/>
      <c r="AC421" s="79"/>
    </row>
    <row r="422" spans="1:68" ht="14.25" customHeight="1" x14ac:dyDescent="0.25">
      <c r="A422" s="624" t="s">
        <v>112</v>
      </c>
      <c r="B422" s="624"/>
      <c r="C422" s="624"/>
      <c r="D422" s="624"/>
      <c r="E422" s="624"/>
      <c r="F422" s="624"/>
      <c r="G422" s="624"/>
      <c r="H422" s="624"/>
      <c r="I422" s="624"/>
      <c r="J422" s="624"/>
      <c r="K422" s="624"/>
      <c r="L422" s="624"/>
      <c r="M422" s="624"/>
      <c r="N422" s="624"/>
      <c r="O422" s="624"/>
      <c r="P422" s="624"/>
      <c r="Q422" s="624"/>
      <c r="R422" s="624"/>
      <c r="S422" s="624"/>
      <c r="T422" s="624"/>
      <c r="U422" s="624"/>
      <c r="V422" s="624"/>
      <c r="W422" s="624"/>
      <c r="X422" s="624"/>
      <c r="Y422" s="624"/>
      <c r="Z422" s="624"/>
      <c r="AA422" s="66"/>
      <c r="AB422" s="66"/>
      <c r="AC422" s="80"/>
    </row>
    <row r="423" spans="1:68" ht="27" customHeight="1" x14ac:dyDescent="0.25">
      <c r="A423" s="63" t="s">
        <v>652</v>
      </c>
      <c r="B423" s="63" t="s">
        <v>653</v>
      </c>
      <c r="C423" s="36">
        <v>4301011795</v>
      </c>
      <c r="D423" s="625">
        <v>4607091389067</v>
      </c>
      <c r="E423" s="625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117</v>
      </c>
      <c r="L423" s="37" t="s">
        <v>118</v>
      </c>
      <c r="M423" s="38" t="s">
        <v>116</v>
      </c>
      <c r="N423" s="38"/>
      <c r="O423" s="37">
        <v>60</v>
      </c>
      <c r="P423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627"/>
      <c r="R423" s="627"/>
      <c r="S423" s="627"/>
      <c r="T423" s="62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ref="Y423:Y434" si="48">IFERROR(IF(X423="",0,CEILING((X423/$H423),1)*$H423),"")</f>
        <v>0</v>
      </c>
      <c r="Z423" s="41" t="str">
        <f t="shared" ref="Z423:Z429" si="49">IFERROR(IF(Y423=0,"",ROUNDUP(Y423/H423,0)*0.01196),"")</f>
        <v/>
      </c>
      <c r="AA423" s="68" t="s">
        <v>45</v>
      </c>
      <c r="AB423" s="69" t="s">
        <v>45</v>
      </c>
      <c r="AC423" s="480" t="s">
        <v>115</v>
      </c>
      <c r="AG423" s="78"/>
      <c r="AJ423" s="84" t="s">
        <v>101</v>
      </c>
      <c r="AK423" s="84">
        <v>42.24</v>
      </c>
      <c r="BB423" s="481" t="s">
        <v>66</v>
      </c>
      <c r="BM423" s="78">
        <f t="shared" ref="BM423:BM434" si="50">IFERROR(X423*I423/H423,"0")</f>
        <v>0</v>
      </c>
      <c r="BN423" s="78">
        <f t="shared" ref="BN423:BN434" si="51">IFERROR(Y423*I423/H423,"0")</f>
        <v>0</v>
      </c>
      <c r="BO423" s="78">
        <f t="shared" ref="BO423:BO434" si="52">IFERROR(1/J423*(X423/H423),"0")</f>
        <v>0</v>
      </c>
      <c r="BP423" s="78">
        <f t="shared" ref="BP423:BP434" si="53">IFERROR(1/J423*(Y423/H423),"0")</f>
        <v>0</v>
      </c>
    </row>
    <row r="424" spans="1:68" ht="27" customHeight="1" x14ac:dyDescent="0.25">
      <c r="A424" s="63" t="s">
        <v>654</v>
      </c>
      <c r="B424" s="63" t="s">
        <v>655</v>
      </c>
      <c r="C424" s="36">
        <v>4301011961</v>
      </c>
      <c r="D424" s="625">
        <v>4680115885271</v>
      </c>
      <c r="E424" s="625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117</v>
      </c>
      <c r="L424" s="37" t="s">
        <v>118</v>
      </c>
      <c r="M424" s="38" t="s">
        <v>116</v>
      </c>
      <c r="N424" s="38"/>
      <c r="O424" s="37">
        <v>60</v>
      </c>
      <c r="P424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627"/>
      <c r="R424" s="627"/>
      <c r="S424" s="627"/>
      <c r="T424" s="62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8"/>
        <v>0</v>
      </c>
      <c r="Z424" s="41" t="str">
        <f t="shared" si="49"/>
        <v/>
      </c>
      <c r="AA424" s="68" t="s">
        <v>45</v>
      </c>
      <c r="AB424" s="69" t="s">
        <v>45</v>
      </c>
      <c r="AC424" s="482" t="s">
        <v>656</v>
      </c>
      <c r="AG424" s="78"/>
      <c r="AJ424" s="84" t="s">
        <v>101</v>
      </c>
      <c r="AK424" s="84">
        <v>42.24</v>
      </c>
      <c r="BB424" s="483" t="s">
        <v>66</v>
      </c>
      <c r="BM424" s="78">
        <f t="shared" si="50"/>
        <v>0</v>
      </c>
      <c r="BN424" s="78">
        <f t="shared" si="51"/>
        <v>0</v>
      </c>
      <c r="BO424" s="78">
        <f t="shared" si="52"/>
        <v>0</v>
      </c>
      <c r="BP424" s="78">
        <f t="shared" si="53"/>
        <v>0</v>
      </c>
    </row>
    <row r="425" spans="1:68" ht="27" customHeight="1" x14ac:dyDescent="0.25">
      <c r="A425" s="63" t="s">
        <v>657</v>
      </c>
      <c r="B425" s="63" t="s">
        <v>658</v>
      </c>
      <c r="C425" s="36">
        <v>4301011376</v>
      </c>
      <c r="D425" s="625">
        <v>4680115885226</v>
      </c>
      <c r="E425" s="625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117</v>
      </c>
      <c r="L425" s="37" t="s">
        <v>118</v>
      </c>
      <c r="M425" s="38" t="s">
        <v>88</v>
      </c>
      <c r="N425" s="38"/>
      <c r="O425" s="37">
        <v>60</v>
      </c>
      <c r="P425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627"/>
      <c r="R425" s="627"/>
      <c r="S425" s="627"/>
      <c r="T425" s="62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8"/>
        <v>0</v>
      </c>
      <c r="Z425" s="41" t="str">
        <f t="shared" si="49"/>
        <v/>
      </c>
      <c r="AA425" s="68" t="s">
        <v>45</v>
      </c>
      <c r="AB425" s="69" t="s">
        <v>45</v>
      </c>
      <c r="AC425" s="484" t="s">
        <v>659</v>
      </c>
      <c r="AG425" s="78"/>
      <c r="AJ425" s="84" t="s">
        <v>101</v>
      </c>
      <c r="AK425" s="84">
        <v>42.24</v>
      </c>
      <c r="BB425" s="485" t="s">
        <v>66</v>
      </c>
      <c r="BM425" s="78">
        <f t="shared" si="50"/>
        <v>0</v>
      </c>
      <c r="BN425" s="78">
        <f t="shared" si="51"/>
        <v>0</v>
      </c>
      <c r="BO425" s="78">
        <f t="shared" si="52"/>
        <v>0</v>
      </c>
      <c r="BP425" s="78">
        <f t="shared" si="53"/>
        <v>0</v>
      </c>
    </row>
    <row r="426" spans="1:68" ht="27" customHeight="1" x14ac:dyDescent="0.25">
      <c r="A426" s="63" t="s">
        <v>660</v>
      </c>
      <c r="B426" s="63" t="s">
        <v>661</v>
      </c>
      <c r="C426" s="36">
        <v>4301012145</v>
      </c>
      <c r="D426" s="625">
        <v>4607091383522</v>
      </c>
      <c r="E426" s="625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117</v>
      </c>
      <c r="L426" s="37" t="s">
        <v>45</v>
      </c>
      <c r="M426" s="38" t="s">
        <v>116</v>
      </c>
      <c r="N426" s="38"/>
      <c r="O426" s="37">
        <v>60</v>
      </c>
      <c r="P426" s="83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627"/>
      <c r="R426" s="627"/>
      <c r="S426" s="627"/>
      <c r="T426" s="62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8"/>
        <v>0</v>
      </c>
      <c r="Z426" s="41" t="str">
        <f t="shared" si="49"/>
        <v/>
      </c>
      <c r="AA426" s="68" t="s">
        <v>45</v>
      </c>
      <c r="AB426" s="69" t="s">
        <v>45</v>
      </c>
      <c r="AC426" s="486" t="s">
        <v>662</v>
      </c>
      <c r="AG426" s="78"/>
      <c r="AJ426" s="84" t="s">
        <v>45</v>
      </c>
      <c r="AK426" s="84">
        <v>0</v>
      </c>
      <c r="BB426" s="487" t="s">
        <v>66</v>
      </c>
      <c r="BM426" s="78">
        <f t="shared" si="50"/>
        <v>0</v>
      </c>
      <c r="BN426" s="78">
        <f t="shared" si="51"/>
        <v>0</v>
      </c>
      <c r="BO426" s="78">
        <f t="shared" si="52"/>
        <v>0</v>
      </c>
      <c r="BP426" s="78">
        <f t="shared" si="53"/>
        <v>0</v>
      </c>
    </row>
    <row r="427" spans="1:68" ht="16.5" customHeight="1" x14ac:dyDescent="0.25">
      <c r="A427" s="63" t="s">
        <v>663</v>
      </c>
      <c r="B427" s="63" t="s">
        <v>664</v>
      </c>
      <c r="C427" s="36">
        <v>4301011774</v>
      </c>
      <c r="D427" s="625">
        <v>4680115884502</v>
      </c>
      <c r="E427" s="625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117</v>
      </c>
      <c r="L427" s="37" t="s">
        <v>45</v>
      </c>
      <c r="M427" s="38" t="s">
        <v>116</v>
      </c>
      <c r="N427" s="38"/>
      <c r="O427" s="37">
        <v>60</v>
      </c>
      <c r="P427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627"/>
      <c r="R427" s="627"/>
      <c r="S427" s="627"/>
      <c r="T427" s="62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8"/>
        <v>0</v>
      </c>
      <c r="Z427" s="41" t="str">
        <f t="shared" si="49"/>
        <v/>
      </c>
      <c r="AA427" s="68" t="s">
        <v>45</v>
      </c>
      <c r="AB427" s="69" t="s">
        <v>45</v>
      </c>
      <c r="AC427" s="488" t="s">
        <v>665</v>
      </c>
      <c r="AG427" s="78"/>
      <c r="AJ427" s="84" t="s">
        <v>45</v>
      </c>
      <c r="AK427" s="84">
        <v>0</v>
      </c>
      <c r="BB427" s="489" t="s">
        <v>66</v>
      </c>
      <c r="BM427" s="78">
        <f t="shared" si="50"/>
        <v>0</v>
      </c>
      <c r="BN427" s="78">
        <f t="shared" si="51"/>
        <v>0</v>
      </c>
      <c r="BO427" s="78">
        <f t="shared" si="52"/>
        <v>0</v>
      </c>
      <c r="BP427" s="78">
        <f t="shared" si="53"/>
        <v>0</v>
      </c>
    </row>
    <row r="428" spans="1:68" ht="27" customHeight="1" x14ac:dyDescent="0.25">
      <c r="A428" s="63" t="s">
        <v>666</v>
      </c>
      <c r="B428" s="63" t="s">
        <v>667</v>
      </c>
      <c r="C428" s="36">
        <v>4301011771</v>
      </c>
      <c r="D428" s="625">
        <v>4607091389104</v>
      </c>
      <c r="E428" s="625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117</v>
      </c>
      <c r="L428" s="37" t="s">
        <v>118</v>
      </c>
      <c r="M428" s="38" t="s">
        <v>116</v>
      </c>
      <c r="N428" s="38"/>
      <c r="O428" s="37">
        <v>60</v>
      </c>
      <c r="P428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627"/>
      <c r="R428" s="627"/>
      <c r="S428" s="627"/>
      <c r="T428" s="62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8"/>
        <v>0</v>
      </c>
      <c r="Z428" s="41" t="str">
        <f t="shared" si="49"/>
        <v/>
      </c>
      <c r="AA428" s="68" t="s">
        <v>45</v>
      </c>
      <c r="AB428" s="69" t="s">
        <v>45</v>
      </c>
      <c r="AC428" s="490" t="s">
        <v>668</v>
      </c>
      <c r="AG428" s="78"/>
      <c r="AJ428" s="84" t="s">
        <v>101</v>
      </c>
      <c r="AK428" s="84">
        <v>42.24</v>
      </c>
      <c r="BB428" s="491" t="s">
        <v>66</v>
      </c>
      <c r="BM428" s="78">
        <f t="shared" si="50"/>
        <v>0</v>
      </c>
      <c r="BN428" s="78">
        <f t="shared" si="51"/>
        <v>0</v>
      </c>
      <c r="BO428" s="78">
        <f t="shared" si="52"/>
        <v>0</v>
      </c>
      <c r="BP428" s="78">
        <f t="shared" si="53"/>
        <v>0</v>
      </c>
    </row>
    <row r="429" spans="1:68" ht="16.5" customHeight="1" x14ac:dyDescent="0.25">
      <c r="A429" s="63" t="s">
        <v>670</v>
      </c>
      <c r="B429" s="63" t="s">
        <v>671</v>
      </c>
      <c r="C429" s="36">
        <v>4301011799</v>
      </c>
      <c r="D429" s="625">
        <v>4680115884519</v>
      </c>
      <c r="E429" s="625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117</v>
      </c>
      <c r="L429" s="37" t="s">
        <v>45</v>
      </c>
      <c r="M429" s="38" t="s">
        <v>88</v>
      </c>
      <c r="N429" s="38"/>
      <c r="O429" s="37">
        <v>60</v>
      </c>
      <c r="P429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627"/>
      <c r="R429" s="627"/>
      <c r="S429" s="627"/>
      <c r="T429" s="628"/>
      <c r="U429" s="39" t="s">
        <v>45</v>
      </c>
      <c r="V429" s="39" t="s">
        <v>669</v>
      </c>
      <c r="W429" s="40" t="s">
        <v>0</v>
      </c>
      <c r="X429" s="58">
        <v>0</v>
      </c>
      <c r="Y429" s="55">
        <f t="shared" si="48"/>
        <v>0</v>
      </c>
      <c r="Z429" s="41" t="str">
        <f t="shared" si="49"/>
        <v/>
      </c>
      <c r="AA429" s="68" t="s">
        <v>45</v>
      </c>
      <c r="AB429" s="69" t="s">
        <v>45</v>
      </c>
      <c r="AC429" s="492" t="s">
        <v>672</v>
      </c>
      <c r="AG429" s="78"/>
      <c r="AJ429" s="84" t="s">
        <v>45</v>
      </c>
      <c r="AK429" s="84">
        <v>0</v>
      </c>
      <c r="BB429" s="493" t="s">
        <v>66</v>
      </c>
      <c r="BM429" s="78">
        <f t="shared" si="50"/>
        <v>0</v>
      </c>
      <c r="BN429" s="78">
        <f t="shared" si="51"/>
        <v>0</v>
      </c>
      <c r="BO429" s="78">
        <f t="shared" si="52"/>
        <v>0</v>
      </c>
      <c r="BP429" s="78">
        <f t="shared" si="53"/>
        <v>0</v>
      </c>
    </row>
    <row r="430" spans="1:68" ht="27" customHeight="1" x14ac:dyDescent="0.25">
      <c r="A430" s="63" t="s">
        <v>673</v>
      </c>
      <c r="B430" s="63" t="s">
        <v>674</v>
      </c>
      <c r="C430" s="36">
        <v>4301012125</v>
      </c>
      <c r="D430" s="625">
        <v>4680115886391</v>
      </c>
      <c r="E430" s="625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89</v>
      </c>
      <c r="L430" s="37" t="s">
        <v>45</v>
      </c>
      <c r="M430" s="38" t="s">
        <v>88</v>
      </c>
      <c r="N430" s="38"/>
      <c r="O430" s="37">
        <v>60</v>
      </c>
      <c r="P430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4" t="s">
        <v>115</v>
      </c>
      <c r="AG430" s="78"/>
      <c r="AJ430" s="84" t="s">
        <v>45</v>
      </c>
      <c r="AK430" s="84">
        <v>0</v>
      </c>
      <c r="BB430" s="495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27" customHeight="1" x14ac:dyDescent="0.25">
      <c r="A431" s="63" t="s">
        <v>675</v>
      </c>
      <c r="B431" s="63" t="s">
        <v>676</v>
      </c>
      <c r="C431" s="36">
        <v>4301012035</v>
      </c>
      <c r="D431" s="625">
        <v>4680115880603</v>
      </c>
      <c r="E431" s="625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121</v>
      </c>
      <c r="L431" s="37" t="s">
        <v>45</v>
      </c>
      <c r="M431" s="38" t="s">
        <v>116</v>
      </c>
      <c r="N431" s="38"/>
      <c r="O431" s="37">
        <v>60</v>
      </c>
      <c r="P431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6" t="s">
        <v>115</v>
      </c>
      <c r="AG431" s="78"/>
      <c r="AJ431" s="84" t="s">
        <v>45</v>
      </c>
      <c r="AK431" s="84">
        <v>0</v>
      </c>
      <c r="BB431" s="497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677</v>
      </c>
      <c r="B432" s="63" t="s">
        <v>678</v>
      </c>
      <c r="C432" s="36">
        <v>4301012036</v>
      </c>
      <c r="D432" s="625">
        <v>4680115882782</v>
      </c>
      <c r="E432" s="625"/>
      <c r="F432" s="62">
        <v>0.6</v>
      </c>
      <c r="G432" s="37">
        <v>8</v>
      </c>
      <c r="H432" s="62">
        <v>4.8</v>
      </c>
      <c r="I432" s="62">
        <v>6.96</v>
      </c>
      <c r="J432" s="37">
        <v>120</v>
      </c>
      <c r="K432" s="37" t="s">
        <v>121</v>
      </c>
      <c r="L432" s="37" t="s">
        <v>45</v>
      </c>
      <c r="M432" s="38" t="s">
        <v>116</v>
      </c>
      <c r="N432" s="38"/>
      <c r="O432" s="37">
        <v>60</v>
      </c>
      <c r="P432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>IFERROR(IF(Y432=0,"",ROUNDUP(Y432/H432,0)*0.00937),"")</f>
        <v/>
      </c>
      <c r="AA432" s="68" t="s">
        <v>45</v>
      </c>
      <c r="AB432" s="69" t="s">
        <v>45</v>
      </c>
      <c r="AC432" s="498" t="s">
        <v>656</v>
      </c>
      <c r="AG432" s="78"/>
      <c r="AJ432" s="84" t="s">
        <v>45</v>
      </c>
      <c r="AK432" s="84">
        <v>0</v>
      </c>
      <c r="BB432" s="499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 x14ac:dyDescent="0.25">
      <c r="A433" s="63" t="s">
        <v>679</v>
      </c>
      <c r="B433" s="63" t="s">
        <v>680</v>
      </c>
      <c r="C433" s="36">
        <v>4301012050</v>
      </c>
      <c r="D433" s="625">
        <v>4680115885479</v>
      </c>
      <c r="E433" s="625"/>
      <c r="F433" s="62">
        <v>0.4</v>
      </c>
      <c r="G433" s="37">
        <v>6</v>
      </c>
      <c r="H433" s="62">
        <v>2.4</v>
      </c>
      <c r="I433" s="62">
        <v>2.58</v>
      </c>
      <c r="J433" s="37">
        <v>182</v>
      </c>
      <c r="K433" s="37" t="s">
        <v>89</v>
      </c>
      <c r="L433" s="37" t="s">
        <v>45</v>
      </c>
      <c r="M433" s="38" t="s">
        <v>116</v>
      </c>
      <c r="N433" s="38"/>
      <c r="O433" s="37">
        <v>60</v>
      </c>
      <c r="P433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500" t="s">
        <v>681</v>
      </c>
      <c r="AG433" s="78"/>
      <c r="AJ433" s="84" t="s">
        <v>45</v>
      </c>
      <c r="AK433" s="84">
        <v>0</v>
      </c>
      <c r="BB433" s="501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682</v>
      </c>
      <c r="B434" s="63" t="s">
        <v>683</v>
      </c>
      <c r="C434" s="36">
        <v>4301012034</v>
      </c>
      <c r="D434" s="625">
        <v>4607091389982</v>
      </c>
      <c r="E434" s="625"/>
      <c r="F434" s="62">
        <v>0.6</v>
      </c>
      <c r="G434" s="37">
        <v>8</v>
      </c>
      <c r="H434" s="62">
        <v>4.8</v>
      </c>
      <c r="I434" s="62">
        <v>6.93</v>
      </c>
      <c r="J434" s="37">
        <v>132</v>
      </c>
      <c r="K434" s="37" t="s">
        <v>121</v>
      </c>
      <c r="L434" s="37" t="s">
        <v>45</v>
      </c>
      <c r="M434" s="38" t="s">
        <v>116</v>
      </c>
      <c r="N434" s="38"/>
      <c r="O434" s="37">
        <v>60</v>
      </c>
      <c r="P434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02" t="s">
        <v>668</v>
      </c>
      <c r="AG434" s="78"/>
      <c r="AJ434" s="84" t="s">
        <v>45</v>
      </c>
      <c r="AK434" s="84">
        <v>0</v>
      </c>
      <c r="BB434" s="503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x14ac:dyDescent="0.2">
      <c r="A435" s="632"/>
      <c r="B435" s="632"/>
      <c r="C435" s="632"/>
      <c r="D435" s="632"/>
      <c r="E435" s="632"/>
      <c r="F435" s="632"/>
      <c r="G435" s="632"/>
      <c r="H435" s="632"/>
      <c r="I435" s="632"/>
      <c r="J435" s="632"/>
      <c r="K435" s="632"/>
      <c r="L435" s="632"/>
      <c r="M435" s="632"/>
      <c r="N435" s="632"/>
      <c r="O435" s="633"/>
      <c r="P435" s="629" t="s">
        <v>40</v>
      </c>
      <c r="Q435" s="630"/>
      <c r="R435" s="630"/>
      <c r="S435" s="630"/>
      <c r="T435" s="630"/>
      <c r="U435" s="630"/>
      <c r="V435" s="631"/>
      <c r="W435" s="42" t="s">
        <v>39</v>
      </c>
      <c r="X435" s="43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43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43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632"/>
      <c r="B436" s="632"/>
      <c r="C436" s="632"/>
      <c r="D436" s="632"/>
      <c r="E436" s="632"/>
      <c r="F436" s="632"/>
      <c r="G436" s="632"/>
      <c r="H436" s="632"/>
      <c r="I436" s="632"/>
      <c r="J436" s="632"/>
      <c r="K436" s="632"/>
      <c r="L436" s="632"/>
      <c r="M436" s="632"/>
      <c r="N436" s="632"/>
      <c r="O436" s="633"/>
      <c r="P436" s="629" t="s">
        <v>40</v>
      </c>
      <c r="Q436" s="630"/>
      <c r="R436" s="630"/>
      <c r="S436" s="630"/>
      <c r="T436" s="630"/>
      <c r="U436" s="630"/>
      <c r="V436" s="631"/>
      <c r="W436" s="42" t="s">
        <v>0</v>
      </c>
      <c r="X436" s="43">
        <f>IFERROR(SUM(X423:X434),"0")</f>
        <v>0</v>
      </c>
      <c r="Y436" s="43">
        <f>IFERROR(SUM(Y423:Y434),"0")</f>
        <v>0</v>
      </c>
      <c r="Z436" s="42"/>
      <c r="AA436" s="67"/>
      <c r="AB436" s="67"/>
      <c r="AC436" s="67"/>
    </row>
    <row r="437" spans="1:68" ht="14.25" customHeight="1" x14ac:dyDescent="0.25">
      <c r="A437" s="624" t="s">
        <v>147</v>
      </c>
      <c r="B437" s="624"/>
      <c r="C437" s="624"/>
      <c r="D437" s="624"/>
      <c r="E437" s="624"/>
      <c r="F437" s="624"/>
      <c r="G437" s="624"/>
      <c r="H437" s="624"/>
      <c r="I437" s="624"/>
      <c r="J437" s="624"/>
      <c r="K437" s="624"/>
      <c r="L437" s="624"/>
      <c r="M437" s="624"/>
      <c r="N437" s="624"/>
      <c r="O437" s="624"/>
      <c r="P437" s="624"/>
      <c r="Q437" s="624"/>
      <c r="R437" s="624"/>
      <c r="S437" s="624"/>
      <c r="T437" s="624"/>
      <c r="U437" s="624"/>
      <c r="V437" s="624"/>
      <c r="W437" s="624"/>
      <c r="X437" s="624"/>
      <c r="Y437" s="624"/>
      <c r="Z437" s="624"/>
      <c r="AA437" s="66"/>
      <c r="AB437" s="66"/>
      <c r="AC437" s="80"/>
    </row>
    <row r="438" spans="1:68" ht="16.5" customHeight="1" x14ac:dyDescent="0.25">
      <c r="A438" s="63" t="s">
        <v>684</v>
      </c>
      <c r="B438" s="63" t="s">
        <v>685</v>
      </c>
      <c r="C438" s="36">
        <v>4301020334</v>
      </c>
      <c r="D438" s="625">
        <v>4607091388930</v>
      </c>
      <c r="E438" s="625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118</v>
      </c>
      <c r="M438" s="38" t="s">
        <v>88</v>
      </c>
      <c r="N438" s="38"/>
      <c r="O438" s="37">
        <v>70</v>
      </c>
      <c r="P438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627"/>
      <c r="R438" s="627"/>
      <c r="S438" s="627"/>
      <c r="T438" s="62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IFERROR(IF(Y438=0,"",ROUNDUP(Y438/H438,0)*0.01196),"")</f>
        <v/>
      </c>
      <c r="AA438" s="68" t="s">
        <v>45</v>
      </c>
      <c r="AB438" s="69" t="s">
        <v>45</v>
      </c>
      <c r="AC438" s="504" t="s">
        <v>686</v>
      </c>
      <c r="AG438" s="78"/>
      <c r="AJ438" s="84" t="s">
        <v>101</v>
      </c>
      <c r="AK438" s="84">
        <v>42.24</v>
      </c>
      <c r="BB438" s="50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16.5" customHeight="1" x14ac:dyDescent="0.25">
      <c r="A439" s="63" t="s">
        <v>687</v>
      </c>
      <c r="B439" s="63" t="s">
        <v>688</v>
      </c>
      <c r="C439" s="36">
        <v>4301020384</v>
      </c>
      <c r="D439" s="625">
        <v>4680115886407</v>
      </c>
      <c r="E439" s="625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89</v>
      </c>
      <c r="L439" s="37" t="s">
        <v>45</v>
      </c>
      <c r="M439" s="38" t="s">
        <v>88</v>
      </c>
      <c r="N439" s="38"/>
      <c r="O439" s="37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627"/>
      <c r="R439" s="627"/>
      <c r="S439" s="627"/>
      <c r="T439" s="62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6" t="s">
        <v>686</v>
      </c>
      <c r="AG439" s="78"/>
      <c r="AJ439" s="84" t="s">
        <v>45</v>
      </c>
      <c r="AK439" s="84">
        <v>0</v>
      </c>
      <c r="BB439" s="507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16.5" customHeight="1" x14ac:dyDescent="0.25">
      <c r="A440" s="63" t="s">
        <v>689</v>
      </c>
      <c r="B440" s="63" t="s">
        <v>690</v>
      </c>
      <c r="C440" s="36">
        <v>4301020385</v>
      </c>
      <c r="D440" s="625">
        <v>4680115880054</v>
      </c>
      <c r="E440" s="625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121</v>
      </c>
      <c r="L440" s="37" t="s">
        <v>45</v>
      </c>
      <c r="M440" s="38" t="s">
        <v>116</v>
      </c>
      <c r="N440" s="38"/>
      <c r="O440" s="37">
        <v>70</v>
      </c>
      <c r="P440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627"/>
      <c r="R440" s="627"/>
      <c r="S440" s="627"/>
      <c r="T440" s="628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8" t="s">
        <v>686</v>
      </c>
      <c r="AG440" s="78"/>
      <c r="AJ440" s="84" t="s">
        <v>45</v>
      </c>
      <c r="AK440" s="84">
        <v>0</v>
      </c>
      <c r="BB440" s="509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632"/>
      <c r="B441" s="632"/>
      <c r="C441" s="632"/>
      <c r="D441" s="632"/>
      <c r="E441" s="632"/>
      <c r="F441" s="632"/>
      <c r="G441" s="632"/>
      <c r="H441" s="632"/>
      <c r="I441" s="632"/>
      <c r="J441" s="632"/>
      <c r="K441" s="632"/>
      <c r="L441" s="632"/>
      <c r="M441" s="632"/>
      <c r="N441" s="632"/>
      <c r="O441" s="633"/>
      <c r="P441" s="629" t="s">
        <v>40</v>
      </c>
      <c r="Q441" s="630"/>
      <c r="R441" s="630"/>
      <c r="S441" s="630"/>
      <c r="T441" s="630"/>
      <c r="U441" s="630"/>
      <c r="V441" s="631"/>
      <c r="W441" s="42" t="s">
        <v>39</v>
      </c>
      <c r="X441" s="43">
        <f>IFERROR(X438/H438,"0")+IFERROR(X439/H439,"0")+IFERROR(X440/H440,"0")</f>
        <v>0</v>
      </c>
      <c r="Y441" s="43">
        <f>IFERROR(Y438/H438,"0")+IFERROR(Y439/H439,"0")+IFERROR(Y440/H440,"0")</f>
        <v>0</v>
      </c>
      <c r="Z441" s="43">
        <f>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32"/>
      <c r="B442" s="632"/>
      <c r="C442" s="632"/>
      <c r="D442" s="632"/>
      <c r="E442" s="632"/>
      <c r="F442" s="632"/>
      <c r="G442" s="632"/>
      <c r="H442" s="632"/>
      <c r="I442" s="632"/>
      <c r="J442" s="632"/>
      <c r="K442" s="632"/>
      <c r="L442" s="632"/>
      <c r="M442" s="632"/>
      <c r="N442" s="632"/>
      <c r="O442" s="633"/>
      <c r="P442" s="629" t="s">
        <v>40</v>
      </c>
      <c r="Q442" s="630"/>
      <c r="R442" s="630"/>
      <c r="S442" s="630"/>
      <c r="T442" s="630"/>
      <c r="U442" s="630"/>
      <c r="V442" s="631"/>
      <c r="W442" s="42" t="s">
        <v>0</v>
      </c>
      <c r="X442" s="43">
        <f>IFERROR(SUM(X438:X440),"0")</f>
        <v>0</v>
      </c>
      <c r="Y442" s="43">
        <f>IFERROR(SUM(Y438:Y440),"0")</f>
        <v>0</v>
      </c>
      <c r="Z442" s="42"/>
      <c r="AA442" s="67"/>
      <c r="AB442" s="67"/>
      <c r="AC442" s="67"/>
    </row>
    <row r="443" spans="1:68" ht="14.25" customHeight="1" x14ac:dyDescent="0.25">
      <c r="A443" s="624" t="s">
        <v>78</v>
      </c>
      <c r="B443" s="624"/>
      <c r="C443" s="624"/>
      <c r="D443" s="624"/>
      <c r="E443" s="624"/>
      <c r="F443" s="624"/>
      <c r="G443" s="624"/>
      <c r="H443" s="624"/>
      <c r="I443" s="624"/>
      <c r="J443" s="624"/>
      <c r="K443" s="624"/>
      <c r="L443" s="624"/>
      <c r="M443" s="624"/>
      <c r="N443" s="624"/>
      <c r="O443" s="624"/>
      <c r="P443" s="624"/>
      <c r="Q443" s="624"/>
      <c r="R443" s="624"/>
      <c r="S443" s="624"/>
      <c r="T443" s="624"/>
      <c r="U443" s="624"/>
      <c r="V443" s="624"/>
      <c r="W443" s="624"/>
      <c r="X443" s="624"/>
      <c r="Y443" s="624"/>
      <c r="Z443" s="624"/>
      <c r="AA443" s="66"/>
      <c r="AB443" s="66"/>
      <c r="AC443" s="80"/>
    </row>
    <row r="444" spans="1:68" ht="27" customHeight="1" x14ac:dyDescent="0.25">
      <c r="A444" s="63" t="s">
        <v>691</v>
      </c>
      <c r="B444" s="63" t="s">
        <v>692</v>
      </c>
      <c r="C444" s="36">
        <v>4301031349</v>
      </c>
      <c r="D444" s="625">
        <v>4680115883116</v>
      </c>
      <c r="E444" s="62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118</v>
      </c>
      <c r="M444" s="38" t="s">
        <v>116</v>
      </c>
      <c r="N444" s="38"/>
      <c r="O444" s="37">
        <v>70</v>
      </c>
      <c r="P444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627"/>
      <c r="R444" s="627"/>
      <c r="S444" s="627"/>
      <c r="T444" s="62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49" si="54"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0" t="s">
        <v>693</v>
      </c>
      <c r="AG444" s="78"/>
      <c r="AJ444" s="84" t="s">
        <v>101</v>
      </c>
      <c r="AK444" s="84">
        <v>42.24</v>
      </c>
      <c r="BB444" s="511" t="s">
        <v>66</v>
      </c>
      <c r="BM444" s="78">
        <f t="shared" ref="BM444:BM449" si="55">IFERROR(X444*I444/H444,"0")</f>
        <v>0</v>
      </c>
      <c r="BN444" s="78">
        <f t="shared" ref="BN444:BN449" si="56">IFERROR(Y444*I444/H444,"0")</f>
        <v>0</v>
      </c>
      <c r="BO444" s="78">
        <f t="shared" ref="BO444:BO449" si="57">IFERROR(1/J444*(X444/H444),"0")</f>
        <v>0</v>
      </c>
      <c r="BP444" s="78">
        <f t="shared" ref="BP444:BP449" si="58">IFERROR(1/J444*(Y444/H444),"0")</f>
        <v>0</v>
      </c>
    </row>
    <row r="445" spans="1:68" ht="27" customHeight="1" x14ac:dyDescent="0.25">
      <c r="A445" s="63" t="s">
        <v>694</v>
      </c>
      <c r="B445" s="63" t="s">
        <v>695</v>
      </c>
      <c r="C445" s="36">
        <v>4301031350</v>
      </c>
      <c r="D445" s="625">
        <v>4680115883093</v>
      </c>
      <c r="E445" s="62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118</v>
      </c>
      <c r="M445" s="38" t="s">
        <v>82</v>
      </c>
      <c r="N445" s="38"/>
      <c r="O445" s="37">
        <v>70</v>
      </c>
      <c r="P445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627"/>
      <c r="R445" s="627"/>
      <c r="S445" s="627"/>
      <c r="T445" s="62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4"/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12" t="s">
        <v>696</v>
      </c>
      <c r="AG445" s="78"/>
      <c r="AJ445" s="84" t="s">
        <v>101</v>
      </c>
      <c r="AK445" s="84">
        <v>42.24</v>
      </c>
      <c r="BB445" s="513" t="s">
        <v>66</v>
      </c>
      <c r="BM445" s="78">
        <f t="shared" si="55"/>
        <v>0</v>
      </c>
      <c r="BN445" s="78">
        <f t="shared" si="56"/>
        <v>0</v>
      </c>
      <c r="BO445" s="78">
        <f t="shared" si="57"/>
        <v>0</v>
      </c>
      <c r="BP445" s="78">
        <f t="shared" si="58"/>
        <v>0</v>
      </c>
    </row>
    <row r="446" spans="1:68" ht="27" customHeight="1" x14ac:dyDescent="0.25">
      <c r="A446" s="63" t="s">
        <v>697</v>
      </c>
      <c r="B446" s="63" t="s">
        <v>698</v>
      </c>
      <c r="C446" s="36">
        <v>4301031353</v>
      </c>
      <c r="D446" s="625">
        <v>4680115883109</v>
      </c>
      <c r="E446" s="625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118</v>
      </c>
      <c r="M446" s="38" t="s">
        <v>82</v>
      </c>
      <c r="N446" s="38"/>
      <c r="O446" s="37">
        <v>70</v>
      </c>
      <c r="P446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627"/>
      <c r="R446" s="627"/>
      <c r="S446" s="627"/>
      <c r="T446" s="62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4"/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14" t="s">
        <v>699</v>
      </c>
      <c r="AG446" s="78"/>
      <c r="AJ446" s="84" t="s">
        <v>101</v>
      </c>
      <c r="AK446" s="84">
        <v>42.24</v>
      </c>
      <c r="BB446" s="515" t="s">
        <v>66</v>
      </c>
      <c r="BM446" s="78">
        <f t="shared" si="55"/>
        <v>0</v>
      </c>
      <c r="BN446" s="78">
        <f t="shared" si="56"/>
        <v>0</v>
      </c>
      <c r="BO446" s="78">
        <f t="shared" si="57"/>
        <v>0</v>
      </c>
      <c r="BP446" s="78">
        <f t="shared" si="58"/>
        <v>0</v>
      </c>
    </row>
    <row r="447" spans="1:68" ht="27" customHeight="1" x14ac:dyDescent="0.25">
      <c r="A447" s="63" t="s">
        <v>700</v>
      </c>
      <c r="B447" s="63" t="s">
        <v>701</v>
      </c>
      <c r="C447" s="36">
        <v>4301031419</v>
      </c>
      <c r="D447" s="625">
        <v>4680115882072</v>
      </c>
      <c r="E447" s="62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121</v>
      </c>
      <c r="L447" s="37" t="s">
        <v>45</v>
      </c>
      <c r="M447" s="38" t="s">
        <v>116</v>
      </c>
      <c r="N447" s="38"/>
      <c r="O447" s="37">
        <v>70</v>
      </c>
      <c r="P447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4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6" t="s">
        <v>693</v>
      </c>
      <c r="AG447" s="78"/>
      <c r="AJ447" s="84" t="s">
        <v>45</v>
      </c>
      <c r="AK447" s="84">
        <v>0</v>
      </c>
      <c r="BB447" s="517" t="s">
        <v>66</v>
      </c>
      <c r="BM447" s="78">
        <f t="shared" si="55"/>
        <v>0</v>
      </c>
      <c r="BN447" s="78">
        <f t="shared" si="56"/>
        <v>0</v>
      </c>
      <c r="BO447" s="78">
        <f t="shared" si="57"/>
        <v>0</v>
      </c>
      <c r="BP447" s="78">
        <f t="shared" si="58"/>
        <v>0</v>
      </c>
    </row>
    <row r="448" spans="1:68" ht="27" customHeight="1" x14ac:dyDescent="0.25">
      <c r="A448" s="63" t="s">
        <v>702</v>
      </c>
      <c r="B448" s="63" t="s">
        <v>703</v>
      </c>
      <c r="C448" s="36">
        <v>4301031418</v>
      </c>
      <c r="D448" s="625">
        <v>4680115882102</v>
      </c>
      <c r="E448" s="625"/>
      <c r="F448" s="62">
        <v>0.6</v>
      </c>
      <c r="G448" s="37">
        <v>8</v>
      </c>
      <c r="H448" s="62">
        <v>4.8</v>
      </c>
      <c r="I448" s="62">
        <v>6.69</v>
      </c>
      <c r="J448" s="37">
        <v>132</v>
      </c>
      <c r="K448" s="37" t="s">
        <v>121</v>
      </c>
      <c r="L448" s="37" t="s">
        <v>45</v>
      </c>
      <c r="M448" s="38" t="s">
        <v>82</v>
      </c>
      <c r="N448" s="38"/>
      <c r="O448" s="37">
        <v>70</v>
      </c>
      <c r="P448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627"/>
      <c r="R448" s="627"/>
      <c r="S448" s="627"/>
      <c r="T448" s="62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54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8" t="s">
        <v>696</v>
      </c>
      <c r="AG448" s="78"/>
      <c r="AJ448" s="84" t="s">
        <v>45</v>
      </c>
      <c r="AK448" s="84">
        <v>0</v>
      </c>
      <c r="BB448" s="519" t="s">
        <v>66</v>
      </c>
      <c r="BM448" s="78">
        <f t="shared" si="55"/>
        <v>0</v>
      </c>
      <c r="BN448" s="78">
        <f t="shared" si="56"/>
        <v>0</v>
      </c>
      <c r="BO448" s="78">
        <f t="shared" si="57"/>
        <v>0</v>
      </c>
      <c r="BP448" s="78">
        <f t="shared" si="58"/>
        <v>0</v>
      </c>
    </row>
    <row r="449" spans="1:68" ht="27" customHeight="1" x14ac:dyDescent="0.25">
      <c r="A449" s="63" t="s">
        <v>704</v>
      </c>
      <c r="B449" s="63" t="s">
        <v>705</v>
      </c>
      <c r="C449" s="36">
        <v>4301031417</v>
      </c>
      <c r="D449" s="625">
        <v>4680115882096</v>
      </c>
      <c r="E449" s="625"/>
      <c r="F449" s="62">
        <v>0.6</v>
      </c>
      <c r="G449" s="37">
        <v>8</v>
      </c>
      <c r="H449" s="62">
        <v>4.8</v>
      </c>
      <c r="I449" s="62">
        <v>6.69</v>
      </c>
      <c r="J449" s="37">
        <v>132</v>
      </c>
      <c r="K449" s="37" t="s">
        <v>121</v>
      </c>
      <c r="L449" s="37" t="s">
        <v>45</v>
      </c>
      <c r="M449" s="38" t="s">
        <v>82</v>
      </c>
      <c r="N449" s="38"/>
      <c r="O449" s="37">
        <v>70</v>
      </c>
      <c r="P449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627"/>
      <c r="R449" s="627"/>
      <c r="S449" s="627"/>
      <c r="T449" s="62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54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20" t="s">
        <v>699</v>
      </c>
      <c r="AG449" s="78"/>
      <c r="AJ449" s="84" t="s">
        <v>45</v>
      </c>
      <c r="AK449" s="84">
        <v>0</v>
      </c>
      <c r="BB449" s="521" t="s">
        <v>66</v>
      </c>
      <c r="BM449" s="78">
        <f t="shared" si="55"/>
        <v>0</v>
      </c>
      <c r="BN449" s="78">
        <f t="shared" si="56"/>
        <v>0</v>
      </c>
      <c r="BO449" s="78">
        <f t="shared" si="57"/>
        <v>0</v>
      </c>
      <c r="BP449" s="78">
        <f t="shared" si="58"/>
        <v>0</v>
      </c>
    </row>
    <row r="450" spans="1:68" x14ac:dyDescent="0.2">
      <c r="A450" s="632"/>
      <c r="B450" s="632"/>
      <c r="C450" s="632"/>
      <c r="D450" s="632"/>
      <c r="E450" s="632"/>
      <c r="F450" s="632"/>
      <c r="G450" s="632"/>
      <c r="H450" s="632"/>
      <c r="I450" s="632"/>
      <c r="J450" s="632"/>
      <c r="K450" s="632"/>
      <c r="L450" s="632"/>
      <c r="M450" s="632"/>
      <c r="N450" s="632"/>
      <c r="O450" s="633"/>
      <c r="P450" s="629" t="s">
        <v>40</v>
      </c>
      <c r="Q450" s="630"/>
      <c r="R450" s="630"/>
      <c r="S450" s="630"/>
      <c r="T450" s="630"/>
      <c r="U450" s="630"/>
      <c r="V450" s="631"/>
      <c r="W450" s="42" t="s">
        <v>39</v>
      </c>
      <c r="X450" s="43">
        <f>IFERROR(X444/H444,"0")+IFERROR(X445/H445,"0")+IFERROR(X446/H446,"0")+IFERROR(X447/H447,"0")+IFERROR(X448/H448,"0")+IFERROR(X449/H449,"0")</f>
        <v>0</v>
      </c>
      <c r="Y450" s="43">
        <f>IFERROR(Y444/H444,"0")+IFERROR(Y445/H445,"0")+IFERROR(Y446/H446,"0")+IFERROR(Y447/H447,"0")+IFERROR(Y448/H448,"0")+IFERROR(Y449/H449,"0")</f>
        <v>0</v>
      </c>
      <c r="Z450" s="43">
        <f>IFERROR(IF(Z444="",0,Z444),"0")+IFERROR(IF(Z445="",0,Z445),"0")+IFERROR(IF(Z446="",0,Z446),"0")+IFERROR(IF(Z447="",0,Z447),"0")+IFERROR(IF(Z448="",0,Z448),"0")+IFERROR(IF(Z449="",0,Z449),"0")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2"/>
      <c r="B451" s="632"/>
      <c r="C451" s="632"/>
      <c r="D451" s="632"/>
      <c r="E451" s="632"/>
      <c r="F451" s="632"/>
      <c r="G451" s="632"/>
      <c r="H451" s="632"/>
      <c r="I451" s="632"/>
      <c r="J451" s="632"/>
      <c r="K451" s="632"/>
      <c r="L451" s="632"/>
      <c r="M451" s="632"/>
      <c r="N451" s="632"/>
      <c r="O451" s="633"/>
      <c r="P451" s="629" t="s">
        <v>40</v>
      </c>
      <c r="Q451" s="630"/>
      <c r="R451" s="630"/>
      <c r="S451" s="630"/>
      <c r="T451" s="630"/>
      <c r="U451" s="630"/>
      <c r="V451" s="631"/>
      <c r="W451" s="42" t="s">
        <v>0</v>
      </c>
      <c r="X451" s="43">
        <f>IFERROR(SUM(X444:X449),"0")</f>
        <v>0</v>
      </c>
      <c r="Y451" s="43">
        <f>IFERROR(SUM(Y444:Y449),"0")</f>
        <v>0</v>
      </c>
      <c r="Z451" s="42"/>
      <c r="AA451" s="67"/>
      <c r="AB451" s="67"/>
      <c r="AC451" s="67"/>
    </row>
    <row r="452" spans="1:68" ht="14.25" customHeight="1" x14ac:dyDescent="0.25">
      <c r="A452" s="624" t="s">
        <v>84</v>
      </c>
      <c r="B452" s="624"/>
      <c r="C452" s="624"/>
      <c r="D452" s="624"/>
      <c r="E452" s="624"/>
      <c r="F452" s="624"/>
      <c r="G452" s="624"/>
      <c r="H452" s="624"/>
      <c r="I452" s="624"/>
      <c r="J452" s="624"/>
      <c r="K452" s="624"/>
      <c r="L452" s="624"/>
      <c r="M452" s="624"/>
      <c r="N452" s="624"/>
      <c r="O452" s="624"/>
      <c r="P452" s="624"/>
      <c r="Q452" s="624"/>
      <c r="R452" s="624"/>
      <c r="S452" s="624"/>
      <c r="T452" s="624"/>
      <c r="U452" s="624"/>
      <c r="V452" s="624"/>
      <c r="W452" s="624"/>
      <c r="X452" s="624"/>
      <c r="Y452" s="624"/>
      <c r="Z452" s="624"/>
      <c r="AA452" s="66"/>
      <c r="AB452" s="66"/>
      <c r="AC452" s="80"/>
    </row>
    <row r="453" spans="1:68" ht="16.5" customHeight="1" x14ac:dyDescent="0.25">
      <c r="A453" s="63" t="s">
        <v>706</v>
      </c>
      <c r="B453" s="63" t="s">
        <v>707</v>
      </c>
      <c r="C453" s="36">
        <v>4301051232</v>
      </c>
      <c r="D453" s="625">
        <v>4607091383409</v>
      </c>
      <c r="E453" s="625"/>
      <c r="F453" s="62">
        <v>1.3</v>
      </c>
      <c r="G453" s="37">
        <v>6</v>
      </c>
      <c r="H453" s="62">
        <v>7.8</v>
      </c>
      <c r="I453" s="62">
        <v>8.3010000000000002</v>
      </c>
      <c r="J453" s="37">
        <v>64</v>
      </c>
      <c r="K453" s="37" t="s">
        <v>117</v>
      </c>
      <c r="L453" s="37" t="s">
        <v>45</v>
      </c>
      <c r="M453" s="38" t="s">
        <v>88</v>
      </c>
      <c r="N453" s="38"/>
      <c r="O453" s="37">
        <v>45</v>
      </c>
      <c r="P453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627"/>
      <c r="R453" s="627"/>
      <c r="S453" s="627"/>
      <c r="T453" s="628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22" t="s">
        <v>708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16.5" customHeight="1" x14ac:dyDescent="0.25">
      <c r="A454" s="63" t="s">
        <v>709</v>
      </c>
      <c r="B454" s="63" t="s">
        <v>710</v>
      </c>
      <c r="C454" s="36">
        <v>4301051233</v>
      </c>
      <c r="D454" s="625">
        <v>4607091383416</v>
      </c>
      <c r="E454" s="625"/>
      <c r="F454" s="62">
        <v>1.3</v>
      </c>
      <c r="G454" s="37">
        <v>6</v>
      </c>
      <c r="H454" s="62">
        <v>7.8</v>
      </c>
      <c r="I454" s="62">
        <v>8.3010000000000002</v>
      </c>
      <c r="J454" s="37">
        <v>64</v>
      </c>
      <c r="K454" s="37" t="s">
        <v>117</v>
      </c>
      <c r="L454" s="37" t="s">
        <v>45</v>
      </c>
      <c r="M454" s="38" t="s">
        <v>88</v>
      </c>
      <c r="N454" s="38"/>
      <c r="O454" s="37">
        <v>45</v>
      </c>
      <c r="P454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627"/>
      <c r="R454" s="627"/>
      <c r="S454" s="627"/>
      <c r="T454" s="628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24" t="s">
        <v>711</v>
      </c>
      <c r="AG454" s="78"/>
      <c r="AJ454" s="84" t="s">
        <v>45</v>
      </c>
      <c r="AK454" s="84">
        <v>0</v>
      </c>
      <c r="BB454" s="52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712</v>
      </c>
      <c r="B455" s="63" t="s">
        <v>713</v>
      </c>
      <c r="C455" s="36">
        <v>4301051064</v>
      </c>
      <c r="D455" s="625">
        <v>4680115883536</v>
      </c>
      <c r="E455" s="625"/>
      <c r="F455" s="62">
        <v>0.3</v>
      </c>
      <c r="G455" s="37">
        <v>6</v>
      </c>
      <c r="H455" s="62">
        <v>1.8</v>
      </c>
      <c r="I455" s="62">
        <v>2.0459999999999998</v>
      </c>
      <c r="J455" s="37">
        <v>182</v>
      </c>
      <c r="K455" s="37" t="s">
        <v>89</v>
      </c>
      <c r="L455" s="37" t="s">
        <v>45</v>
      </c>
      <c r="M455" s="38" t="s">
        <v>88</v>
      </c>
      <c r="N455" s="38"/>
      <c r="O455" s="37">
        <v>45</v>
      </c>
      <c r="P455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627"/>
      <c r="R455" s="627"/>
      <c r="S455" s="627"/>
      <c r="T455" s="628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6" t="s">
        <v>714</v>
      </c>
      <c r="AG455" s="78"/>
      <c r="AJ455" s="84" t="s">
        <v>45</v>
      </c>
      <c r="AK455" s="84">
        <v>0</v>
      </c>
      <c r="BB455" s="52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632"/>
      <c r="B456" s="632"/>
      <c r="C456" s="632"/>
      <c r="D456" s="632"/>
      <c r="E456" s="632"/>
      <c r="F456" s="632"/>
      <c r="G456" s="632"/>
      <c r="H456" s="632"/>
      <c r="I456" s="632"/>
      <c r="J456" s="632"/>
      <c r="K456" s="632"/>
      <c r="L456" s="632"/>
      <c r="M456" s="632"/>
      <c r="N456" s="632"/>
      <c r="O456" s="633"/>
      <c r="P456" s="629" t="s">
        <v>40</v>
      </c>
      <c r="Q456" s="630"/>
      <c r="R456" s="630"/>
      <c r="S456" s="630"/>
      <c r="T456" s="630"/>
      <c r="U456" s="630"/>
      <c r="V456" s="631"/>
      <c r="W456" s="42" t="s">
        <v>39</v>
      </c>
      <c r="X456" s="43">
        <f>IFERROR(X453/H453,"0")+IFERROR(X454/H454,"0")+IFERROR(X455/H455,"0")</f>
        <v>0</v>
      </c>
      <c r="Y456" s="43">
        <f>IFERROR(Y453/H453,"0")+IFERROR(Y454/H454,"0")+IFERROR(Y455/H455,"0")</f>
        <v>0</v>
      </c>
      <c r="Z456" s="43">
        <f>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32"/>
      <c r="B457" s="632"/>
      <c r="C457" s="632"/>
      <c r="D457" s="632"/>
      <c r="E457" s="632"/>
      <c r="F457" s="632"/>
      <c r="G457" s="632"/>
      <c r="H457" s="632"/>
      <c r="I457" s="632"/>
      <c r="J457" s="632"/>
      <c r="K457" s="632"/>
      <c r="L457" s="632"/>
      <c r="M457" s="632"/>
      <c r="N457" s="632"/>
      <c r="O457" s="633"/>
      <c r="P457" s="629" t="s">
        <v>40</v>
      </c>
      <c r="Q457" s="630"/>
      <c r="R457" s="630"/>
      <c r="S457" s="630"/>
      <c r="T457" s="630"/>
      <c r="U457" s="630"/>
      <c r="V457" s="631"/>
      <c r="W457" s="42" t="s">
        <v>0</v>
      </c>
      <c r="X457" s="43">
        <f>IFERROR(SUM(X453:X455),"0")</f>
        <v>0</v>
      </c>
      <c r="Y457" s="43">
        <f>IFERROR(SUM(Y453:Y455),"0")</f>
        <v>0</v>
      </c>
      <c r="Z457" s="42"/>
      <c r="AA457" s="67"/>
      <c r="AB457" s="67"/>
      <c r="AC457" s="67"/>
    </row>
    <row r="458" spans="1:68" ht="27.75" customHeight="1" x14ac:dyDescent="0.2">
      <c r="A458" s="622" t="s">
        <v>715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54"/>
      <c r="AB458" s="54"/>
      <c r="AC458" s="54"/>
    </row>
    <row r="459" spans="1:68" ht="16.5" customHeight="1" x14ac:dyDescent="0.25">
      <c r="A459" s="623" t="s">
        <v>715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5"/>
      <c r="AB459" s="65"/>
      <c r="AC459" s="79"/>
    </row>
    <row r="460" spans="1:68" ht="14.25" customHeight="1" x14ac:dyDescent="0.25">
      <c r="A460" s="624" t="s">
        <v>112</v>
      </c>
      <c r="B460" s="624"/>
      <c r="C460" s="624"/>
      <c r="D460" s="624"/>
      <c r="E460" s="624"/>
      <c r="F460" s="624"/>
      <c r="G460" s="624"/>
      <c r="H460" s="624"/>
      <c r="I460" s="624"/>
      <c r="J460" s="624"/>
      <c r="K460" s="624"/>
      <c r="L460" s="624"/>
      <c r="M460" s="624"/>
      <c r="N460" s="624"/>
      <c r="O460" s="624"/>
      <c r="P460" s="624"/>
      <c r="Q460" s="624"/>
      <c r="R460" s="624"/>
      <c r="S460" s="624"/>
      <c r="T460" s="624"/>
      <c r="U460" s="624"/>
      <c r="V460" s="624"/>
      <c r="W460" s="624"/>
      <c r="X460" s="624"/>
      <c r="Y460" s="624"/>
      <c r="Z460" s="624"/>
      <c r="AA460" s="66"/>
      <c r="AB460" s="66"/>
      <c r="AC460" s="80"/>
    </row>
    <row r="461" spans="1:68" ht="27" customHeight="1" x14ac:dyDescent="0.25">
      <c r="A461" s="63" t="s">
        <v>716</v>
      </c>
      <c r="B461" s="63" t="s">
        <v>717</v>
      </c>
      <c r="C461" s="36">
        <v>4301011763</v>
      </c>
      <c r="D461" s="625">
        <v>4640242181011</v>
      </c>
      <c r="E461" s="625"/>
      <c r="F461" s="62">
        <v>1.35</v>
      </c>
      <c r="G461" s="37">
        <v>8</v>
      </c>
      <c r="H461" s="62">
        <v>10.8</v>
      </c>
      <c r="I461" s="62">
        <v>11.234999999999999</v>
      </c>
      <c r="J461" s="37">
        <v>64</v>
      </c>
      <c r="K461" s="37" t="s">
        <v>117</v>
      </c>
      <c r="L461" s="37" t="s">
        <v>45</v>
      </c>
      <c r="M461" s="38" t="s">
        <v>88</v>
      </c>
      <c r="N461" s="38"/>
      <c r="O461" s="37">
        <v>55</v>
      </c>
      <c r="P461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627"/>
      <c r="R461" s="627"/>
      <c r="S461" s="627"/>
      <c r="T461" s="628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8" t="s">
        <v>718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719</v>
      </c>
      <c r="B462" s="63" t="s">
        <v>720</v>
      </c>
      <c r="C462" s="36">
        <v>4301011585</v>
      </c>
      <c r="D462" s="625">
        <v>4640242180441</v>
      </c>
      <c r="E462" s="625"/>
      <c r="F462" s="62">
        <v>1.5</v>
      </c>
      <c r="G462" s="37">
        <v>8</v>
      </c>
      <c r="H462" s="62">
        <v>12</v>
      </c>
      <c r="I462" s="62">
        <v>12.435</v>
      </c>
      <c r="J462" s="37">
        <v>64</v>
      </c>
      <c r="K462" s="37" t="s">
        <v>117</v>
      </c>
      <c r="L462" s="37" t="s">
        <v>45</v>
      </c>
      <c r="M462" s="38" t="s">
        <v>116</v>
      </c>
      <c r="N462" s="38"/>
      <c r="O462" s="37">
        <v>50</v>
      </c>
      <c r="P462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627"/>
      <c r="R462" s="627"/>
      <c r="S462" s="627"/>
      <c r="T462" s="62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30" t="s">
        <v>721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722</v>
      </c>
      <c r="B463" s="63" t="s">
        <v>723</v>
      </c>
      <c r="C463" s="36">
        <v>4301011584</v>
      </c>
      <c r="D463" s="625">
        <v>4640242180564</v>
      </c>
      <c r="E463" s="625"/>
      <c r="F463" s="62">
        <v>1.5</v>
      </c>
      <c r="G463" s="37">
        <v>8</v>
      </c>
      <c r="H463" s="62">
        <v>12</v>
      </c>
      <c r="I463" s="62">
        <v>12.435</v>
      </c>
      <c r="J463" s="37">
        <v>64</v>
      </c>
      <c r="K463" s="37" t="s">
        <v>117</v>
      </c>
      <c r="L463" s="37" t="s">
        <v>118</v>
      </c>
      <c r="M463" s="38" t="s">
        <v>116</v>
      </c>
      <c r="N463" s="38"/>
      <c r="O463" s="37">
        <v>50</v>
      </c>
      <c r="P463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627"/>
      <c r="R463" s="627"/>
      <c r="S463" s="627"/>
      <c r="T463" s="62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32" t="s">
        <v>724</v>
      </c>
      <c r="AG463" s="78"/>
      <c r="AJ463" s="84" t="s">
        <v>101</v>
      </c>
      <c r="AK463" s="84">
        <v>96</v>
      </c>
      <c r="BB463" s="53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725</v>
      </c>
      <c r="B464" s="63" t="s">
        <v>726</v>
      </c>
      <c r="C464" s="36">
        <v>4301011764</v>
      </c>
      <c r="D464" s="625">
        <v>4640242181189</v>
      </c>
      <c r="E464" s="625"/>
      <c r="F464" s="62">
        <v>0.4</v>
      </c>
      <c r="G464" s="37">
        <v>10</v>
      </c>
      <c r="H464" s="62">
        <v>4</v>
      </c>
      <c r="I464" s="62">
        <v>4.21</v>
      </c>
      <c r="J464" s="37">
        <v>132</v>
      </c>
      <c r="K464" s="37" t="s">
        <v>121</v>
      </c>
      <c r="L464" s="37" t="s">
        <v>45</v>
      </c>
      <c r="M464" s="38" t="s">
        <v>88</v>
      </c>
      <c r="N464" s="38"/>
      <c r="O464" s="37">
        <v>55</v>
      </c>
      <c r="P464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627"/>
      <c r="R464" s="627"/>
      <c r="S464" s="627"/>
      <c r="T464" s="62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4" t="s">
        <v>718</v>
      </c>
      <c r="AG464" s="78"/>
      <c r="AJ464" s="84" t="s">
        <v>45</v>
      </c>
      <c r="AK464" s="84">
        <v>0</v>
      </c>
      <c r="BB464" s="53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2"/>
      <c r="B465" s="632"/>
      <c r="C465" s="632"/>
      <c r="D465" s="632"/>
      <c r="E465" s="632"/>
      <c r="F465" s="632"/>
      <c r="G465" s="632"/>
      <c r="H465" s="632"/>
      <c r="I465" s="632"/>
      <c r="J465" s="632"/>
      <c r="K465" s="632"/>
      <c r="L465" s="632"/>
      <c r="M465" s="632"/>
      <c r="N465" s="632"/>
      <c r="O465" s="633"/>
      <c r="P465" s="629" t="s">
        <v>40</v>
      </c>
      <c r="Q465" s="630"/>
      <c r="R465" s="630"/>
      <c r="S465" s="630"/>
      <c r="T465" s="630"/>
      <c r="U465" s="630"/>
      <c r="V465" s="631"/>
      <c r="W465" s="42" t="s">
        <v>39</v>
      </c>
      <c r="X465" s="43">
        <f>IFERROR(X461/H461,"0")+IFERROR(X462/H462,"0")+IFERROR(X463/H463,"0")+IFERROR(X464/H464,"0")</f>
        <v>0</v>
      </c>
      <c r="Y465" s="43">
        <f>IFERROR(Y461/H461,"0")+IFERROR(Y462/H462,"0")+IFERROR(Y463/H463,"0")+IFERROR(Y464/H464,"0")</f>
        <v>0</v>
      </c>
      <c r="Z465" s="43">
        <f>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2"/>
      <c r="B466" s="632"/>
      <c r="C466" s="632"/>
      <c r="D466" s="632"/>
      <c r="E466" s="632"/>
      <c r="F466" s="632"/>
      <c r="G466" s="632"/>
      <c r="H466" s="632"/>
      <c r="I466" s="632"/>
      <c r="J466" s="632"/>
      <c r="K466" s="632"/>
      <c r="L466" s="632"/>
      <c r="M466" s="632"/>
      <c r="N466" s="632"/>
      <c r="O466" s="633"/>
      <c r="P466" s="629" t="s">
        <v>40</v>
      </c>
      <c r="Q466" s="630"/>
      <c r="R466" s="630"/>
      <c r="S466" s="630"/>
      <c r="T466" s="630"/>
      <c r="U466" s="630"/>
      <c r="V466" s="631"/>
      <c r="W466" s="42" t="s">
        <v>0</v>
      </c>
      <c r="X466" s="43">
        <f>IFERROR(SUM(X461:X464),"0")</f>
        <v>0</v>
      </c>
      <c r="Y466" s="43">
        <f>IFERROR(SUM(Y461:Y464),"0")</f>
        <v>0</v>
      </c>
      <c r="Z466" s="42"/>
      <c r="AA466" s="67"/>
      <c r="AB466" s="67"/>
      <c r="AC466" s="67"/>
    </row>
    <row r="467" spans="1:68" ht="14.25" customHeight="1" x14ac:dyDescent="0.25">
      <c r="A467" s="624" t="s">
        <v>147</v>
      </c>
      <c r="B467" s="624"/>
      <c r="C467" s="624"/>
      <c r="D467" s="624"/>
      <c r="E467" s="624"/>
      <c r="F467" s="624"/>
      <c r="G467" s="624"/>
      <c r="H467" s="624"/>
      <c r="I467" s="624"/>
      <c r="J467" s="624"/>
      <c r="K467" s="624"/>
      <c r="L467" s="624"/>
      <c r="M467" s="624"/>
      <c r="N467" s="624"/>
      <c r="O467" s="624"/>
      <c r="P467" s="624"/>
      <c r="Q467" s="624"/>
      <c r="R467" s="624"/>
      <c r="S467" s="624"/>
      <c r="T467" s="624"/>
      <c r="U467" s="624"/>
      <c r="V467" s="624"/>
      <c r="W467" s="624"/>
      <c r="X467" s="624"/>
      <c r="Y467" s="624"/>
      <c r="Z467" s="624"/>
      <c r="AA467" s="66"/>
      <c r="AB467" s="66"/>
      <c r="AC467" s="80"/>
    </row>
    <row r="468" spans="1:68" ht="27" customHeight="1" x14ac:dyDescent="0.25">
      <c r="A468" s="63" t="s">
        <v>727</v>
      </c>
      <c r="B468" s="63" t="s">
        <v>728</v>
      </c>
      <c r="C468" s="36">
        <v>4301020400</v>
      </c>
      <c r="D468" s="625">
        <v>4640242180519</v>
      </c>
      <c r="E468" s="625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117</v>
      </c>
      <c r="L468" s="37" t="s">
        <v>45</v>
      </c>
      <c r="M468" s="38" t="s">
        <v>116</v>
      </c>
      <c r="N468" s="38"/>
      <c r="O468" s="37">
        <v>50</v>
      </c>
      <c r="P468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627"/>
      <c r="R468" s="627"/>
      <c r="S468" s="627"/>
      <c r="T468" s="62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6" t="s">
        <v>729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730</v>
      </c>
      <c r="B469" s="63" t="s">
        <v>731</v>
      </c>
      <c r="C469" s="36">
        <v>4301020260</v>
      </c>
      <c r="D469" s="625">
        <v>4640242180526</v>
      </c>
      <c r="E469" s="625"/>
      <c r="F469" s="62">
        <v>1.8</v>
      </c>
      <c r="G469" s="37">
        <v>6</v>
      </c>
      <c r="H469" s="62">
        <v>10.8</v>
      </c>
      <c r="I469" s="62">
        <v>11.234999999999999</v>
      </c>
      <c r="J469" s="37">
        <v>64</v>
      </c>
      <c r="K469" s="37" t="s">
        <v>117</v>
      </c>
      <c r="L469" s="37" t="s">
        <v>45</v>
      </c>
      <c r="M469" s="38" t="s">
        <v>116</v>
      </c>
      <c r="N469" s="38"/>
      <c r="O469" s="37">
        <v>50</v>
      </c>
      <c r="P469" s="859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627"/>
      <c r="R469" s="627"/>
      <c r="S469" s="627"/>
      <c r="T469" s="62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8" t="s">
        <v>732</v>
      </c>
      <c r="AG469" s="78"/>
      <c r="AJ469" s="84" t="s">
        <v>45</v>
      </c>
      <c r="AK469" s="84">
        <v>0</v>
      </c>
      <c r="BB469" s="539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733</v>
      </c>
      <c r="B470" s="63" t="s">
        <v>734</v>
      </c>
      <c r="C470" s="36">
        <v>4301020295</v>
      </c>
      <c r="D470" s="625">
        <v>4640242181363</v>
      </c>
      <c r="E470" s="625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116</v>
      </c>
      <c r="N470" s="38"/>
      <c r="O470" s="37">
        <v>50</v>
      </c>
      <c r="P470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627"/>
      <c r="R470" s="627"/>
      <c r="S470" s="627"/>
      <c r="T470" s="62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735</v>
      </c>
      <c r="AG470" s="78"/>
      <c r="AJ470" s="84" t="s">
        <v>45</v>
      </c>
      <c r="AK470" s="84">
        <v>0</v>
      </c>
      <c r="BB470" s="541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2"/>
      <c r="B471" s="632"/>
      <c r="C471" s="632"/>
      <c r="D471" s="632"/>
      <c r="E471" s="632"/>
      <c r="F471" s="632"/>
      <c r="G471" s="632"/>
      <c r="H471" s="632"/>
      <c r="I471" s="632"/>
      <c r="J471" s="632"/>
      <c r="K471" s="632"/>
      <c r="L471" s="632"/>
      <c r="M471" s="632"/>
      <c r="N471" s="632"/>
      <c r="O471" s="633"/>
      <c r="P471" s="629" t="s">
        <v>40</v>
      </c>
      <c r="Q471" s="630"/>
      <c r="R471" s="630"/>
      <c r="S471" s="630"/>
      <c r="T471" s="630"/>
      <c r="U471" s="630"/>
      <c r="V471" s="631"/>
      <c r="W471" s="42" t="s">
        <v>39</v>
      </c>
      <c r="X471" s="43">
        <f>IFERROR(X468/H468,"0")+IFERROR(X469/H469,"0")+IFERROR(X470/H470,"0")</f>
        <v>0</v>
      </c>
      <c r="Y471" s="43">
        <f>IFERROR(Y468/H468,"0")+IFERROR(Y469/H469,"0")+IFERROR(Y470/H470,"0")</f>
        <v>0</v>
      </c>
      <c r="Z471" s="43">
        <f>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2"/>
      <c r="B472" s="632"/>
      <c r="C472" s="632"/>
      <c r="D472" s="632"/>
      <c r="E472" s="632"/>
      <c r="F472" s="632"/>
      <c r="G472" s="632"/>
      <c r="H472" s="632"/>
      <c r="I472" s="632"/>
      <c r="J472" s="632"/>
      <c r="K472" s="632"/>
      <c r="L472" s="632"/>
      <c r="M472" s="632"/>
      <c r="N472" s="632"/>
      <c r="O472" s="633"/>
      <c r="P472" s="629" t="s">
        <v>40</v>
      </c>
      <c r="Q472" s="630"/>
      <c r="R472" s="630"/>
      <c r="S472" s="630"/>
      <c r="T472" s="630"/>
      <c r="U472" s="630"/>
      <c r="V472" s="631"/>
      <c r="W472" s="42" t="s">
        <v>0</v>
      </c>
      <c r="X472" s="43">
        <f>IFERROR(SUM(X468:X470),"0")</f>
        <v>0</v>
      </c>
      <c r="Y472" s="43">
        <f>IFERROR(SUM(Y468:Y470),"0")</f>
        <v>0</v>
      </c>
      <c r="Z472" s="42"/>
      <c r="AA472" s="67"/>
      <c r="AB472" s="67"/>
      <c r="AC472" s="67"/>
    </row>
    <row r="473" spans="1:68" ht="14.25" customHeight="1" x14ac:dyDescent="0.25">
      <c r="A473" s="624" t="s">
        <v>78</v>
      </c>
      <c r="B473" s="624"/>
      <c r="C473" s="624"/>
      <c r="D473" s="624"/>
      <c r="E473" s="624"/>
      <c r="F473" s="624"/>
      <c r="G473" s="624"/>
      <c r="H473" s="624"/>
      <c r="I473" s="624"/>
      <c r="J473" s="624"/>
      <c r="K473" s="624"/>
      <c r="L473" s="624"/>
      <c r="M473" s="624"/>
      <c r="N473" s="624"/>
      <c r="O473" s="624"/>
      <c r="P473" s="624"/>
      <c r="Q473" s="624"/>
      <c r="R473" s="624"/>
      <c r="S473" s="624"/>
      <c r="T473" s="624"/>
      <c r="U473" s="624"/>
      <c r="V473" s="624"/>
      <c r="W473" s="624"/>
      <c r="X473" s="624"/>
      <c r="Y473" s="624"/>
      <c r="Z473" s="624"/>
      <c r="AA473" s="66"/>
      <c r="AB473" s="66"/>
      <c r="AC473" s="80"/>
    </row>
    <row r="474" spans="1:68" ht="27" customHeight="1" x14ac:dyDescent="0.25">
      <c r="A474" s="63" t="s">
        <v>736</v>
      </c>
      <c r="B474" s="63" t="s">
        <v>737</v>
      </c>
      <c r="C474" s="36">
        <v>4301031280</v>
      </c>
      <c r="D474" s="625">
        <v>4640242180816</v>
      </c>
      <c r="E474" s="625"/>
      <c r="F474" s="62">
        <v>0.7</v>
      </c>
      <c r="G474" s="37">
        <v>6</v>
      </c>
      <c r="H474" s="62">
        <v>4.2</v>
      </c>
      <c r="I474" s="62">
        <v>4.47</v>
      </c>
      <c r="J474" s="37">
        <v>132</v>
      </c>
      <c r="K474" s="37" t="s">
        <v>121</v>
      </c>
      <c r="L474" s="37" t="s">
        <v>122</v>
      </c>
      <c r="M474" s="38" t="s">
        <v>82</v>
      </c>
      <c r="N474" s="38"/>
      <c r="O474" s="37">
        <v>40</v>
      </c>
      <c r="P474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627"/>
      <c r="R474" s="627"/>
      <c r="S474" s="627"/>
      <c r="T474" s="62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738</v>
      </c>
      <c r="AG474" s="78"/>
      <c r="AJ474" s="84" t="s">
        <v>101</v>
      </c>
      <c r="AK474" s="84">
        <v>50.4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739</v>
      </c>
      <c r="B475" s="63" t="s">
        <v>740</v>
      </c>
      <c r="C475" s="36">
        <v>4301031244</v>
      </c>
      <c r="D475" s="625">
        <v>4640242180595</v>
      </c>
      <c r="E475" s="625"/>
      <c r="F475" s="62">
        <v>0.7</v>
      </c>
      <c r="G475" s="37">
        <v>6</v>
      </c>
      <c r="H475" s="62">
        <v>4.2</v>
      </c>
      <c r="I475" s="62">
        <v>4.47</v>
      </c>
      <c r="J475" s="37">
        <v>132</v>
      </c>
      <c r="K475" s="37" t="s">
        <v>121</v>
      </c>
      <c r="L475" s="37" t="s">
        <v>122</v>
      </c>
      <c r="M475" s="38" t="s">
        <v>82</v>
      </c>
      <c r="N475" s="38"/>
      <c r="O475" s="37">
        <v>40</v>
      </c>
      <c r="P475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627"/>
      <c r="R475" s="627"/>
      <c r="S475" s="627"/>
      <c r="T475" s="62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4" t="s">
        <v>741</v>
      </c>
      <c r="AG475" s="78"/>
      <c r="AJ475" s="84" t="s">
        <v>101</v>
      </c>
      <c r="AK475" s="84">
        <v>50.4</v>
      </c>
      <c r="BB475" s="54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32"/>
      <c r="B476" s="632"/>
      <c r="C476" s="632"/>
      <c r="D476" s="632"/>
      <c r="E476" s="632"/>
      <c r="F476" s="632"/>
      <c r="G476" s="632"/>
      <c r="H476" s="632"/>
      <c r="I476" s="632"/>
      <c r="J476" s="632"/>
      <c r="K476" s="632"/>
      <c r="L476" s="632"/>
      <c r="M476" s="632"/>
      <c r="N476" s="632"/>
      <c r="O476" s="633"/>
      <c r="P476" s="629" t="s">
        <v>40</v>
      </c>
      <c r="Q476" s="630"/>
      <c r="R476" s="630"/>
      <c r="S476" s="630"/>
      <c r="T476" s="630"/>
      <c r="U476" s="630"/>
      <c r="V476" s="631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632"/>
      <c r="B477" s="632"/>
      <c r="C477" s="632"/>
      <c r="D477" s="632"/>
      <c r="E477" s="632"/>
      <c r="F477" s="632"/>
      <c r="G477" s="632"/>
      <c r="H477" s="632"/>
      <c r="I477" s="632"/>
      <c r="J477" s="632"/>
      <c r="K477" s="632"/>
      <c r="L477" s="632"/>
      <c r="M477" s="632"/>
      <c r="N477" s="632"/>
      <c r="O477" s="633"/>
      <c r="P477" s="629" t="s">
        <v>40</v>
      </c>
      <c r="Q477" s="630"/>
      <c r="R477" s="630"/>
      <c r="S477" s="630"/>
      <c r="T477" s="630"/>
      <c r="U477" s="630"/>
      <c r="V477" s="631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14.25" customHeight="1" x14ac:dyDescent="0.25">
      <c r="A478" s="624" t="s">
        <v>84</v>
      </c>
      <c r="B478" s="624"/>
      <c r="C478" s="624"/>
      <c r="D478" s="624"/>
      <c r="E478" s="624"/>
      <c r="F478" s="624"/>
      <c r="G478" s="624"/>
      <c r="H478" s="624"/>
      <c r="I478" s="624"/>
      <c r="J478" s="624"/>
      <c r="K478" s="624"/>
      <c r="L478" s="624"/>
      <c r="M478" s="624"/>
      <c r="N478" s="624"/>
      <c r="O478" s="624"/>
      <c r="P478" s="624"/>
      <c r="Q478" s="624"/>
      <c r="R478" s="624"/>
      <c r="S478" s="624"/>
      <c r="T478" s="624"/>
      <c r="U478" s="624"/>
      <c r="V478" s="624"/>
      <c r="W478" s="624"/>
      <c r="X478" s="624"/>
      <c r="Y478" s="624"/>
      <c r="Z478" s="624"/>
      <c r="AA478" s="66"/>
      <c r="AB478" s="66"/>
      <c r="AC478" s="80"/>
    </row>
    <row r="479" spans="1:68" ht="27" customHeight="1" x14ac:dyDescent="0.25">
      <c r="A479" s="63" t="s">
        <v>742</v>
      </c>
      <c r="B479" s="63" t="s">
        <v>743</v>
      </c>
      <c r="C479" s="36">
        <v>4301052046</v>
      </c>
      <c r="D479" s="625">
        <v>4640242180533</v>
      </c>
      <c r="E479" s="625"/>
      <c r="F479" s="62">
        <v>1.5</v>
      </c>
      <c r="G479" s="37">
        <v>6</v>
      </c>
      <c r="H479" s="62">
        <v>9</v>
      </c>
      <c r="I479" s="62">
        <v>9.5190000000000001</v>
      </c>
      <c r="J479" s="37">
        <v>64</v>
      </c>
      <c r="K479" s="37" t="s">
        <v>117</v>
      </c>
      <c r="L479" s="37" t="s">
        <v>118</v>
      </c>
      <c r="M479" s="38" t="s">
        <v>96</v>
      </c>
      <c r="N479" s="38"/>
      <c r="O479" s="37">
        <v>45</v>
      </c>
      <c r="P479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627"/>
      <c r="R479" s="627"/>
      <c r="S479" s="627"/>
      <c r="T479" s="628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46" t="s">
        <v>744</v>
      </c>
      <c r="AG479" s="78"/>
      <c r="AJ479" s="84" t="s">
        <v>101</v>
      </c>
      <c r="AK479" s="84">
        <v>72</v>
      </c>
      <c r="BB479" s="54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2"/>
      <c r="B480" s="632"/>
      <c r="C480" s="632"/>
      <c r="D480" s="632"/>
      <c r="E480" s="632"/>
      <c r="F480" s="632"/>
      <c r="G480" s="632"/>
      <c r="H480" s="632"/>
      <c r="I480" s="632"/>
      <c r="J480" s="632"/>
      <c r="K480" s="632"/>
      <c r="L480" s="632"/>
      <c r="M480" s="632"/>
      <c r="N480" s="632"/>
      <c r="O480" s="633"/>
      <c r="P480" s="629" t="s">
        <v>40</v>
      </c>
      <c r="Q480" s="630"/>
      <c r="R480" s="630"/>
      <c r="S480" s="630"/>
      <c r="T480" s="630"/>
      <c r="U480" s="630"/>
      <c r="V480" s="631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632"/>
      <c r="B481" s="632"/>
      <c r="C481" s="632"/>
      <c r="D481" s="632"/>
      <c r="E481" s="632"/>
      <c r="F481" s="632"/>
      <c r="G481" s="632"/>
      <c r="H481" s="632"/>
      <c r="I481" s="632"/>
      <c r="J481" s="632"/>
      <c r="K481" s="632"/>
      <c r="L481" s="632"/>
      <c r="M481" s="632"/>
      <c r="N481" s="632"/>
      <c r="O481" s="633"/>
      <c r="P481" s="629" t="s">
        <v>40</v>
      </c>
      <c r="Q481" s="630"/>
      <c r="R481" s="630"/>
      <c r="S481" s="630"/>
      <c r="T481" s="630"/>
      <c r="U481" s="630"/>
      <c r="V481" s="631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624" t="s">
        <v>177</v>
      </c>
      <c r="B482" s="624"/>
      <c r="C482" s="624"/>
      <c r="D482" s="624"/>
      <c r="E482" s="624"/>
      <c r="F482" s="624"/>
      <c r="G482" s="624"/>
      <c r="H482" s="624"/>
      <c r="I482" s="624"/>
      <c r="J482" s="624"/>
      <c r="K482" s="624"/>
      <c r="L482" s="624"/>
      <c r="M482" s="624"/>
      <c r="N482" s="624"/>
      <c r="O482" s="624"/>
      <c r="P482" s="624"/>
      <c r="Q482" s="624"/>
      <c r="R482" s="624"/>
      <c r="S482" s="624"/>
      <c r="T482" s="624"/>
      <c r="U482" s="624"/>
      <c r="V482" s="624"/>
      <c r="W482" s="624"/>
      <c r="X482" s="624"/>
      <c r="Y482" s="624"/>
      <c r="Z482" s="624"/>
      <c r="AA482" s="66"/>
      <c r="AB482" s="66"/>
      <c r="AC482" s="80"/>
    </row>
    <row r="483" spans="1:68" ht="27" customHeight="1" x14ac:dyDescent="0.25">
      <c r="A483" s="63" t="s">
        <v>745</v>
      </c>
      <c r="B483" s="63" t="s">
        <v>746</v>
      </c>
      <c r="C483" s="36">
        <v>4301060491</v>
      </c>
      <c r="D483" s="625">
        <v>4640242180120</v>
      </c>
      <c r="E483" s="625"/>
      <c r="F483" s="62">
        <v>1.5</v>
      </c>
      <c r="G483" s="37">
        <v>6</v>
      </c>
      <c r="H483" s="62">
        <v>9</v>
      </c>
      <c r="I483" s="62">
        <v>9.4350000000000005</v>
      </c>
      <c r="J483" s="37">
        <v>64</v>
      </c>
      <c r="K483" s="37" t="s">
        <v>117</v>
      </c>
      <c r="L483" s="37" t="s">
        <v>45</v>
      </c>
      <c r="M483" s="38" t="s">
        <v>88</v>
      </c>
      <c r="N483" s="38"/>
      <c r="O483" s="37">
        <v>40</v>
      </c>
      <c r="P483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627"/>
      <c r="R483" s="627"/>
      <c r="S483" s="627"/>
      <c r="T483" s="62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747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748</v>
      </c>
      <c r="B484" s="63" t="s">
        <v>749</v>
      </c>
      <c r="C484" s="36">
        <v>4301060493</v>
      </c>
      <c r="D484" s="625">
        <v>4640242180137</v>
      </c>
      <c r="E484" s="625"/>
      <c r="F484" s="62">
        <v>1.5</v>
      </c>
      <c r="G484" s="37">
        <v>6</v>
      </c>
      <c r="H484" s="62">
        <v>9</v>
      </c>
      <c r="I484" s="62">
        <v>9.4350000000000005</v>
      </c>
      <c r="J484" s="37">
        <v>64</v>
      </c>
      <c r="K484" s="37" t="s">
        <v>117</v>
      </c>
      <c r="L484" s="37" t="s">
        <v>45</v>
      </c>
      <c r="M484" s="38" t="s">
        <v>88</v>
      </c>
      <c r="N484" s="38"/>
      <c r="O484" s="37">
        <v>40</v>
      </c>
      <c r="P484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627"/>
      <c r="R484" s="627"/>
      <c r="S484" s="627"/>
      <c r="T484" s="62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0" t="s">
        <v>750</v>
      </c>
      <c r="AG484" s="78"/>
      <c r="AJ484" s="84" t="s">
        <v>45</v>
      </c>
      <c r="AK484" s="84">
        <v>0</v>
      </c>
      <c r="BB484" s="55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2"/>
      <c r="B485" s="632"/>
      <c r="C485" s="632"/>
      <c r="D485" s="632"/>
      <c r="E485" s="632"/>
      <c r="F485" s="632"/>
      <c r="G485" s="632"/>
      <c r="H485" s="632"/>
      <c r="I485" s="632"/>
      <c r="J485" s="632"/>
      <c r="K485" s="632"/>
      <c r="L485" s="632"/>
      <c r="M485" s="632"/>
      <c r="N485" s="632"/>
      <c r="O485" s="633"/>
      <c r="P485" s="629" t="s">
        <v>40</v>
      </c>
      <c r="Q485" s="630"/>
      <c r="R485" s="630"/>
      <c r="S485" s="630"/>
      <c r="T485" s="630"/>
      <c r="U485" s="630"/>
      <c r="V485" s="631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2"/>
      <c r="B486" s="632"/>
      <c r="C486" s="632"/>
      <c r="D486" s="632"/>
      <c r="E486" s="632"/>
      <c r="F486" s="632"/>
      <c r="G486" s="632"/>
      <c r="H486" s="632"/>
      <c r="I486" s="632"/>
      <c r="J486" s="632"/>
      <c r="K486" s="632"/>
      <c r="L486" s="632"/>
      <c r="M486" s="632"/>
      <c r="N486" s="632"/>
      <c r="O486" s="633"/>
      <c r="P486" s="629" t="s">
        <v>40</v>
      </c>
      <c r="Q486" s="630"/>
      <c r="R486" s="630"/>
      <c r="S486" s="630"/>
      <c r="T486" s="630"/>
      <c r="U486" s="630"/>
      <c r="V486" s="631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6.5" customHeight="1" x14ac:dyDescent="0.25">
      <c r="A487" s="623" t="s">
        <v>751</v>
      </c>
      <c r="B487" s="623"/>
      <c r="C487" s="623"/>
      <c r="D487" s="623"/>
      <c r="E487" s="623"/>
      <c r="F487" s="623"/>
      <c r="G487" s="623"/>
      <c r="H487" s="623"/>
      <c r="I487" s="623"/>
      <c r="J487" s="623"/>
      <c r="K487" s="623"/>
      <c r="L487" s="623"/>
      <c r="M487" s="623"/>
      <c r="N487" s="623"/>
      <c r="O487" s="623"/>
      <c r="P487" s="623"/>
      <c r="Q487" s="623"/>
      <c r="R487" s="623"/>
      <c r="S487" s="623"/>
      <c r="T487" s="623"/>
      <c r="U487" s="623"/>
      <c r="V487" s="623"/>
      <c r="W487" s="623"/>
      <c r="X487" s="623"/>
      <c r="Y487" s="623"/>
      <c r="Z487" s="623"/>
      <c r="AA487" s="65"/>
      <c r="AB487" s="65"/>
      <c r="AC487" s="79"/>
    </row>
    <row r="488" spans="1:68" ht="14.25" customHeight="1" x14ac:dyDescent="0.25">
      <c r="A488" s="624" t="s">
        <v>147</v>
      </c>
      <c r="B488" s="624"/>
      <c r="C488" s="624"/>
      <c r="D488" s="624"/>
      <c r="E488" s="624"/>
      <c r="F488" s="624"/>
      <c r="G488" s="624"/>
      <c r="H488" s="624"/>
      <c r="I488" s="624"/>
      <c r="J488" s="624"/>
      <c r="K488" s="624"/>
      <c r="L488" s="624"/>
      <c r="M488" s="624"/>
      <c r="N488" s="624"/>
      <c r="O488" s="624"/>
      <c r="P488" s="624"/>
      <c r="Q488" s="624"/>
      <c r="R488" s="624"/>
      <c r="S488" s="624"/>
      <c r="T488" s="624"/>
      <c r="U488" s="624"/>
      <c r="V488" s="624"/>
      <c r="W488" s="624"/>
      <c r="X488" s="624"/>
      <c r="Y488" s="624"/>
      <c r="Z488" s="624"/>
      <c r="AA488" s="66"/>
      <c r="AB488" s="66"/>
      <c r="AC488" s="80"/>
    </row>
    <row r="489" spans="1:68" ht="27" customHeight="1" x14ac:dyDescent="0.25">
      <c r="A489" s="63" t="s">
        <v>752</v>
      </c>
      <c r="B489" s="63" t="s">
        <v>753</v>
      </c>
      <c r="C489" s="36">
        <v>4301020314</v>
      </c>
      <c r="D489" s="625">
        <v>4640242180090</v>
      </c>
      <c r="E489" s="625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117</v>
      </c>
      <c r="L489" s="37" t="s">
        <v>45</v>
      </c>
      <c r="M489" s="38" t="s">
        <v>116</v>
      </c>
      <c r="N489" s="38"/>
      <c r="O489" s="37">
        <v>50</v>
      </c>
      <c r="P489" s="86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627"/>
      <c r="R489" s="627"/>
      <c r="S489" s="627"/>
      <c r="T489" s="62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2" t="s">
        <v>754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2"/>
      <c r="B490" s="632"/>
      <c r="C490" s="632"/>
      <c r="D490" s="632"/>
      <c r="E490" s="632"/>
      <c r="F490" s="632"/>
      <c r="G490" s="632"/>
      <c r="H490" s="632"/>
      <c r="I490" s="632"/>
      <c r="J490" s="632"/>
      <c r="K490" s="632"/>
      <c r="L490" s="632"/>
      <c r="M490" s="632"/>
      <c r="N490" s="632"/>
      <c r="O490" s="633"/>
      <c r="P490" s="629" t="s">
        <v>40</v>
      </c>
      <c r="Q490" s="630"/>
      <c r="R490" s="630"/>
      <c r="S490" s="630"/>
      <c r="T490" s="630"/>
      <c r="U490" s="630"/>
      <c r="V490" s="631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632"/>
      <c r="B491" s="632"/>
      <c r="C491" s="632"/>
      <c r="D491" s="632"/>
      <c r="E491" s="632"/>
      <c r="F491" s="632"/>
      <c r="G491" s="632"/>
      <c r="H491" s="632"/>
      <c r="I491" s="632"/>
      <c r="J491" s="632"/>
      <c r="K491" s="632"/>
      <c r="L491" s="632"/>
      <c r="M491" s="632"/>
      <c r="N491" s="632"/>
      <c r="O491" s="633"/>
      <c r="P491" s="629" t="s">
        <v>40</v>
      </c>
      <c r="Q491" s="630"/>
      <c r="R491" s="630"/>
      <c r="S491" s="630"/>
      <c r="T491" s="630"/>
      <c r="U491" s="630"/>
      <c r="V491" s="631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5" customHeight="1" x14ac:dyDescent="0.2">
      <c r="A492" s="632"/>
      <c r="B492" s="632"/>
      <c r="C492" s="632"/>
      <c r="D492" s="632"/>
      <c r="E492" s="632"/>
      <c r="F492" s="632"/>
      <c r="G492" s="632"/>
      <c r="H492" s="632"/>
      <c r="I492" s="632"/>
      <c r="J492" s="632"/>
      <c r="K492" s="632"/>
      <c r="L492" s="632"/>
      <c r="M492" s="632"/>
      <c r="N492" s="632"/>
      <c r="O492" s="870"/>
      <c r="P492" s="867" t="s">
        <v>33</v>
      </c>
      <c r="Q492" s="868"/>
      <c r="R492" s="868"/>
      <c r="S492" s="868"/>
      <c r="T492" s="868"/>
      <c r="U492" s="868"/>
      <c r="V492" s="869"/>
      <c r="W492" s="42" t="s">
        <v>0</v>
      </c>
      <c r="X492" s="43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0</v>
      </c>
      <c r="Y492" s="43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0</v>
      </c>
      <c r="Z492" s="42"/>
      <c r="AA492" s="67"/>
      <c r="AB492" s="67"/>
      <c r="AC492" s="67"/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870"/>
      <c r="P493" s="867" t="s">
        <v>34</v>
      </c>
      <c r="Q493" s="868"/>
      <c r="R493" s="868"/>
      <c r="S493" s="868"/>
      <c r="T493" s="868"/>
      <c r="U493" s="868"/>
      <c r="V493" s="869"/>
      <c r="W493" s="42" t="s">
        <v>0</v>
      </c>
      <c r="X493" s="43">
        <f>IFERROR(SUM(BM22:BM489),"0")</f>
        <v>0</v>
      </c>
      <c r="Y493" s="43">
        <f>IFERROR(SUM(BN22:BN489),"0")</f>
        <v>0</v>
      </c>
      <c r="Z493" s="42"/>
      <c r="AA493" s="67"/>
      <c r="AB493" s="67"/>
      <c r="AC493" s="67"/>
    </row>
    <row r="494" spans="1:68" x14ac:dyDescent="0.2">
      <c r="A494" s="632"/>
      <c r="B494" s="632"/>
      <c r="C494" s="632"/>
      <c r="D494" s="632"/>
      <c r="E494" s="632"/>
      <c r="F494" s="632"/>
      <c r="G494" s="632"/>
      <c r="H494" s="632"/>
      <c r="I494" s="632"/>
      <c r="J494" s="632"/>
      <c r="K494" s="632"/>
      <c r="L494" s="632"/>
      <c r="M494" s="632"/>
      <c r="N494" s="632"/>
      <c r="O494" s="870"/>
      <c r="P494" s="867" t="s">
        <v>35</v>
      </c>
      <c r="Q494" s="868"/>
      <c r="R494" s="868"/>
      <c r="S494" s="868"/>
      <c r="T494" s="868"/>
      <c r="U494" s="868"/>
      <c r="V494" s="869"/>
      <c r="W494" s="42" t="s">
        <v>20</v>
      </c>
      <c r="X494" s="44">
        <f>ROUNDUP(SUM(BO22:BO489),0)</f>
        <v>0</v>
      </c>
      <c r="Y494" s="44">
        <f>ROUNDUP(SUM(BP22:BP489),0)</f>
        <v>0</v>
      </c>
      <c r="Z494" s="42"/>
      <c r="AA494" s="67"/>
      <c r="AB494" s="67"/>
      <c r="AC494" s="67"/>
    </row>
    <row r="495" spans="1:68" x14ac:dyDescent="0.2">
      <c r="A495" s="632"/>
      <c r="B495" s="632"/>
      <c r="C495" s="632"/>
      <c r="D495" s="632"/>
      <c r="E495" s="632"/>
      <c r="F495" s="632"/>
      <c r="G495" s="632"/>
      <c r="H495" s="632"/>
      <c r="I495" s="632"/>
      <c r="J495" s="632"/>
      <c r="K495" s="632"/>
      <c r="L495" s="632"/>
      <c r="M495" s="632"/>
      <c r="N495" s="632"/>
      <c r="O495" s="870"/>
      <c r="P495" s="867" t="s">
        <v>36</v>
      </c>
      <c r="Q495" s="868"/>
      <c r="R495" s="868"/>
      <c r="S495" s="868"/>
      <c r="T495" s="868"/>
      <c r="U495" s="868"/>
      <c r="V495" s="869"/>
      <c r="W495" s="42" t="s">
        <v>0</v>
      </c>
      <c r="X495" s="43">
        <f>GrossWeightTotal+PalletQtyTotal*25</f>
        <v>0</v>
      </c>
      <c r="Y495" s="43">
        <f>GrossWeightTotalR+PalletQtyTotalR*25</f>
        <v>0</v>
      </c>
      <c r="Z495" s="42"/>
      <c r="AA495" s="67"/>
      <c r="AB495" s="67"/>
      <c r="AC495" s="67"/>
    </row>
    <row r="496" spans="1:68" x14ac:dyDescent="0.2">
      <c r="A496" s="632"/>
      <c r="B496" s="632"/>
      <c r="C496" s="632"/>
      <c r="D496" s="632"/>
      <c r="E496" s="632"/>
      <c r="F496" s="632"/>
      <c r="G496" s="632"/>
      <c r="H496" s="632"/>
      <c r="I496" s="632"/>
      <c r="J496" s="632"/>
      <c r="K496" s="632"/>
      <c r="L496" s="632"/>
      <c r="M496" s="632"/>
      <c r="N496" s="632"/>
      <c r="O496" s="870"/>
      <c r="P496" s="867" t="s">
        <v>37</v>
      </c>
      <c r="Q496" s="868"/>
      <c r="R496" s="868"/>
      <c r="S496" s="868"/>
      <c r="T496" s="868"/>
      <c r="U496" s="868"/>
      <c r="V496" s="869"/>
      <c r="W496" s="42" t="s">
        <v>20</v>
      </c>
      <c r="X496" s="43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0</v>
      </c>
      <c r="Y496" s="43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0</v>
      </c>
      <c r="Z496" s="42"/>
      <c r="AA496" s="67"/>
      <c r="AB496" s="67"/>
      <c r="AC496" s="67"/>
    </row>
    <row r="497" spans="1:32" ht="14.25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870"/>
      <c r="P497" s="867" t="s">
        <v>38</v>
      </c>
      <c r="Q497" s="868"/>
      <c r="R497" s="868"/>
      <c r="S497" s="868"/>
      <c r="T497" s="868"/>
      <c r="U497" s="868"/>
      <c r="V497" s="869"/>
      <c r="W497" s="45" t="s">
        <v>51</v>
      </c>
      <c r="X497" s="42"/>
      <c r="Y497" s="42"/>
      <c r="Z497" s="42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0</v>
      </c>
      <c r="AA497" s="67"/>
      <c r="AB497" s="67"/>
      <c r="AC497" s="67"/>
    </row>
    <row r="498" spans="1:32" ht="13.5" thickBot="1" x14ac:dyDescent="0.25"/>
    <row r="499" spans="1:32" ht="27" thickTop="1" thickBot="1" x14ac:dyDescent="0.25">
      <c r="A499" s="46" t="s">
        <v>9</v>
      </c>
      <c r="B499" s="85" t="s">
        <v>77</v>
      </c>
      <c r="C499" s="873" t="s">
        <v>110</v>
      </c>
      <c r="D499" s="873" t="s">
        <v>110</v>
      </c>
      <c r="E499" s="873" t="s">
        <v>110</v>
      </c>
      <c r="F499" s="873" t="s">
        <v>110</v>
      </c>
      <c r="G499" s="873" t="s">
        <v>110</v>
      </c>
      <c r="H499" s="873" t="s">
        <v>110</v>
      </c>
      <c r="I499" s="873" t="s">
        <v>260</v>
      </c>
      <c r="J499" s="873" t="s">
        <v>260</v>
      </c>
      <c r="K499" s="873" t="s">
        <v>260</v>
      </c>
      <c r="L499" s="873" t="s">
        <v>260</v>
      </c>
      <c r="M499" s="873" t="s">
        <v>260</v>
      </c>
      <c r="N499" s="874"/>
      <c r="O499" s="873" t="s">
        <v>260</v>
      </c>
      <c r="P499" s="873" t="s">
        <v>260</v>
      </c>
      <c r="Q499" s="873" t="s">
        <v>260</v>
      </c>
      <c r="R499" s="873" t="s">
        <v>260</v>
      </c>
      <c r="S499" s="873" t="s">
        <v>260</v>
      </c>
      <c r="T499" s="873" t="s">
        <v>549</v>
      </c>
      <c r="U499" s="873" t="s">
        <v>549</v>
      </c>
      <c r="V499" s="873" t="s">
        <v>599</v>
      </c>
      <c r="W499" s="873" t="s">
        <v>599</v>
      </c>
      <c r="X499" s="873" t="s">
        <v>599</v>
      </c>
      <c r="Y499" s="85" t="s">
        <v>651</v>
      </c>
      <c r="Z499" s="873" t="s">
        <v>715</v>
      </c>
      <c r="AA499" s="873" t="s">
        <v>715</v>
      </c>
      <c r="AB499" s="60"/>
      <c r="AC499" s="60"/>
      <c r="AF499" s="1"/>
    </row>
    <row r="500" spans="1:32" ht="14.25" customHeight="1" thickTop="1" x14ac:dyDescent="0.2">
      <c r="A500" s="871" t="s">
        <v>10</v>
      </c>
      <c r="B500" s="873" t="s">
        <v>77</v>
      </c>
      <c r="C500" s="873" t="s">
        <v>111</v>
      </c>
      <c r="D500" s="873" t="s">
        <v>128</v>
      </c>
      <c r="E500" s="873" t="s">
        <v>184</v>
      </c>
      <c r="F500" s="873" t="s">
        <v>203</v>
      </c>
      <c r="G500" s="873" t="s">
        <v>233</v>
      </c>
      <c r="H500" s="873" t="s">
        <v>110</v>
      </c>
      <c r="I500" s="873" t="s">
        <v>261</v>
      </c>
      <c r="J500" s="873" t="s">
        <v>302</v>
      </c>
      <c r="K500" s="873" t="s">
        <v>362</v>
      </c>
      <c r="L500" s="873" t="s">
        <v>405</v>
      </c>
      <c r="M500" s="873" t="s">
        <v>421</v>
      </c>
      <c r="N500" s="1"/>
      <c r="O500" s="873" t="s">
        <v>433</v>
      </c>
      <c r="P500" s="873" t="s">
        <v>443</v>
      </c>
      <c r="Q500" s="873" t="s">
        <v>453</v>
      </c>
      <c r="R500" s="873" t="s">
        <v>458</v>
      </c>
      <c r="S500" s="873" t="s">
        <v>539</v>
      </c>
      <c r="T500" s="873" t="s">
        <v>550</v>
      </c>
      <c r="U500" s="873" t="s">
        <v>584</v>
      </c>
      <c r="V500" s="873" t="s">
        <v>600</v>
      </c>
      <c r="W500" s="873" t="s">
        <v>632</v>
      </c>
      <c r="X500" s="873" t="s">
        <v>647</v>
      </c>
      <c r="Y500" s="873" t="s">
        <v>651</v>
      </c>
      <c r="Z500" s="873" t="s">
        <v>715</v>
      </c>
      <c r="AA500" s="873" t="s">
        <v>751</v>
      </c>
      <c r="AB500" s="60"/>
      <c r="AC500" s="60"/>
      <c r="AF500" s="1"/>
    </row>
    <row r="501" spans="1:32" ht="13.5" thickBot="1" x14ac:dyDescent="0.25">
      <c r="A501" s="872"/>
      <c r="B501" s="873"/>
      <c r="C501" s="873"/>
      <c r="D501" s="873"/>
      <c r="E501" s="873"/>
      <c r="F501" s="873"/>
      <c r="G501" s="873"/>
      <c r="H501" s="873"/>
      <c r="I501" s="873"/>
      <c r="J501" s="873"/>
      <c r="K501" s="873"/>
      <c r="L501" s="873"/>
      <c r="M501" s="873"/>
      <c r="N501" s="1"/>
      <c r="O501" s="873"/>
      <c r="P501" s="873"/>
      <c r="Q501" s="873"/>
      <c r="R501" s="873"/>
      <c r="S501" s="873"/>
      <c r="T501" s="873"/>
      <c r="U501" s="873"/>
      <c r="V501" s="873"/>
      <c r="W501" s="873"/>
      <c r="X501" s="873"/>
      <c r="Y501" s="873"/>
      <c r="Z501" s="873"/>
      <c r="AA501" s="873"/>
      <c r="AB501" s="60"/>
      <c r="AC501" s="60"/>
      <c r="AF501" s="1"/>
    </row>
    <row r="502" spans="1:32" ht="18" thickTop="1" thickBot="1" x14ac:dyDescent="0.25">
      <c r="A502" s="46" t="s">
        <v>13</v>
      </c>
      <c r="B502" s="52">
        <f>IFERROR(Y22*1,"0")+IFERROR(Y26*1,"0")+IFERROR(Y27*1,"0")+IFERROR(Y28*1,"0")+IFERROR(Y29*1,"0")+IFERROR(Y30*1,"0")+IFERROR(Y34*1,"0")</f>
        <v>0</v>
      </c>
      <c r="C502" s="52">
        <f>IFERROR(Y40*1,"0")+IFERROR(Y41*1,"0")+IFERROR(Y42*1,"0")+IFERROR(Y46*1,"0")</f>
        <v>0</v>
      </c>
      <c r="D502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52">
        <f>IFERROR(Y86*1,"0")+IFERROR(Y87*1,"0")+IFERROR(Y88*1,"0")+IFERROR(Y92*1,"0")+IFERROR(Y93*1,"0")+IFERROR(Y94*1,"0")+IFERROR(Y95*1,"0")</f>
        <v>0</v>
      </c>
      <c r="F502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52">
        <f>IFERROR(Y125*1,"0")+IFERROR(Y126*1,"0")+IFERROR(Y130*1,"0")+IFERROR(Y131*1,"0")+IFERROR(Y135*1,"0")+IFERROR(Y136*1,"0")</f>
        <v>0</v>
      </c>
      <c r="H502" s="52">
        <f>IFERROR(Y141*1,"0")+IFERROR(Y142*1,"0")+IFERROR(Y146*1,"0")+IFERROR(Y147*1,"0")+IFERROR(Y148*1,"0")</f>
        <v>0</v>
      </c>
      <c r="I502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52">
        <f>IFERROR(Y250*1,"0")+IFERROR(Y251*1,"0")+IFERROR(Y252*1,"0")+IFERROR(Y253*1,"0")+IFERROR(Y254*1,"0")</f>
        <v>0</v>
      </c>
      <c r="M502" s="52">
        <f>IFERROR(Y259*1,"0")+IFERROR(Y260*1,"0")+IFERROR(Y261*1,"0")+IFERROR(Y262*1,"0")</f>
        <v>0</v>
      </c>
      <c r="N502" s="1"/>
      <c r="O502" s="52">
        <f>IFERROR(Y267*1,"0")+IFERROR(Y268*1,"0")+IFERROR(Y269*1,"0")</f>
        <v>0</v>
      </c>
      <c r="P502" s="52">
        <f>IFERROR(Y274*1,"0")+IFERROR(Y275*1,"0")+IFERROR(Y279*1,"0")</f>
        <v>0</v>
      </c>
      <c r="Q502" s="52">
        <f>IFERROR(Y284*1,"0")</f>
        <v>0</v>
      </c>
      <c r="R502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02" s="52">
        <f>IFERROR(Y336*1,"0")+IFERROR(Y337*1,"0")+IFERROR(Y338*1,"0")</f>
        <v>0</v>
      </c>
      <c r="T502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02" s="52">
        <f>IFERROR(Y369*1,"0")+IFERROR(Y370*1,"0")+IFERROR(Y374*1,"0")+IFERROR(Y375*1,"0")+IFERROR(Y379*1,"0")+IFERROR(Y380*1,"0")</f>
        <v>0</v>
      </c>
      <c r="V502" s="52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52">
        <f>IFERROR(Y405*1,"0")+IFERROR(Y409*1,"0")+IFERROR(Y410*1,"0")+IFERROR(Y411*1,"0")+IFERROR(Y412*1,"0")</f>
        <v>0</v>
      </c>
      <c r="X502" s="52">
        <f>IFERROR(Y417*1,"0")</f>
        <v>0</v>
      </c>
      <c r="Y502" s="52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52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52">
        <f>IFERROR(Y489*1,"0")</f>
        <v>0</v>
      </c>
      <c r="AB502" s="60"/>
      <c r="AC502" s="60"/>
      <c r="AF502" s="1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0">
    <mergeCell ref="U500:U501"/>
    <mergeCell ref="V500:V501"/>
    <mergeCell ref="W500:W501"/>
    <mergeCell ref="X500:X501"/>
    <mergeCell ref="Y500:Y501"/>
    <mergeCell ref="Z500:Z501"/>
    <mergeCell ref="AA500:AA501"/>
    <mergeCell ref="C499:H499"/>
    <mergeCell ref="I499:S499"/>
    <mergeCell ref="T499:U499"/>
    <mergeCell ref="V499:X499"/>
    <mergeCell ref="Z499:AA499"/>
    <mergeCell ref="J500:J501"/>
    <mergeCell ref="K500:K501"/>
    <mergeCell ref="L500:L501"/>
    <mergeCell ref="M500:M501"/>
    <mergeCell ref="O500:O501"/>
    <mergeCell ref="P500:P501"/>
    <mergeCell ref="Q500:Q501"/>
    <mergeCell ref="R500:R501"/>
    <mergeCell ref="S500:S501"/>
    <mergeCell ref="T500:T501"/>
    <mergeCell ref="A500:A501"/>
    <mergeCell ref="B500:B501"/>
    <mergeCell ref="C500:C501"/>
    <mergeCell ref="D500:D501"/>
    <mergeCell ref="E500:E501"/>
    <mergeCell ref="F500:F501"/>
    <mergeCell ref="G500:G501"/>
    <mergeCell ref="H500:H501"/>
    <mergeCell ref="I500:I501"/>
    <mergeCell ref="P490:V490"/>
    <mergeCell ref="A490:O491"/>
    <mergeCell ref="P491:V491"/>
    <mergeCell ref="P492:V492"/>
    <mergeCell ref="A492:O497"/>
    <mergeCell ref="P493:V493"/>
    <mergeCell ref="P494:V494"/>
    <mergeCell ref="P495:V495"/>
    <mergeCell ref="P496:V496"/>
    <mergeCell ref="P497:V497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A459:Z459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7:Z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20:Z420"/>
    <mergeCell ref="A421:Z421"/>
    <mergeCell ref="A422:Z422"/>
    <mergeCell ref="D423:E423"/>
    <mergeCell ref="P423:T423"/>
    <mergeCell ref="D424:E424"/>
    <mergeCell ref="P424:T424"/>
    <mergeCell ref="D425:E425"/>
    <mergeCell ref="P425:T425"/>
    <mergeCell ref="P413:V413"/>
    <mergeCell ref="A413:O414"/>
    <mergeCell ref="P414:V414"/>
    <mergeCell ref="A415:Z415"/>
    <mergeCell ref="A416:Z416"/>
    <mergeCell ref="D417:E417"/>
    <mergeCell ref="P417:T417"/>
    <mergeCell ref="P418:V418"/>
    <mergeCell ref="A418:O419"/>
    <mergeCell ref="P419:V419"/>
    <mergeCell ref="A408:Z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4:Z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A272:Z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79 X474:X475 X463 X444:X446 X438 X428 X423:X425 X409 X399:X400 X389 X386:X387 X379:X380 X374 X369:X370 X359:X360 X354 X350 X344:X347 X336:X338 X325 X316:X318 X311 X308 X304 X301:X302 X298:X299 X290:X294 X279 X269 X254 X252 X250 X228 X224 X214 X204:X210 X198 X191:X196 X182 X164 X160:X162 X158 X148 X146 X141 X136 X130:X131 X125:X126 X120 X113:X116 X100:X102 X95 X92 X88 X86 X80:X81 X76 X74 X62 X60 X55:X56 X51:X52 X46 X40:X41 X29:X30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3" t="s">
        <v>756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758</v>
      </c>
      <c r="D6" s="53" t="s">
        <v>759</v>
      </c>
      <c r="E6" s="53" t="s">
        <v>45</v>
      </c>
    </row>
    <row r="8" spans="2:8" x14ac:dyDescent="0.2">
      <c r="B8" s="53" t="s">
        <v>76</v>
      </c>
      <c r="C8" s="53" t="s">
        <v>758</v>
      </c>
      <c r="D8" s="53" t="s">
        <v>45</v>
      </c>
      <c r="E8" s="53" t="s">
        <v>45</v>
      </c>
    </row>
    <row r="10" spans="2:8" x14ac:dyDescent="0.2">
      <c r="B10" s="53" t="s">
        <v>760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770</v>
      </c>
      <c r="C20" s="53" t="s">
        <v>45</v>
      </c>
      <c r="D20" s="53" t="s">
        <v>45</v>
      </c>
      <c r="E20" s="53" t="s">
        <v>45</v>
      </c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978</vt:i4>
      </vt:variant>
    </vt:vector>
  </HeadingPairs>
  <TitlesOfParts>
    <vt:vector size="9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