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A3BC53-B558-46FC-838A-957F013326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2" l="1"/>
  <c r="X493" i="2"/>
  <c r="BO492" i="2"/>
  <c r="BM492" i="2"/>
  <c r="Y492" i="2"/>
  <c r="AA505" i="2" s="1"/>
  <c r="P492" i="2"/>
  <c r="X489" i="2"/>
  <c r="Y488" i="2"/>
  <c r="X488" i="2"/>
  <c r="BP487" i="2"/>
  <c r="BO487" i="2"/>
  <c r="BM487" i="2"/>
  <c r="Y487" i="2"/>
  <c r="P487" i="2"/>
  <c r="BO486" i="2"/>
  <c r="BM486" i="2"/>
  <c r="Y486" i="2"/>
  <c r="BP486" i="2" s="1"/>
  <c r="P486" i="2"/>
  <c r="Y484" i="2"/>
  <c r="X484" i="2"/>
  <c r="Y483" i="2"/>
  <c r="X483" i="2"/>
  <c r="BP482" i="2"/>
  <c r="BO482" i="2"/>
  <c r="BM482" i="2"/>
  <c r="Y482" i="2"/>
  <c r="BN482" i="2" s="1"/>
  <c r="P482" i="2"/>
  <c r="X480" i="2"/>
  <c r="X479" i="2"/>
  <c r="BO478" i="2"/>
  <c r="BM478" i="2"/>
  <c r="Y478" i="2"/>
  <c r="P478" i="2"/>
  <c r="BO477" i="2"/>
  <c r="BN477" i="2"/>
  <c r="BM477" i="2"/>
  <c r="Z477" i="2"/>
  <c r="Y477" i="2"/>
  <c r="BP477" i="2" s="1"/>
  <c r="P477" i="2"/>
  <c r="X475" i="2"/>
  <c r="X474" i="2"/>
  <c r="BO473" i="2"/>
  <c r="BM473" i="2"/>
  <c r="Y473" i="2"/>
  <c r="P473" i="2"/>
  <c r="BO472" i="2"/>
  <c r="BM472" i="2"/>
  <c r="Y472" i="2"/>
  <c r="BP472" i="2" s="1"/>
  <c r="BO471" i="2"/>
  <c r="BM471" i="2"/>
  <c r="Y471" i="2"/>
  <c r="P471" i="2"/>
  <c r="X469" i="2"/>
  <c r="X468" i="2"/>
  <c r="BO467" i="2"/>
  <c r="BM467" i="2"/>
  <c r="Y467" i="2"/>
  <c r="BP467" i="2" s="1"/>
  <c r="P467" i="2"/>
  <c r="BO466" i="2"/>
  <c r="BM466" i="2"/>
  <c r="Y466" i="2"/>
  <c r="BP466" i="2" s="1"/>
  <c r="P466" i="2"/>
  <c r="BP465" i="2"/>
  <c r="BO465" i="2"/>
  <c r="BM465" i="2"/>
  <c r="Y465" i="2"/>
  <c r="BN465" i="2" s="1"/>
  <c r="P465" i="2"/>
  <c r="BO464" i="2"/>
  <c r="BM464" i="2"/>
  <c r="Y464" i="2"/>
  <c r="P464" i="2"/>
  <c r="X460" i="2"/>
  <c r="Y459" i="2"/>
  <c r="X459" i="2"/>
  <c r="BP458" i="2"/>
  <c r="BO458" i="2"/>
  <c r="BN458" i="2"/>
  <c r="BM458" i="2"/>
  <c r="Z458" i="2"/>
  <c r="Y458" i="2"/>
  <c r="P458" i="2"/>
  <c r="BO457" i="2"/>
  <c r="BM457" i="2"/>
  <c r="Y457" i="2"/>
  <c r="BP457" i="2" s="1"/>
  <c r="P457" i="2"/>
  <c r="BO456" i="2"/>
  <c r="BN456" i="2"/>
  <c r="BM456" i="2"/>
  <c r="Z456" i="2"/>
  <c r="Y456" i="2"/>
  <c r="BP456" i="2" s="1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O450" i="2"/>
  <c r="BM450" i="2"/>
  <c r="Y450" i="2"/>
  <c r="P450" i="2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M447" i="2"/>
  <c r="Y447" i="2"/>
  <c r="P447" i="2"/>
  <c r="X445" i="2"/>
  <c r="X444" i="2"/>
  <c r="BO443" i="2"/>
  <c r="BM443" i="2"/>
  <c r="Y443" i="2"/>
  <c r="BP443" i="2" s="1"/>
  <c r="P443" i="2"/>
  <c r="BP442" i="2"/>
  <c r="BO442" i="2"/>
  <c r="BN442" i="2"/>
  <c r="BM442" i="2"/>
  <c r="Z442" i="2"/>
  <c r="Y442" i="2"/>
  <c r="P442" i="2"/>
  <c r="BO441" i="2"/>
  <c r="BM441" i="2"/>
  <c r="Y441" i="2"/>
  <c r="Z441" i="2" s="1"/>
  <c r="P441" i="2"/>
  <c r="X439" i="2"/>
  <c r="X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Z431" i="2" s="1"/>
  <c r="P431" i="2"/>
  <c r="BP430" i="2"/>
  <c r="BO430" i="2"/>
  <c r="BM430" i="2"/>
  <c r="Y430" i="2"/>
  <c r="P430" i="2"/>
  <c r="BO429" i="2"/>
  <c r="BM429" i="2"/>
  <c r="Y429" i="2"/>
  <c r="P429" i="2"/>
  <c r="BP428" i="2"/>
  <c r="BO428" i="2"/>
  <c r="BN428" i="2"/>
  <c r="BM428" i="2"/>
  <c r="Z428" i="2"/>
  <c r="Y428" i="2"/>
  <c r="P428" i="2"/>
  <c r="BO427" i="2"/>
  <c r="BM427" i="2"/>
  <c r="Y427" i="2"/>
  <c r="BP427" i="2" s="1"/>
  <c r="P427" i="2"/>
  <c r="BO426" i="2"/>
  <c r="BN426" i="2"/>
  <c r="BM426" i="2"/>
  <c r="Z426" i="2"/>
  <c r="Y426" i="2"/>
  <c r="P426" i="2"/>
  <c r="X422" i="2"/>
  <c r="X421" i="2"/>
  <c r="BO420" i="2"/>
  <c r="BM420" i="2"/>
  <c r="Y420" i="2"/>
  <c r="P420" i="2"/>
  <c r="X417" i="2"/>
  <c r="X416" i="2"/>
  <c r="BO415" i="2"/>
  <c r="BM415" i="2"/>
  <c r="Y415" i="2"/>
  <c r="P415" i="2"/>
  <c r="BP414" i="2"/>
  <c r="BO414" i="2"/>
  <c r="BN414" i="2"/>
  <c r="BM414" i="2"/>
  <c r="Z414" i="2"/>
  <c r="Y414" i="2"/>
  <c r="P414" i="2"/>
  <c r="BO413" i="2"/>
  <c r="BM413" i="2"/>
  <c r="Y413" i="2"/>
  <c r="P413" i="2"/>
  <c r="BO412" i="2"/>
  <c r="BM412" i="2"/>
  <c r="Y412" i="2"/>
  <c r="P412" i="2"/>
  <c r="X410" i="2"/>
  <c r="X409" i="2"/>
  <c r="BP408" i="2"/>
  <c r="BO408" i="2"/>
  <c r="BM408" i="2"/>
  <c r="Y408" i="2"/>
  <c r="BN408" i="2" s="1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Z398" i="2"/>
  <c r="Y398" i="2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Z395" i="2" s="1"/>
  <c r="P395" i="2"/>
  <c r="BO394" i="2"/>
  <c r="BM394" i="2"/>
  <c r="Y394" i="2"/>
  <c r="P394" i="2"/>
  <c r="BO393" i="2"/>
  <c r="BM393" i="2"/>
  <c r="Y393" i="2"/>
  <c r="P393" i="2"/>
  <c r="BP392" i="2"/>
  <c r="BO392" i="2"/>
  <c r="BN392" i="2"/>
  <c r="BM392" i="2"/>
  <c r="Z392" i="2"/>
  <c r="Y392" i="2"/>
  <c r="P392" i="2"/>
  <c r="BO391" i="2"/>
  <c r="BM391" i="2"/>
  <c r="Y391" i="2"/>
  <c r="BP391" i="2" s="1"/>
  <c r="P391" i="2"/>
  <c r="BO390" i="2"/>
  <c r="BN390" i="2"/>
  <c r="BM390" i="2"/>
  <c r="Z390" i="2"/>
  <c r="Y390" i="2"/>
  <c r="BP390" i="2" s="1"/>
  <c r="P390" i="2"/>
  <c r="BO389" i="2"/>
  <c r="BM389" i="2"/>
  <c r="Y389" i="2"/>
  <c r="BP389" i="2" s="1"/>
  <c r="P389" i="2"/>
  <c r="X385" i="2"/>
  <c r="X384" i="2"/>
  <c r="BO383" i="2"/>
  <c r="BM383" i="2"/>
  <c r="Y383" i="2"/>
  <c r="Z383" i="2" s="1"/>
  <c r="Z384" i="2" s="1"/>
  <c r="P383" i="2"/>
  <c r="X381" i="2"/>
  <c r="X380" i="2"/>
  <c r="BP379" i="2"/>
  <c r="BO379" i="2"/>
  <c r="BN379" i="2"/>
  <c r="BM379" i="2"/>
  <c r="Z379" i="2"/>
  <c r="Y379" i="2"/>
  <c r="P379" i="2"/>
  <c r="BO378" i="2"/>
  <c r="BM378" i="2"/>
  <c r="Y378" i="2"/>
  <c r="P378" i="2"/>
  <c r="X376" i="2"/>
  <c r="X375" i="2"/>
  <c r="BO374" i="2"/>
  <c r="BM374" i="2"/>
  <c r="Y374" i="2"/>
  <c r="BP373" i="2"/>
  <c r="BO373" i="2"/>
  <c r="BN373" i="2"/>
  <c r="BM373" i="2"/>
  <c r="Z373" i="2"/>
  <c r="Y373" i="2"/>
  <c r="Y376" i="2" s="1"/>
  <c r="P373" i="2"/>
  <c r="X371" i="2"/>
  <c r="X370" i="2"/>
  <c r="BO369" i="2"/>
  <c r="BM369" i="2"/>
  <c r="Y369" i="2"/>
  <c r="BP369" i="2" s="1"/>
  <c r="P369" i="2"/>
  <c r="BP368" i="2"/>
  <c r="BO368" i="2"/>
  <c r="BM368" i="2"/>
  <c r="Y368" i="2"/>
  <c r="P368" i="2"/>
  <c r="BO367" i="2"/>
  <c r="BM367" i="2"/>
  <c r="Y367" i="2"/>
  <c r="P367" i="2"/>
  <c r="X364" i="2"/>
  <c r="X363" i="2"/>
  <c r="BO362" i="2"/>
  <c r="BM362" i="2"/>
  <c r="Y362" i="2"/>
  <c r="P362" i="2"/>
  <c r="X360" i="2"/>
  <c r="X359" i="2"/>
  <c r="BO358" i="2"/>
  <c r="BM358" i="2"/>
  <c r="Y358" i="2"/>
  <c r="P358" i="2"/>
  <c r="BO357" i="2"/>
  <c r="BM357" i="2"/>
  <c r="Y357" i="2"/>
  <c r="BP357" i="2" s="1"/>
  <c r="P357" i="2"/>
  <c r="X355" i="2"/>
  <c r="X354" i="2"/>
  <c r="BO353" i="2"/>
  <c r="BM353" i="2"/>
  <c r="Y353" i="2"/>
  <c r="P353" i="2"/>
  <c r="BP352" i="2"/>
  <c r="BO352" i="2"/>
  <c r="BN352" i="2"/>
  <c r="BM352" i="2"/>
  <c r="Z352" i="2"/>
  <c r="Y352" i="2"/>
  <c r="P352" i="2"/>
  <c r="X350" i="2"/>
  <c r="X349" i="2"/>
  <c r="BO348" i="2"/>
  <c r="BN348" i="2"/>
  <c r="BM348" i="2"/>
  <c r="Z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BP342" i="2"/>
  <c r="BO342" i="2"/>
  <c r="BN342" i="2"/>
  <c r="BM342" i="2"/>
  <c r="Z342" i="2"/>
  <c r="Y342" i="2"/>
  <c r="P342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P334" i="2"/>
  <c r="X331" i="2"/>
  <c r="X330" i="2"/>
  <c r="BO329" i="2"/>
  <c r="BM329" i="2"/>
  <c r="Z329" i="2"/>
  <c r="Y329" i="2"/>
  <c r="BN329" i="2" s="1"/>
  <c r="P329" i="2"/>
  <c r="BO328" i="2"/>
  <c r="BM328" i="2"/>
  <c r="Y328" i="2"/>
  <c r="P328" i="2"/>
  <c r="BO327" i="2"/>
  <c r="BM327" i="2"/>
  <c r="Y327" i="2"/>
  <c r="P327" i="2"/>
  <c r="X325" i="2"/>
  <c r="X324" i="2"/>
  <c r="BO323" i="2"/>
  <c r="BM323" i="2"/>
  <c r="Z323" i="2"/>
  <c r="Y323" i="2"/>
  <c r="P323" i="2"/>
  <c r="BO322" i="2"/>
  <c r="BM322" i="2"/>
  <c r="Y322" i="2"/>
  <c r="P322" i="2"/>
  <c r="BP321" i="2"/>
  <c r="BO321" i="2"/>
  <c r="BN321" i="2"/>
  <c r="BM321" i="2"/>
  <c r="Z321" i="2"/>
  <c r="Y321" i="2"/>
  <c r="BO320" i="2"/>
  <c r="BM320" i="2"/>
  <c r="Y320" i="2"/>
  <c r="P320" i="2"/>
  <c r="X318" i="2"/>
  <c r="X317" i="2"/>
  <c r="BP316" i="2"/>
  <c r="BO316" i="2"/>
  <c r="BN316" i="2"/>
  <c r="BM316" i="2"/>
  <c r="Z316" i="2"/>
  <c r="Y316" i="2"/>
  <c r="P316" i="2"/>
  <c r="BO315" i="2"/>
  <c r="BM315" i="2"/>
  <c r="Y315" i="2"/>
  <c r="Z315" i="2" s="1"/>
  <c r="P315" i="2"/>
  <c r="BO314" i="2"/>
  <c r="BM314" i="2"/>
  <c r="Z314" i="2"/>
  <c r="Y314" i="2"/>
  <c r="Y318" i="2" s="1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P308" i="2"/>
  <c r="BO308" i="2"/>
  <c r="BM308" i="2"/>
  <c r="Y308" i="2"/>
  <c r="P308" i="2"/>
  <c r="BO307" i="2"/>
  <c r="BM307" i="2"/>
  <c r="Y307" i="2"/>
  <c r="P307" i="2"/>
  <c r="BP306" i="2"/>
  <c r="BO306" i="2"/>
  <c r="BN306" i="2"/>
  <c r="BM306" i="2"/>
  <c r="Z306" i="2"/>
  <c r="Y306" i="2"/>
  <c r="P306" i="2"/>
  <c r="X304" i="2"/>
  <c r="X303" i="2"/>
  <c r="BP302" i="2"/>
  <c r="BO302" i="2"/>
  <c r="BN302" i="2"/>
  <c r="BM302" i="2"/>
  <c r="Z302" i="2"/>
  <c r="Y302" i="2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P297" i="2"/>
  <c r="BP296" i="2"/>
  <c r="BO296" i="2"/>
  <c r="BN296" i="2"/>
  <c r="BM296" i="2"/>
  <c r="Z296" i="2"/>
  <c r="Y296" i="2"/>
  <c r="P296" i="2"/>
  <c r="X294" i="2"/>
  <c r="X293" i="2"/>
  <c r="BP292" i="2"/>
  <c r="BO292" i="2"/>
  <c r="BN292" i="2"/>
  <c r="BM292" i="2"/>
  <c r="Z292" i="2"/>
  <c r="Y292" i="2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BP289" i="2" s="1"/>
  <c r="P289" i="2"/>
  <c r="BO288" i="2"/>
  <c r="BM288" i="2"/>
  <c r="Y288" i="2"/>
  <c r="BP288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P274" i="2"/>
  <c r="X271" i="2"/>
  <c r="X270" i="2"/>
  <c r="BO269" i="2"/>
  <c r="BM269" i="2"/>
  <c r="Y269" i="2"/>
  <c r="BP269" i="2" s="1"/>
  <c r="P269" i="2"/>
  <c r="BO268" i="2"/>
  <c r="BM268" i="2"/>
  <c r="Z268" i="2"/>
  <c r="Y268" i="2"/>
  <c r="P268" i="2"/>
  <c r="BO267" i="2"/>
  <c r="BM267" i="2"/>
  <c r="Y267" i="2"/>
  <c r="BP267" i="2" s="1"/>
  <c r="P267" i="2"/>
  <c r="X264" i="2"/>
  <c r="X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P259" i="2"/>
  <c r="X256" i="2"/>
  <c r="X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N244" i="2" s="1"/>
  <c r="P244" i="2"/>
  <c r="BO243" i="2"/>
  <c r="BM243" i="2"/>
  <c r="Y243" i="2"/>
  <c r="P243" i="2"/>
  <c r="BP242" i="2"/>
  <c r="BO242" i="2"/>
  <c r="BN242" i="2"/>
  <c r="BM242" i="2"/>
  <c r="Z242" i="2"/>
  <c r="Y242" i="2"/>
  <c r="P242" i="2"/>
  <c r="BO241" i="2"/>
  <c r="BM241" i="2"/>
  <c r="Y241" i="2"/>
  <c r="P241" i="2"/>
  <c r="X239" i="2"/>
  <c r="Y238" i="2"/>
  <c r="X238" i="2"/>
  <c r="BP237" i="2"/>
  <c r="BO237" i="2"/>
  <c r="BM237" i="2"/>
  <c r="Y237" i="2"/>
  <c r="BN237" i="2" s="1"/>
  <c r="P237" i="2"/>
  <c r="X235" i="2"/>
  <c r="X234" i="2"/>
  <c r="BO233" i="2"/>
  <c r="BM233" i="2"/>
  <c r="Y233" i="2"/>
  <c r="Z233" i="2" s="1"/>
  <c r="Z234" i="2" s="1"/>
  <c r="P233" i="2"/>
  <c r="X231" i="2"/>
  <c r="X230" i="2"/>
  <c r="BO229" i="2"/>
  <c r="BM229" i="2"/>
  <c r="Y229" i="2"/>
  <c r="BO228" i="2"/>
  <c r="BM228" i="2"/>
  <c r="Y228" i="2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Z223" i="2"/>
  <c r="Y223" i="2"/>
  <c r="P223" i="2"/>
  <c r="BO222" i="2"/>
  <c r="BM222" i="2"/>
  <c r="Y222" i="2"/>
  <c r="BN222" i="2" s="1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X217" i="2"/>
  <c r="X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X212" i="2"/>
  <c r="X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P206" i="2"/>
  <c r="BO206" i="2"/>
  <c r="BM206" i="2"/>
  <c r="Y206" i="2"/>
  <c r="BN206" i="2" s="1"/>
  <c r="P206" i="2"/>
  <c r="BO205" i="2"/>
  <c r="BN205" i="2"/>
  <c r="BM205" i="2"/>
  <c r="Z205" i="2"/>
  <c r="Y205" i="2"/>
  <c r="BP205" i="2" s="1"/>
  <c r="P205" i="2"/>
  <c r="BO204" i="2"/>
  <c r="BM204" i="2"/>
  <c r="Y204" i="2"/>
  <c r="BP204" i="2" s="1"/>
  <c r="P204" i="2"/>
  <c r="BP203" i="2"/>
  <c r="BO203" i="2"/>
  <c r="BM203" i="2"/>
  <c r="Y203" i="2"/>
  <c r="BN203" i="2" s="1"/>
  <c r="P203" i="2"/>
  <c r="BO202" i="2"/>
  <c r="BM202" i="2"/>
  <c r="Y202" i="2"/>
  <c r="Y212" i="2" s="1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N193" i="2" s="1"/>
  <c r="P193" i="2"/>
  <c r="BP192" i="2"/>
  <c r="BO192" i="2"/>
  <c r="BM192" i="2"/>
  <c r="Y192" i="2"/>
  <c r="P192" i="2"/>
  <c r="BO191" i="2"/>
  <c r="BM191" i="2"/>
  <c r="Y191" i="2"/>
  <c r="BP191" i="2" s="1"/>
  <c r="P191" i="2"/>
  <c r="X189" i="2"/>
  <c r="X188" i="2"/>
  <c r="BP187" i="2"/>
  <c r="BO187" i="2"/>
  <c r="BM187" i="2"/>
  <c r="Y187" i="2"/>
  <c r="P187" i="2"/>
  <c r="BO186" i="2"/>
  <c r="BM186" i="2"/>
  <c r="Y186" i="2"/>
  <c r="Z186" i="2" s="1"/>
  <c r="P186" i="2"/>
  <c r="X184" i="2"/>
  <c r="X183" i="2"/>
  <c r="BO182" i="2"/>
  <c r="BM182" i="2"/>
  <c r="Y182" i="2"/>
  <c r="P182" i="2"/>
  <c r="BO181" i="2"/>
  <c r="BM181" i="2"/>
  <c r="Y181" i="2"/>
  <c r="BP181" i="2" s="1"/>
  <c r="P181" i="2"/>
  <c r="X178" i="2"/>
  <c r="X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P171" i="2"/>
  <c r="BO171" i="2"/>
  <c r="BN171" i="2"/>
  <c r="BM171" i="2"/>
  <c r="Z171" i="2"/>
  <c r="Y171" i="2"/>
  <c r="P171" i="2"/>
  <c r="BO170" i="2"/>
  <c r="BM170" i="2"/>
  <c r="Y170" i="2"/>
  <c r="Y174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Z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P160" i="2"/>
  <c r="BO160" i="2"/>
  <c r="BM160" i="2"/>
  <c r="Y160" i="2"/>
  <c r="BN160" i="2" s="1"/>
  <c r="P160" i="2"/>
  <c r="BO159" i="2"/>
  <c r="BM159" i="2"/>
  <c r="Y159" i="2"/>
  <c r="P159" i="2"/>
  <c r="BO158" i="2"/>
  <c r="BM158" i="2"/>
  <c r="Y158" i="2"/>
  <c r="BP158" i="2" s="1"/>
  <c r="P158" i="2"/>
  <c r="X156" i="2"/>
  <c r="X155" i="2"/>
  <c r="BP154" i="2"/>
  <c r="BO154" i="2"/>
  <c r="BM154" i="2"/>
  <c r="Y154" i="2"/>
  <c r="P154" i="2"/>
  <c r="X150" i="2"/>
  <c r="X149" i="2"/>
  <c r="BO148" i="2"/>
  <c r="BM148" i="2"/>
  <c r="Y148" i="2"/>
  <c r="P148" i="2"/>
  <c r="BO147" i="2"/>
  <c r="BM147" i="2"/>
  <c r="Y147" i="2"/>
  <c r="P147" i="2"/>
  <c r="BO146" i="2"/>
  <c r="BM146" i="2"/>
  <c r="Y146" i="2"/>
  <c r="BP146" i="2" s="1"/>
  <c r="P146" i="2"/>
  <c r="Y144" i="2"/>
  <c r="X144" i="2"/>
  <c r="X143" i="2"/>
  <c r="BO142" i="2"/>
  <c r="BN142" i="2"/>
  <c r="BM142" i="2"/>
  <c r="Z142" i="2"/>
  <c r="Y142" i="2"/>
  <c r="BP142" i="2" s="1"/>
  <c r="BP141" i="2"/>
  <c r="BO141" i="2"/>
  <c r="BN141" i="2"/>
  <c r="BM141" i="2"/>
  <c r="Z141" i="2"/>
  <c r="Z143" i="2" s="1"/>
  <c r="Y141" i="2"/>
  <c r="Y143" i="2" s="1"/>
  <c r="P141" i="2"/>
  <c r="X138" i="2"/>
  <c r="X137" i="2"/>
  <c r="BO136" i="2"/>
  <c r="BN136" i="2"/>
  <c r="BM136" i="2"/>
  <c r="Z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Z131" i="2" s="1"/>
  <c r="P131" i="2"/>
  <c r="BP130" i="2"/>
  <c r="BO130" i="2"/>
  <c r="BM130" i="2"/>
  <c r="Y130" i="2"/>
  <c r="BN130" i="2" s="1"/>
  <c r="P130" i="2"/>
  <c r="X128" i="2"/>
  <c r="X127" i="2"/>
  <c r="BO126" i="2"/>
  <c r="BM126" i="2"/>
  <c r="Y126" i="2"/>
  <c r="Z126" i="2" s="1"/>
  <c r="P126" i="2"/>
  <c r="BO125" i="2"/>
  <c r="BM125" i="2"/>
  <c r="Y125" i="2"/>
  <c r="G505" i="2" s="1"/>
  <c r="P125" i="2"/>
  <c r="Y122" i="2"/>
  <c r="X122" i="2"/>
  <c r="X121" i="2"/>
  <c r="BO120" i="2"/>
  <c r="BM120" i="2"/>
  <c r="Y120" i="2"/>
  <c r="P120" i="2"/>
  <c r="X118" i="2"/>
  <c r="X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P107" i="2"/>
  <c r="BO107" i="2"/>
  <c r="BM107" i="2"/>
  <c r="Y107" i="2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BP100" i="2" s="1"/>
  <c r="P100" i="2"/>
  <c r="X97" i="2"/>
  <c r="X96" i="2"/>
  <c r="BO95" i="2"/>
  <c r="BM95" i="2"/>
  <c r="Y95" i="2"/>
  <c r="P95" i="2"/>
  <c r="BO94" i="2"/>
  <c r="BM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Z76" i="2" s="1"/>
  <c r="P76" i="2"/>
  <c r="BO75" i="2"/>
  <c r="BN75" i="2"/>
  <c r="BM75" i="2"/>
  <c r="Z75" i="2"/>
  <c r="Y75" i="2"/>
  <c r="BP75" i="2" s="1"/>
  <c r="P75" i="2"/>
  <c r="BO74" i="2"/>
  <c r="BM74" i="2"/>
  <c r="Y74" i="2"/>
  <c r="Z74" i="2" s="1"/>
  <c r="P74" i="2"/>
  <c r="BO73" i="2"/>
  <c r="BM73" i="2"/>
  <c r="Y73" i="2"/>
  <c r="BN73" i="2" s="1"/>
  <c r="P73" i="2"/>
  <c r="BO72" i="2"/>
  <c r="BM72" i="2"/>
  <c r="Y72" i="2"/>
  <c r="Y77" i="2" s="1"/>
  <c r="P72" i="2"/>
  <c r="X70" i="2"/>
  <c r="X69" i="2"/>
  <c r="BO68" i="2"/>
  <c r="BM68" i="2"/>
  <c r="Y68" i="2"/>
  <c r="BP68" i="2" s="1"/>
  <c r="P68" i="2"/>
  <c r="BO67" i="2"/>
  <c r="BM67" i="2"/>
  <c r="Z67" i="2"/>
  <c r="Y67" i="2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P61" i="2"/>
  <c r="BO61" i="2"/>
  <c r="BN61" i="2"/>
  <c r="BM61" i="2"/>
  <c r="Z61" i="2"/>
  <c r="Y61" i="2"/>
  <c r="P61" i="2"/>
  <c r="BO60" i="2"/>
  <c r="BM60" i="2"/>
  <c r="Y60" i="2"/>
  <c r="BP60" i="2" s="1"/>
  <c r="P60" i="2"/>
  <c r="X58" i="2"/>
  <c r="X57" i="2"/>
  <c r="BP56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P52" i="2"/>
  <c r="BO51" i="2"/>
  <c r="BM51" i="2"/>
  <c r="Y51" i="2"/>
  <c r="BP51" i="2" s="1"/>
  <c r="P51" i="2"/>
  <c r="Y48" i="2"/>
  <c r="X48" i="2"/>
  <c r="X47" i="2"/>
  <c r="BO46" i="2"/>
  <c r="BN46" i="2"/>
  <c r="BM46" i="2"/>
  <c r="Z46" i="2"/>
  <c r="Z47" i="2" s="1"/>
  <c r="Y46" i="2"/>
  <c r="BP46" i="2" s="1"/>
  <c r="P46" i="2"/>
  <c r="X44" i="2"/>
  <c r="X43" i="2"/>
  <c r="BO42" i="2"/>
  <c r="BN42" i="2"/>
  <c r="BM42" i="2"/>
  <c r="Z42" i="2"/>
  <c r="Y42" i="2"/>
  <c r="BP42" i="2" s="1"/>
  <c r="P42" i="2"/>
  <c r="BO41" i="2"/>
  <c r="BM41" i="2"/>
  <c r="Y41" i="2"/>
  <c r="Z41" i="2" s="1"/>
  <c r="P41" i="2"/>
  <c r="BO40" i="2"/>
  <c r="BM40" i="2"/>
  <c r="Y40" i="2"/>
  <c r="Y44" i="2" s="1"/>
  <c r="P40" i="2"/>
  <c r="Y36" i="2"/>
  <c r="X36" i="2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P28" i="2"/>
  <c r="BO27" i="2"/>
  <c r="BM27" i="2"/>
  <c r="Y27" i="2"/>
  <c r="Z27" i="2" s="1"/>
  <c r="P27" i="2"/>
  <c r="BP26" i="2"/>
  <c r="BO26" i="2"/>
  <c r="BN26" i="2"/>
  <c r="BM26" i="2"/>
  <c r="Z26" i="2"/>
  <c r="Y26" i="2"/>
  <c r="P26" i="2"/>
  <c r="X24" i="2"/>
  <c r="X23" i="2"/>
  <c r="BO22" i="2"/>
  <c r="BN22" i="2"/>
  <c r="BM22" i="2"/>
  <c r="Z22" i="2"/>
  <c r="Z23" i="2" s="1"/>
  <c r="Y22" i="2"/>
  <c r="P22" i="2"/>
  <c r="H10" i="2"/>
  <c r="A9" i="2"/>
  <c r="A10" i="2" s="1"/>
  <c r="D7" i="2"/>
  <c r="Q6" i="2"/>
  <c r="P2" i="2"/>
  <c r="F10" i="2" l="1"/>
  <c r="BN108" i="2"/>
  <c r="BP108" i="2"/>
  <c r="BN126" i="2"/>
  <c r="BP126" i="2"/>
  <c r="BN131" i="2"/>
  <c r="BP131" i="2"/>
  <c r="BN161" i="2"/>
  <c r="BP161" i="2"/>
  <c r="BN163" i="2"/>
  <c r="BP163" i="2"/>
  <c r="Y177" i="2"/>
  <c r="Y178" i="2"/>
  <c r="BP244" i="2"/>
  <c r="BN245" i="2"/>
  <c r="BP245" i="2"/>
  <c r="Y280" i="2"/>
  <c r="Y279" i="2"/>
  <c r="BP291" i="2"/>
  <c r="BN291" i="2"/>
  <c r="Z291" i="2"/>
  <c r="BP301" i="2"/>
  <c r="BN301" i="2"/>
  <c r="Z301" i="2"/>
  <c r="BP310" i="2"/>
  <c r="BN310" i="2"/>
  <c r="Z310" i="2"/>
  <c r="Y325" i="2"/>
  <c r="BN320" i="2"/>
  <c r="Z320" i="2"/>
  <c r="BN322" i="2"/>
  <c r="BP322" i="2"/>
  <c r="BP336" i="2"/>
  <c r="BN336" i="2"/>
  <c r="Z336" i="2"/>
  <c r="Y337" i="2"/>
  <c r="BN346" i="2"/>
  <c r="Y364" i="2"/>
  <c r="Y363" i="2"/>
  <c r="BP362" i="2"/>
  <c r="BN362" i="2"/>
  <c r="Z362" i="2"/>
  <c r="Z363" i="2" s="1"/>
  <c r="Y380" i="2"/>
  <c r="Y381" i="2"/>
  <c r="BP378" i="2"/>
  <c r="BN378" i="2"/>
  <c r="Z378" i="2"/>
  <c r="Z380" i="2" s="1"/>
  <c r="BN394" i="2"/>
  <c r="Z394" i="2"/>
  <c r="BP402" i="2"/>
  <c r="BN402" i="2"/>
  <c r="Z402" i="2"/>
  <c r="BP415" i="2"/>
  <c r="BN415" i="2"/>
  <c r="Z415" i="2"/>
  <c r="Y422" i="2"/>
  <c r="X505" i="2"/>
  <c r="BP420" i="2"/>
  <c r="BN420" i="2"/>
  <c r="Z420" i="2"/>
  <c r="Z421" i="2" s="1"/>
  <c r="BN431" i="2"/>
  <c r="BP431" i="2"/>
  <c r="BP432" i="2"/>
  <c r="BN432" i="2"/>
  <c r="Z432" i="2"/>
  <c r="Y444" i="2"/>
  <c r="BN450" i="2"/>
  <c r="Z450" i="2"/>
  <c r="BN466" i="2"/>
  <c r="Y469" i="2"/>
  <c r="BP471" i="2"/>
  <c r="BN471" i="2"/>
  <c r="Z471" i="2"/>
  <c r="B505" i="2"/>
  <c r="X496" i="2"/>
  <c r="X497" i="2"/>
  <c r="Y23" i="2"/>
  <c r="Y24" i="2"/>
  <c r="BN30" i="2"/>
  <c r="BP30" i="2"/>
  <c r="BN34" i="2"/>
  <c r="BP34" i="2"/>
  <c r="X495" i="2"/>
  <c r="BP40" i="2"/>
  <c r="BN41" i="2"/>
  <c r="BP41" i="2"/>
  <c r="Y47" i="2"/>
  <c r="Z51" i="2"/>
  <c r="BN51" i="2"/>
  <c r="BN55" i="2"/>
  <c r="BP55" i="2"/>
  <c r="Z60" i="2"/>
  <c r="Z63" i="2" s="1"/>
  <c r="BN60" i="2"/>
  <c r="BN66" i="2"/>
  <c r="BP66" i="2"/>
  <c r="BP73" i="2"/>
  <c r="BN74" i="2"/>
  <c r="BP74" i="2"/>
  <c r="BN76" i="2"/>
  <c r="BP76" i="2"/>
  <c r="Z81" i="2"/>
  <c r="BN81" i="2"/>
  <c r="BN88" i="2"/>
  <c r="BP88" i="2"/>
  <c r="BN92" i="2"/>
  <c r="BP92" i="2"/>
  <c r="Z94" i="2"/>
  <c r="BN94" i="2"/>
  <c r="BN100" i="2"/>
  <c r="BN103" i="2"/>
  <c r="BP103" i="2"/>
  <c r="Y111" i="2"/>
  <c r="Z109" i="2"/>
  <c r="BN109" i="2"/>
  <c r="Z113" i="2"/>
  <c r="BN113" i="2"/>
  <c r="Z115" i="2"/>
  <c r="BN115" i="2"/>
  <c r="Y128" i="2"/>
  <c r="Y133" i="2"/>
  <c r="Y137" i="2"/>
  <c r="Y138" i="2"/>
  <c r="Z146" i="2"/>
  <c r="BN146" i="2"/>
  <c r="Z158" i="2"/>
  <c r="BN158" i="2"/>
  <c r="Z162" i="2"/>
  <c r="BN162" i="2"/>
  <c r="BP164" i="2"/>
  <c r="BP170" i="2"/>
  <c r="Z172" i="2"/>
  <c r="BN172" i="2"/>
  <c r="Z176" i="2"/>
  <c r="Z177" i="2" s="1"/>
  <c r="BN176" i="2"/>
  <c r="Z181" i="2"/>
  <c r="BN181" i="2"/>
  <c r="BN186" i="2"/>
  <c r="BP186" i="2"/>
  <c r="Z191" i="2"/>
  <c r="BN191" i="2"/>
  <c r="BP193" i="2"/>
  <c r="Z195" i="2"/>
  <c r="BN195" i="2"/>
  <c r="BP196" i="2"/>
  <c r="Z204" i="2"/>
  <c r="BN204" i="2"/>
  <c r="Z209" i="2"/>
  <c r="BN209" i="2"/>
  <c r="Y217" i="2"/>
  <c r="Z215" i="2"/>
  <c r="BN215" i="2"/>
  <c r="Z221" i="2"/>
  <c r="BN221" i="2"/>
  <c r="BP222" i="2"/>
  <c r="Z225" i="2"/>
  <c r="BN225" i="2"/>
  <c r="Z227" i="2"/>
  <c r="BN227" i="2"/>
  <c r="Z244" i="2"/>
  <c r="Z251" i="2"/>
  <c r="BN251" i="2"/>
  <c r="Z253" i="2"/>
  <c r="BN253" i="2"/>
  <c r="BN260" i="2"/>
  <c r="Z262" i="2"/>
  <c r="BN262" i="2"/>
  <c r="Z267" i="2"/>
  <c r="BN267" i="2"/>
  <c r="Y270" i="2"/>
  <c r="Z278" i="2"/>
  <c r="Z279" i="2" s="1"/>
  <c r="BN278" i="2"/>
  <c r="BP278" i="2"/>
  <c r="Y293" i="2"/>
  <c r="BN297" i="2"/>
  <c r="BP297" i="2"/>
  <c r="Y303" i="2"/>
  <c r="BN307" i="2"/>
  <c r="BP307" i="2"/>
  <c r="Z317" i="2"/>
  <c r="BP327" i="2"/>
  <c r="BN327" i="2"/>
  <c r="Z327" i="2"/>
  <c r="BN369" i="2"/>
  <c r="BP394" i="2"/>
  <c r="BN395" i="2"/>
  <c r="BP395" i="2"/>
  <c r="BP396" i="2"/>
  <c r="BN396" i="2"/>
  <c r="Z396" i="2"/>
  <c r="BP412" i="2"/>
  <c r="Y416" i="2"/>
  <c r="BP413" i="2"/>
  <c r="BN413" i="2"/>
  <c r="Z413" i="2"/>
  <c r="BN430" i="2"/>
  <c r="Z430" i="2"/>
  <c r="BP437" i="2"/>
  <c r="BN437" i="2"/>
  <c r="Z437" i="2"/>
  <c r="BP450" i="2"/>
  <c r="BN451" i="2"/>
  <c r="BP451" i="2"/>
  <c r="BP452" i="2"/>
  <c r="BN452" i="2"/>
  <c r="Z452" i="2"/>
  <c r="BP473" i="2"/>
  <c r="BN473" i="2"/>
  <c r="Z473" i="2"/>
  <c r="Y474" i="2"/>
  <c r="BN487" i="2"/>
  <c r="Z487" i="2"/>
  <c r="Y284" i="2"/>
  <c r="BP314" i="2"/>
  <c r="BN315" i="2"/>
  <c r="BP315" i="2"/>
  <c r="BP329" i="2"/>
  <c r="S505" i="2"/>
  <c r="BN334" i="2"/>
  <c r="Y375" i="2"/>
  <c r="BN374" i="2"/>
  <c r="BN383" i="2"/>
  <c r="BP383" i="2"/>
  <c r="Y384" i="2"/>
  <c r="Y385" i="2"/>
  <c r="Y505" i="2"/>
  <c r="BN441" i="2"/>
  <c r="BP441" i="2"/>
  <c r="Y454" i="2"/>
  <c r="Y468" i="2"/>
  <c r="Y493" i="2"/>
  <c r="Y69" i="2"/>
  <c r="BN67" i="2"/>
  <c r="Y235" i="2"/>
  <c r="Y234" i="2"/>
  <c r="BP233" i="2"/>
  <c r="BN233" i="2"/>
  <c r="Y183" i="2"/>
  <c r="Y184" i="2"/>
  <c r="BP182" i="2"/>
  <c r="BN182" i="2"/>
  <c r="J505" i="2"/>
  <c r="BN259" i="2"/>
  <c r="Z259" i="2"/>
  <c r="Y264" i="2"/>
  <c r="M505" i="2"/>
  <c r="Y312" i="2"/>
  <c r="BN308" i="2"/>
  <c r="Y330" i="2"/>
  <c r="BP328" i="2"/>
  <c r="BN328" i="2"/>
  <c r="Z328" i="2"/>
  <c r="BN53" i="2"/>
  <c r="BP53" i="2"/>
  <c r="Z53" i="2"/>
  <c r="Y105" i="2"/>
  <c r="BP148" i="2"/>
  <c r="BN148" i="2"/>
  <c r="Z148" i="2"/>
  <c r="Z182" i="2"/>
  <c r="Z183" i="2" s="1"/>
  <c r="BP252" i="2"/>
  <c r="BN252" i="2"/>
  <c r="Z252" i="2"/>
  <c r="L505" i="2"/>
  <c r="Z308" i="2"/>
  <c r="BN368" i="2"/>
  <c r="Z368" i="2"/>
  <c r="X498" i="2"/>
  <c r="Y263" i="2"/>
  <c r="Y350" i="2"/>
  <c r="Y349" i="2"/>
  <c r="BP343" i="2"/>
  <c r="BN343" i="2"/>
  <c r="BP393" i="2"/>
  <c r="BN393" i="2"/>
  <c r="Z393" i="2"/>
  <c r="Y31" i="2"/>
  <c r="BP27" i="2"/>
  <c r="BN27" i="2"/>
  <c r="Y64" i="2"/>
  <c r="BP62" i="2"/>
  <c r="BN62" i="2"/>
  <c r="BP67" i="2"/>
  <c r="Z101" i="2"/>
  <c r="Z197" i="2"/>
  <c r="BP259" i="2"/>
  <c r="Y324" i="2"/>
  <c r="BN323" i="2"/>
  <c r="Z343" i="2"/>
  <c r="Y439" i="2"/>
  <c r="BP429" i="2"/>
  <c r="BN429" i="2"/>
  <c r="Z429" i="2"/>
  <c r="Y355" i="2"/>
  <c r="Y354" i="2"/>
  <c r="BP353" i="2"/>
  <c r="BN353" i="2"/>
  <c r="BN54" i="2"/>
  <c r="Z54" i="2"/>
  <c r="E505" i="2"/>
  <c r="Y90" i="2"/>
  <c r="BP86" i="2"/>
  <c r="Y89" i="2"/>
  <c r="BN86" i="2"/>
  <c r="Z86" i="2"/>
  <c r="Y149" i="2"/>
  <c r="Y168" i="2"/>
  <c r="BN159" i="2"/>
  <c r="Y167" i="2"/>
  <c r="Z159" i="2"/>
  <c r="Z353" i="2"/>
  <c r="Z354" i="2" s="1"/>
  <c r="Z96" i="2"/>
  <c r="Y58" i="2"/>
  <c r="Y97" i="2"/>
  <c r="BP95" i="2"/>
  <c r="BN95" i="2"/>
  <c r="BP101" i="2"/>
  <c r="BP197" i="2"/>
  <c r="BP228" i="2"/>
  <c r="BN228" i="2"/>
  <c r="Y276" i="2"/>
  <c r="Y275" i="2"/>
  <c r="P505" i="2"/>
  <c r="BN274" i="2"/>
  <c r="Y311" i="2"/>
  <c r="D505" i="2"/>
  <c r="Z95" i="2"/>
  <c r="Z207" i="2"/>
  <c r="Z228" i="2"/>
  <c r="Z274" i="2"/>
  <c r="Z275" i="2" s="1"/>
  <c r="BN298" i="2"/>
  <c r="Y304" i="2"/>
  <c r="BP323" i="2"/>
  <c r="Y405" i="2"/>
  <c r="Y404" i="2"/>
  <c r="BP403" i="2"/>
  <c r="BN403" i="2"/>
  <c r="Z403" i="2"/>
  <c r="Z404" i="2" s="1"/>
  <c r="Y156" i="2"/>
  <c r="Y155" i="2"/>
  <c r="BN154" i="2"/>
  <c r="I505" i="2"/>
  <c r="BP159" i="2"/>
  <c r="BP243" i="2"/>
  <c r="BN243" i="2"/>
  <c r="Z243" i="2"/>
  <c r="Z298" i="2"/>
  <c r="X499" i="2"/>
  <c r="BP54" i="2"/>
  <c r="BN80" i="2"/>
  <c r="BP80" i="2"/>
  <c r="Y83" i="2"/>
  <c r="Z80" i="2"/>
  <c r="Z82" i="2" s="1"/>
  <c r="Z154" i="2"/>
  <c r="Z155" i="2" s="1"/>
  <c r="Y63" i="2"/>
  <c r="H505" i="2"/>
  <c r="BN29" i="2"/>
  <c r="Z29" i="2"/>
  <c r="BN87" i="2"/>
  <c r="Z87" i="2"/>
  <c r="Y70" i="2"/>
  <c r="BP114" i="2"/>
  <c r="BN114" i="2"/>
  <c r="Y117" i="2"/>
  <c r="Y199" i="2"/>
  <c r="BN192" i="2"/>
  <c r="Z192" i="2"/>
  <c r="BP207" i="2"/>
  <c r="Z229" i="2"/>
  <c r="BP229" i="2"/>
  <c r="BN229" i="2"/>
  <c r="BP274" i="2"/>
  <c r="BN116" i="2"/>
  <c r="Z116" i="2"/>
  <c r="BP28" i="2"/>
  <c r="BN28" i="2"/>
  <c r="Z28" i="2"/>
  <c r="Y32" i="2"/>
  <c r="Y96" i="2"/>
  <c r="Z114" i="2"/>
  <c r="BN120" i="2"/>
  <c r="Z120" i="2"/>
  <c r="Z121" i="2" s="1"/>
  <c r="Y121" i="2"/>
  <c r="Y231" i="2"/>
  <c r="BN223" i="2"/>
  <c r="K505" i="2"/>
  <c r="BP298" i="2"/>
  <c r="Y331" i="2"/>
  <c r="BN345" i="2"/>
  <c r="Z345" i="2"/>
  <c r="BP398" i="2"/>
  <c r="BN398" i="2"/>
  <c r="BP254" i="2"/>
  <c r="BN254" i="2"/>
  <c r="Z254" i="2"/>
  <c r="Y271" i="2"/>
  <c r="O505" i="2"/>
  <c r="BP268" i="2"/>
  <c r="BN268" i="2"/>
  <c r="Z330" i="2"/>
  <c r="BP434" i="2"/>
  <c r="BN434" i="2"/>
  <c r="Z434" i="2"/>
  <c r="BN72" i="2"/>
  <c r="Z72" i="2"/>
  <c r="Y78" i="2"/>
  <c r="Y188" i="2"/>
  <c r="BN187" i="2"/>
  <c r="Y57" i="2"/>
  <c r="BP52" i="2"/>
  <c r="BN52" i="2"/>
  <c r="F505" i="2"/>
  <c r="BP120" i="2"/>
  <c r="Y150" i="2"/>
  <c r="BP147" i="2"/>
  <c r="BN147" i="2"/>
  <c r="Z187" i="2"/>
  <c r="Z188" i="2" s="1"/>
  <c r="R505" i="2"/>
  <c r="BN288" i="2"/>
  <c r="Y294" i="2"/>
  <c r="BP345" i="2"/>
  <c r="Y200" i="2"/>
  <c r="T505" i="2"/>
  <c r="Z52" i="2"/>
  <c r="BP72" i="2"/>
  <c r="Z147" i="2"/>
  <c r="Z149" i="2" s="1"/>
  <c r="Y211" i="2"/>
  <c r="BP202" i="2"/>
  <c r="BN202" i="2"/>
  <c r="Z202" i="2"/>
  <c r="BP223" i="2"/>
  <c r="Z241" i="2"/>
  <c r="BP241" i="2"/>
  <c r="BN241" i="2"/>
  <c r="Y247" i="2"/>
  <c r="Y246" i="2"/>
  <c r="Z288" i="2"/>
  <c r="Y359" i="2"/>
  <c r="BP358" i="2"/>
  <c r="BN358" i="2"/>
  <c r="Y371" i="2"/>
  <c r="Y479" i="2"/>
  <c r="BP478" i="2"/>
  <c r="BN478" i="2"/>
  <c r="Z164" i="2"/>
  <c r="Z216" i="2"/>
  <c r="Z358" i="2"/>
  <c r="Z478" i="2"/>
  <c r="Z479" i="2" s="1"/>
  <c r="Y409" i="2"/>
  <c r="Y417" i="2"/>
  <c r="Z449" i="2"/>
  <c r="BP22" i="2"/>
  <c r="Y35" i="2"/>
  <c r="Y104" i="2"/>
  <c r="BP113" i="2"/>
  <c r="Y127" i="2"/>
  <c r="Y239" i="2"/>
  <c r="Z260" i="2"/>
  <c r="BP320" i="2"/>
  <c r="Z334" i="2"/>
  <c r="Z346" i="2"/>
  <c r="Z369" i="2"/>
  <c r="Z374" i="2"/>
  <c r="Z375" i="2" s="1"/>
  <c r="BP426" i="2"/>
  <c r="Y445" i="2"/>
  <c r="Z466" i="2"/>
  <c r="Y132" i="2"/>
  <c r="BN449" i="2"/>
  <c r="Y460" i="2"/>
  <c r="Y489" i="2"/>
  <c r="Y410" i="2"/>
  <c r="Z391" i="2"/>
  <c r="Z427" i="2"/>
  <c r="Z447" i="2"/>
  <c r="Z453" i="2" s="1"/>
  <c r="Z457" i="2"/>
  <c r="Z459" i="2" s="1"/>
  <c r="Z486" i="2"/>
  <c r="Z488" i="2" s="1"/>
  <c r="Q505" i="2"/>
  <c r="Z269" i="2"/>
  <c r="Z270" i="2" s="1"/>
  <c r="Z283" i="2"/>
  <c r="Z284" i="2" s="1"/>
  <c r="BP334" i="2"/>
  <c r="Z344" i="2"/>
  <c r="Z367" i="2"/>
  <c r="Z370" i="2" s="1"/>
  <c r="BP374" i="2"/>
  <c r="Y399" i="2"/>
  <c r="Z464" i="2"/>
  <c r="Z492" i="2"/>
  <c r="Z493" i="2" s="1"/>
  <c r="Z102" i="2"/>
  <c r="Z165" i="2"/>
  <c r="Z198" i="2"/>
  <c r="Z208" i="2"/>
  <c r="Z224" i="2"/>
  <c r="Y255" i="2"/>
  <c r="Z289" i="2"/>
  <c r="Z299" i="2"/>
  <c r="Z309" i="2"/>
  <c r="Y338" i="2"/>
  <c r="BN391" i="2"/>
  <c r="Z412" i="2"/>
  <c r="Z416" i="2" s="1"/>
  <c r="BN427" i="2"/>
  <c r="Z435" i="2"/>
  <c r="BN447" i="2"/>
  <c r="BN457" i="2"/>
  <c r="Y475" i="2"/>
  <c r="BN486" i="2"/>
  <c r="F9" i="2"/>
  <c r="Z40" i="2"/>
  <c r="Z43" i="2" s="1"/>
  <c r="Z107" i="2"/>
  <c r="Z110" i="2" s="1"/>
  <c r="Z160" i="2"/>
  <c r="Z170" i="2"/>
  <c r="Z173" i="2" s="1"/>
  <c r="Y480" i="2"/>
  <c r="BN492" i="2"/>
  <c r="Z73" i="2"/>
  <c r="Z130" i="2"/>
  <c r="Z132" i="2" s="1"/>
  <c r="Z203" i="2"/>
  <c r="BN269" i="2"/>
  <c r="BN283" i="2"/>
  <c r="BN344" i="2"/>
  <c r="BN367" i="2"/>
  <c r="Y370" i="2"/>
  <c r="BN464" i="2"/>
  <c r="H9" i="2"/>
  <c r="Z56" i="2"/>
  <c r="BN68" i="2"/>
  <c r="BN102" i="2"/>
  <c r="BN125" i="2"/>
  <c r="Z135" i="2"/>
  <c r="Z137" i="2" s="1"/>
  <c r="BN165" i="2"/>
  <c r="Y189" i="2"/>
  <c r="BN198" i="2"/>
  <c r="BN208" i="2"/>
  <c r="BN224" i="2"/>
  <c r="Z250" i="2"/>
  <c r="Z261" i="2"/>
  <c r="BN289" i="2"/>
  <c r="BN299" i="2"/>
  <c r="BN309" i="2"/>
  <c r="Z335" i="2"/>
  <c r="Z347" i="2"/>
  <c r="Y360" i="2"/>
  <c r="Z389" i="2"/>
  <c r="Y400" i="2"/>
  <c r="BN412" i="2"/>
  <c r="BN435" i="2"/>
  <c r="Y438" i="2"/>
  <c r="BP447" i="2"/>
  <c r="Z467" i="2"/>
  <c r="Z472" i="2"/>
  <c r="Z474" i="2" s="1"/>
  <c r="U505" i="2"/>
  <c r="Z125" i="2"/>
  <c r="Z127" i="2" s="1"/>
  <c r="Z193" i="2"/>
  <c r="BN170" i="2"/>
  <c r="Y173" i="2"/>
  <c r="BP283" i="2"/>
  <c r="BN314" i="2"/>
  <c r="Y317" i="2"/>
  <c r="BP367" i="2"/>
  <c r="Y421" i="2"/>
  <c r="Y453" i="2"/>
  <c r="BP464" i="2"/>
  <c r="BP492" i="2"/>
  <c r="C505" i="2"/>
  <c r="V505" i="2"/>
  <c r="Z68" i="2"/>
  <c r="Z69" i="2" s="1"/>
  <c r="J9" i="2"/>
  <c r="BN40" i="2"/>
  <c r="Y43" i="2"/>
  <c r="BN107" i="2"/>
  <c r="Y110" i="2"/>
  <c r="Y216" i="2"/>
  <c r="Y256" i="2"/>
  <c r="Z100" i="2"/>
  <c r="Z104" i="2" s="1"/>
  <c r="BP125" i="2"/>
  <c r="BN135" i="2"/>
  <c r="Z196" i="2"/>
  <c r="Z206" i="2"/>
  <c r="Z222" i="2"/>
  <c r="Z230" i="2" s="1"/>
  <c r="Y230" i="2"/>
  <c r="Z237" i="2"/>
  <c r="Z238" i="2" s="1"/>
  <c r="BN250" i="2"/>
  <c r="BN261" i="2"/>
  <c r="Z297" i="2"/>
  <c r="Z307" i="2"/>
  <c r="Z311" i="2" s="1"/>
  <c r="Z322" i="2"/>
  <c r="Z324" i="2" s="1"/>
  <c r="BN335" i="2"/>
  <c r="BN347" i="2"/>
  <c r="Z357" i="2"/>
  <c r="BN389" i="2"/>
  <c r="Z397" i="2"/>
  <c r="Z433" i="2"/>
  <c r="Z443" i="2"/>
  <c r="Z444" i="2" s="1"/>
  <c r="BN467" i="2"/>
  <c r="BN472" i="2"/>
  <c r="Z482" i="2"/>
  <c r="Z483" i="2" s="1"/>
  <c r="W505" i="2"/>
  <c r="BN357" i="2"/>
  <c r="BN397" i="2"/>
  <c r="Z408" i="2"/>
  <c r="Z409" i="2" s="1"/>
  <c r="BN433" i="2"/>
  <c r="BN443" i="2"/>
  <c r="Z465" i="2"/>
  <c r="Z505" i="2"/>
  <c r="Y494" i="2"/>
  <c r="Z57" i="2" l="1"/>
  <c r="Z117" i="2"/>
  <c r="Z438" i="2"/>
  <c r="Z293" i="2"/>
  <c r="Z31" i="2"/>
  <c r="Z199" i="2"/>
  <c r="Z167" i="2"/>
  <c r="Y496" i="2"/>
  <c r="Y499" i="2"/>
  <c r="Y495" i="2"/>
  <c r="Z263" i="2"/>
  <c r="Z359" i="2"/>
  <c r="Z77" i="2"/>
  <c r="Z349" i="2"/>
  <c r="Z89" i="2"/>
  <c r="Z255" i="2"/>
  <c r="Z337" i="2"/>
  <c r="Z399" i="2"/>
  <c r="Z246" i="2"/>
  <c r="Z303" i="2"/>
  <c r="Y497" i="2"/>
  <c r="Y498" i="2" s="1"/>
  <c r="Z468" i="2"/>
  <c r="Z211" i="2"/>
  <c r="Z500" i="2" l="1"/>
</calcChain>
</file>

<file path=xl/sharedStrings.xml><?xml version="1.0" encoding="utf-8"?>
<sst xmlns="http://schemas.openxmlformats.org/spreadsheetml/2006/main" count="3621" uniqueCount="773">
  <si>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</si>
  <si>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</si>
  <si>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</si>
  <si>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</si>
  <si>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</si>
  <si>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</si>
  <si>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</si>
  <si>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</si>
  <si>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</si>
  <si>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</si>
  <si>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</si>
  <si>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</si>
  <si>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</si>
  <si>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</si>
  <si>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</si>
  <si>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</si>
  <si>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</si>
  <si>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</si>
  <si>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</si>
  <si>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</si>
  <si>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</si>
  <si>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</si>
  <si>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</si>
  <si>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</si>
  <si>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</si>
  <si>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</si>
  <si>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</si>
  <si>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</si>
  <si>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</si>
  <si>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</si>
  <si>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</si>
  <si>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</si>
  <si>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</si>
  <si>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</si>
  <si>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</si>
  <si>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</si>
  <si>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</si>
  <si>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</si>
  <si>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</si>
  <si>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</si>
  <si>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</si>
  <si>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</si>
  <si>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</si>
  <si>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</si>
  <si>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</si>
  <si>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</si>
  <si>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</si>
  <si>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</si>
  <si>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</si>
  <si>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</si>
  <si>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</si>
  <si>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</si>
  <si>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</si>
  <si>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</si>
  <si>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</si>
  <si>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</si>
  <si>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</si>
  <si>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</si>
  <si>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</si>
  <si>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</si>
  <si>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</si>
  <si>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</si>
  <si>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</si>
  <si>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</si>
  <si>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</si>
  <si>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</si>
  <si>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</si>
  <si>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</si>
  <si>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</si>
  <si>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</si>
  <si>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</si>
  <si>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</si>
  <si>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</si>
  <si>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</si>
  <si>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</si>
  <si>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</si>
  <si>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</si>
  <si>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</si>
  <si>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</si>
  <si>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</si>
  <si>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</si>
  <si>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</si>
  <si>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</si>
  <si>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</si>
  <si>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</si>
  <si>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</si>
  <si>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</si>
  <si>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</si>
  <si>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</si>
  <si>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</si>
  <si>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</si>
  <si>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</si>
  <si>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</si>
  <si>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</si>
  <si>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</si>
  <si>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</si>
  <si>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</si>
  <si>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</si>
  <si>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</si>
  <si>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</si>
  <si>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</si>
  <si>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</si>
  <si>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</si>
  <si>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</si>
  <si>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</si>
  <si>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</si>
  <si>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</si>
  <si>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</si>
  <si>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</si>
  <si>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</si>
  <si>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</si>
  <si>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</si>
  <si>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</si>
  <si>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</si>
  <si>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</si>
  <si>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</si>
  <si>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SU001485</t>
  </si>
  <si>
    <t>P003008</t>
  </si>
  <si>
    <t>12</t>
  </si>
  <si>
    <t>Короб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</si>
  <si>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</si>
  <si>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</si>
  <si>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</si>
  <si>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</si>
  <si>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</si>
  <si>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</si>
  <si>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</si>
  <si>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</si>
  <si>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</si>
  <si>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</si>
  <si>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</si>
  <si>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</si>
  <si>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</si>
  <si>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</si>
  <si>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</si>
  <si>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</si>
  <si>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</si>
  <si>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</si>
  <si>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</si>
  <si>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</si>
  <si>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</si>
  <si>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</si>
  <si>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</si>
  <si>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</si>
  <si>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</si>
  <si>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</si>
  <si>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</si>
  <si>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</si>
  <si>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</si>
  <si>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</si>
  <si>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</si>
  <si>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</si>
  <si>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</si>
  <si>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</si>
  <si>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</si>
  <si>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</si>
  <si>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</si>
  <si>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</si>
  <si>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</si>
  <si>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</si>
  <si>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</si>
  <si>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</si>
  <si>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</si>
  <si>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</si>
  <si>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</si>
  <si>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</si>
  <si>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</si>
  <si>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</si>
  <si>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</si>
  <si>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</si>
  <si>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</si>
  <si>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</si>
  <si>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</si>
  <si>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</si>
  <si>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</si>
  <si>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</si>
  <si>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</si>
  <si>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</si>
  <si>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</si>
  <si>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</si>
  <si>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</si>
  <si>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</si>
  <si>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</si>
  <si>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</si>
  <si>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</si>
  <si>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</si>
  <si>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</si>
  <si>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</si>
  <si>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</si>
  <si>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</si>
  <si>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</si>
  <si>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</si>
  <si>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</si>
  <si>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</si>
  <si>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</si>
  <si>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</si>
  <si>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</si>
  <si>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</si>
  <si>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</si>
  <si>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</si>
  <si>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</si>
  <si>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</si>
  <si>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</si>
  <si>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</si>
  <si>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</si>
  <si>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</si>
  <si>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</si>
  <si>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</si>
  <si>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</si>
  <si>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</si>
  <si>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</si>
  <si>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</si>
  <si>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</si>
  <si>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</si>
  <si>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</si>
  <si>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</si>
  <si>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</si>
  <si>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</si>
  <si>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</si>
  <si>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</si>
  <si>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</si>
  <si>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</si>
  <si>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</si>
  <si>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</si>
  <si>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</si>
  <si>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</si>
  <si>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</si>
  <si>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</si>
  <si>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</si>
  <si>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</si>
  <si>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</si>
  <si>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</si>
  <si>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</si>
  <si>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</si>
  <si>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</si>
  <si>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</si>
  <si>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</si>
  <si>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</si>
  <si>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</si>
  <si>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</si>
  <si>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</si>
  <si>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</si>
  <si>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</si>
  <si>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</si>
  <si>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</si>
  <si>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</si>
  <si>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</si>
  <si>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</si>
  <si>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</si>
  <si>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</si>
  <si>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</si>
  <si>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</si>
  <si>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</si>
  <si>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</si>
  <si>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</si>
  <si>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</si>
  <si>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</si>
  <si>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</si>
  <si>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</si>
  <si>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</si>
  <si>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</si>
  <si>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</si>
  <si>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</si>
  <si>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</si>
  <si>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</si>
  <si>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</si>
  <si>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</si>
  <si>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</si>
  <si>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</si>
  <si>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</si>
  <si>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</si>
  <si>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</si>
  <si>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</si>
  <si>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</si>
  <si>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</si>
  <si>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</si>
  <si>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</si>
  <si>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</si>
  <si>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</si>
  <si>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</si>
  <si>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</si>
  <si>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</si>
  <si>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</si>
  <si>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</si>
  <si>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</si>
  <si>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</si>
  <si>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</si>
  <si>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</si>
  <si>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</si>
  <si>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</si>
  <si>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</si>
  <si>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</si>
  <si>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</si>
  <si>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</si>
  <si>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</si>
  <si>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</si>
  <si>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</si>
  <si>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</si>
  <si>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</si>
  <si>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</si>
  <si>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</si>
  <si>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</si>
  <si>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</si>
  <si>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</si>
  <si>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</si>
  <si>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</si>
  <si>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</si>
  <si>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</si>
  <si>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</si>
  <si>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</si>
  <si>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</si>
  <si>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</si>
  <si>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</si>
  <si>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</si>
  <si>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</si>
  <si>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</si>
  <si>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</si>
  <si>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</si>
  <si>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</si>
  <si>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</si>
  <si>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</si>
  <si>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</si>
  <si>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</si>
  <si>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</si>
  <si>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</si>
  <si>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</si>
  <si>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Короб, мин. 18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</si>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</sst>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45954</v>
      </c>
      <c r="R5" s="561"/>
      <c r="T5" s="562" t="s">
        <v>3</v>
      </c>
      <c r="U5" s="563"/>
      <c r="V5" s="564" t="s">
        <v>759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75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Пятница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1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 t="s">
        <v>76</v>
      </c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0.375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77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77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78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84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102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108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109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110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45</v>
      </c>
      <c r="M40" s="38" t="s">
        <v>114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116</v>
      </c>
      <c r="B41" s="63" t="s">
        <v>117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118</v>
      </c>
      <c r="L41" s="37" t="s">
        <v>45</v>
      </c>
      <c r="M41" s="38" t="s">
        <v>88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119</v>
      </c>
      <c r="AK41" s="84">
        <v>4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118</v>
      </c>
      <c r="L42" s="37" t="s">
        <v>45</v>
      </c>
      <c r="M42" s="38" t="s">
        <v>88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84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122</v>
      </c>
      <c r="B46" s="63" t="s">
        <v>123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125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110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126</v>
      </c>
      <c r="B51" s="63" t="s">
        <v>127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128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129</v>
      </c>
      <c r="B52" s="63" t="s">
        <v>130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45</v>
      </c>
      <c r="M52" s="38" t="s">
        <v>114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131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132</v>
      </c>
      <c r="B53" s="63" t="s">
        <v>133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118</v>
      </c>
      <c r="L53" s="37" t="s">
        <v>45</v>
      </c>
      <c r="M53" s="38" t="s">
        <v>114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134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135</v>
      </c>
      <c r="B54" s="63" t="s">
        <v>136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118</v>
      </c>
      <c r="L54" s="37" t="s">
        <v>45</v>
      </c>
      <c r="M54" s="38" t="s">
        <v>114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137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138</v>
      </c>
      <c r="B55" s="63" t="s">
        <v>139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140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118</v>
      </c>
      <c r="L56" s="37" t="s">
        <v>45</v>
      </c>
      <c r="M56" s="38" t="s">
        <v>114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143</v>
      </c>
      <c r="AG56" s="78"/>
      <c r="AJ56" s="84" t="s">
        <v>119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144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145</v>
      </c>
      <c r="B60" s="63" t="s">
        <v>146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45</v>
      </c>
      <c r="M60" s="38" t="s">
        <v>114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147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148</v>
      </c>
      <c r="B61" s="63" t="s">
        <v>149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150</v>
      </c>
      <c r="B62" s="63" t="s">
        <v>151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78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152</v>
      </c>
      <c r="B66" s="63" t="s">
        <v>153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154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155</v>
      </c>
      <c r="B67" s="63" t="s">
        <v>156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157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158</v>
      </c>
      <c r="B68" s="63" t="s">
        <v>159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160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84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161</v>
      </c>
      <c r="B72" s="63" t="s">
        <v>162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163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164</v>
      </c>
      <c r="B73" s="63" t="s">
        <v>165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166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167</v>
      </c>
      <c r="B74" s="63" t="s">
        <v>168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163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169</v>
      </c>
      <c r="B75" s="63" t="s">
        <v>170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166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171</v>
      </c>
      <c r="B76" s="63" t="s">
        <v>172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173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174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175</v>
      </c>
      <c r="B80" s="63" t="s">
        <v>176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45</v>
      </c>
      <c r="M80" s="38" t="s">
        <v>96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177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178</v>
      </c>
      <c r="B81" s="63" t="s">
        <v>179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118</v>
      </c>
      <c r="L81" s="37" t="s">
        <v>45</v>
      </c>
      <c r="M81" s="38" t="s">
        <v>88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180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181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110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182</v>
      </c>
      <c r="B86" s="63" t="s">
        <v>183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45</v>
      </c>
      <c r="M86" s="38" t="s">
        <v>96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184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185</v>
      </c>
      <c r="B87" s="63" t="s">
        <v>186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118</v>
      </c>
      <c r="L87" s="37" t="s">
        <v>45</v>
      </c>
      <c r="M87" s="38" t="s">
        <v>88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187</v>
      </c>
      <c r="B88" s="63" t="s">
        <v>188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118</v>
      </c>
      <c r="L88" s="37" t="s">
        <v>45</v>
      </c>
      <c r="M88" s="38" t="s">
        <v>96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119</v>
      </c>
      <c r="AK88" s="84">
        <v>4.5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84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189</v>
      </c>
      <c r="B92" s="63" t="s">
        <v>190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45</v>
      </c>
      <c r="M92" s="38" t="s">
        <v>96</v>
      </c>
      <c r="N92" s="38"/>
      <c r="O92" s="37">
        <v>45</v>
      </c>
      <c r="P92" s="66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191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192</v>
      </c>
      <c r="B93" s="63" t="s">
        <v>193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194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195</v>
      </c>
      <c r="B94" s="63" t="s">
        <v>196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197</v>
      </c>
      <c r="B95" s="63" t="s">
        <v>198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199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200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110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37.5" customHeight="1" x14ac:dyDescent="0.25">
      <c r="A100" s="63" t="s">
        <v>201</v>
      </c>
      <c r="B100" s="63" t="s">
        <v>202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45</v>
      </c>
      <c r="M100" s="38" t="s">
        <v>114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203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204</v>
      </c>
      <c r="B101" s="63" t="s">
        <v>205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118</v>
      </c>
      <c r="L101" s="37" t="s">
        <v>45</v>
      </c>
      <c r="M101" s="38" t="s">
        <v>88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203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206</v>
      </c>
      <c r="B102" s="63" t="s">
        <v>207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118</v>
      </c>
      <c r="L102" s="37" t="s">
        <v>208</v>
      </c>
      <c r="M102" s="38" t="s">
        <v>88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203</v>
      </c>
      <c r="AG102" s="78"/>
      <c r="AJ102" s="84" t="s">
        <v>119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209</v>
      </c>
      <c r="B103" s="63" t="s">
        <v>210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118</v>
      </c>
      <c r="L103" s="37" t="s">
        <v>45</v>
      </c>
      <c r="M103" s="38" t="s">
        <v>88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203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144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211</v>
      </c>
      <c r="B107" s="63" t="s">
        <v>212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45</v>
      </c>
      <c r="M107" s="38" t="s">
        <v>114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213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214</v>
      </c>
      <c r="B108" s="63" t="s">
        <v>215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216</v>
      </c>
      <c r="B109" s="63" t="s">
        <v>217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84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218</v>
      </c>
      <c r="B113" s="63" t="s">
        <v>219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45</v>
      </c>
      <c r="M113" s="38" t="s">
        <v>96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220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223</v>
      </c>
      <c r="B115" s="63" t="s">
        <v>224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225</v>
      </c>
      <c r="M115" s="38" t="s">
        <v>96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119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226</v>
      </c>
      <c r="B116" s="63" t="s">
        <v>227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174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229</v>
      </c>
      <c r="B120" s="63" t="s">
        <v>230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231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232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110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233</v>
      </c>
      <c r="B125" s="63" t="s">
        <v>234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107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235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233</v>
      </c>
      <c r="B126" s="63" t="s">
        <v>236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235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78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237</v>
      </c>
      <c r="B130" s="63" t="s">
        <v>238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239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237</v>
      </c>
      <c r="B131" s="63" t="s">
        <v>240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107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239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84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241</v>
      </c>
      <c r="B135" s="63" t="s">
        <v>242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235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241</v>
      </c>
      <c r="B136" s="63" t="s">
        <v>243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235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108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110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244</v>
      </c>
      <c r="B141" s="63" t="s">
        <v>245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118</v>
      </c>
      <c r="L141" s="37" t="s">
        <v>45</v>
      </c>
      <c r="M141" s="38" t="s">
        <v>114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246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247</v>
      </c>
      <c r="B142" s="63" t="s">
        <v>248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9" t="s">
        <v>249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250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78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251</v>
      </c>
      <c r="B146" s="63" t="s">
        <v>252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253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254</v>
      </c>
      <c r="B147" s="63" t="s">
        <v>255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256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257</v>
      </c>
      <c r="B148" s="63" t="s">
        <v>258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260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261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144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262</v>
      </c>
      <c r="B154" s="63" t="s">
        <v>263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264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78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265</v>
      </c>
      <c r="B158" s="63" t="s">
        <v>266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118</v>
      </c>
      <c r="L158" s="37" t="s">
        <v>45</v>
      </c>
      <c r="M158" s="38" t="s">
        <v>82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267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268</v>
      </c>
      <c r="B159" s="63" t="s">
        <v>269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118</v>
      </c>
      <c r="L159" s="37" t="s">
        <v>45</v>
      </c>
      <c r="M159" s="38" t="s">
        <v>82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270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271</v>
      </c>
      <c r="B160" s="63" t="s">
        <v>272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118</v>
      </c>
      <c r="L160" s="37" t="s">
        <v>45</v>
      </c>
      <c r="M160" s="38" t="s">
        <v>82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267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276</v>
      </c>
      <c r="B162" s="63" t="s">
        <v>277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270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278</v>
      </c>
      <c r="B163" s="63" t="s">
        <v>279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281</v>
      </c>
      <c r="B164" s="63" t="s">
        <v>282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273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102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288</v>
      </c>
      <c r="B170" s="63" t="s">
        <v>289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292</v>
      </c>
      <c r="L170" s="37" t="s">
        <v>45</v>
      </c>
      <c r="M170" s="38" t="s">
        <v>291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290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293</v>
      </c>
      <c r="B171" s="63" t="s">
        <v>294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292</v>
      </c>
      <c r="L171" s="37" t="s">
        <v>45</v>
      </c>
      <c r="M171" s="38" t="s">
        <v>291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295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296</v>
      </c>
      <c r="B172" s="63" t="s">
        <v>297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292</v>
      </c>
      <c r="L172" s="37" t="s">
        <v>45</v>
      </c>
      <c r="M172" s="38" t="s">
        <v>291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295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298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299</v>
      </c>
      <c r="B176" s="63" t="s">
        <v>300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292</v>
      </c>
      <c r="L176" s="37" t="s">
        <v>45</v>
      </c>
      <c r="M176" s="38" t="s">
        <v>291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295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301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110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302</v>
      </c>
      <c r="B181" s="63" t="s">
        <v>303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304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305</v>
      </c>
      <c r="B182" s="63" t="s">
        <v>306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114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304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144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307</v>
      </c>
      <c r="B186" s="63" t="s">
        <v>308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309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310</v>
      </c>
      <c r="B187" s="63" t="s">
        <v>311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309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78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312</v>
      </c>
      <c r="B191" s="63" t="s">
        <v>313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118</v>
      </c>
      <c r="L191" s="37" t="s">
        <v>45</v>
      </c>
      <c r="M191" s="38" t="s">
        <v>82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314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315</v>
      </c>
      <c r="B192" s="63" t="s">
        <v>316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118</v>
      </c>
      <c r="L192" s="37" t="s">
        <v>45</v>
      </c>
      <c r="M192" s="38" t="s">
        <v>82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317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318</v>
      </c>
      <c r="B193" s="63" t="s">
        <v>319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118</v>
      </c>
      <c r="L193" s="37" t="s">
        <v>45</v>
      </c>
      <c r="M193" s="38" t="s">
        <v>82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321</v>
      </c>
      <c r="B194" s="63" t="s">
        <v>322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118</v>
      </c>
      <c r="L194" s="37" t="s">
        <v>45</v>
      </c>
      <c r="M194" s="38" t="s">
        <v>82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324</v>
      </c>
      <c r="B195" s="63" t="s">
        <v>325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326</v>
      </c>
      <c r="M195" s="38" t="s">
        <v>82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314</v>
      </c>
      <c r="AG195" s="78"/>
      <c r="AJ195" s="84" t="s">
        <v>119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317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84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333</v>
      </c>
      <c r="B202" s="63" t="s">
        <v>334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45</v>
      </c>
      <c r="M202" s="38" t="s">
        <v>88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335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45</v>
      </c>
      <c r="M203" s="38" t="s">
        <v>88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339</v>
      </c>
      <c r="B204" s="63" t="s">
        <v>340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45</v>
      </c>
      <c r="M204" s="38" t="s">
        <v>88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225</v>
      </c>
      <c r="M205" s="38" t="s">
        <v>88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335</v>
      </c>
      <c r="AG205" s="78"/>
      <c r="AJ205" s="84" t="s">
        <v>119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225</v>
      </c>
      <c r="M207" s="38" t="s">
        <v>88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341</v>
      </c>
      <c r="AG207" s="78"/>
      <c r="AJ207" s="84" t="s">
        <v>119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341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96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338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174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356</v>
      </c>
      <c r="B214" s="63" t="s">
        <v>357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45</v>
      </c>
      <c r="M214" s="38" t="s">
        <v>96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358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362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110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363</v>
      </c>
      <c r="B220" s="63" t="s">
        <v>364</v>
      </c>
      <c r="C220" s="36">
        <v>4301012228</v>
      </c>
      <c r="D220" s="625">
        <v>4680115887282</v>
      </c>
      <c r="E220" s="625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30" t="s">
        <v>365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367</v>
      </c>
      <c r="AC220" s="280" t="s">
        <v>366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368</v>
      </c>
      <c r="B221" s="63" t="s">
        <v>369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45</v>
      </c>
      <c r="M221" s="38" t="s">
        <v>114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370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371</v>
      </c>
      <c r="B222" s="63" t="s">
        <v>372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373</v>
      </c>
      <c r="B223" s="63" t="s">
        <v>374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45</v>
      </c>
      <c r="M223" s="38" t="s">
        <v>114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375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376</v>
      </c>
      <c r="B224" s="63" t="s">
        <v>377</v>
      </c>
      <c r="C224" s="36">
        <v>4301011824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118</v>
      </c>
      <c r="L224" s="37" t="s">
        <v>45</v>
      </c>
      <c r="M224" s="38" t="s">
        <v>114</v>
      </c>
      <c r="N224" s="38"/>
      <c r="O224" s="37">
        <v>55</v>
      </c>
      <c r="P224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370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376</v>
      </c>
      <c r="B225" s="63" t="s">
        <v>378</v>
      </c>
      <c r="C225" s="36">
        <v>4301012196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118</v>
      </c>
      <c r="L225" s="37" t="s">
        <v>45</v>
      </c>
      <c r="M225" s="38" t="s">
        <v>114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118</v>
      </c>
      <c r="L226" s="37" t="s">
        <v>45</v>
      </c>
      <c r="M226" s="38" t="s">
        <v>114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118</v>
      </c>
      <c r="L227" s="37" t="s">
        <v>45</v>
      </c>
      <c r="M227" s="38" t="s">
        <v>114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366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4301011722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118</v>
      </c>
      <c r="L228" s="37" t="s">
        <v>45</v>
      </c>
      <c r="M228" s="38" t="s">
        <v>114</v>
      </c>
      <c r="N228" s="38"/>
      <c r="O228" s="37">
        <v>55</v>
      </c>
      <c r="P228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384</v>
      </c>
      <c r="B229" s="63" t="s">
        <v>386</v>
      </c>
      <c r="C229" s="36">
        <v>4301012195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118</v>
      </c>
      <c r="L229" s="37" t="s">
        <v>45</v>
      </c>
      <c r="M229" s="38" t="s">
        <v>114</v>
      </c>
      <c r="N229" s="38"/>
      <c r="O229" s="37">
        <v>55</v>
      </c>
      <c r="P229" s="739" t="s">
        <v>387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375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144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388</v>
      </c>
      <c r="B233" s="63" t="s">
        <v>389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390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391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392</v>
      </c>
      <c r="B237" s="63" t="s">
        <v>393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292</v>
      </c>
      <c r="L237" s="37" t="s">
        <v>45</v>
      </c>
      <c r="M237" s="38" t="s">
        <v>291</v>
      </c>
      <c r="N237" s="38"/>
      <c r="O237" s="37">
        <v>45</v>
      </c>
      <c r="P237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394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395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396</v>
      </c>
      <c r="B241" s="63" t="s">
        <v>397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292</v>
      </c>
      <c r="L241" s="37" t="s">
        <v>45</v>
      </c>
      <c r="M241" s="38" t="s">
        <v>291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398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399</v>
      </c>
      <c r="B242" s="63" t="s">
        <v>400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292</v>
      </c>
      <c r="L242" s="37" t="s">
        <v>45</v>
      </c>
      <c r="M242" s="38" t="s">
        <v>291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401</v>
      </c>
      <c r="B243" s="63" t="s">
        <v>402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292</v>
      </c>
      <c r="L243" s="37" t="s">
        <v>45</v>
      </c>
      <c r="M243" s="38" t="s">
        <v>291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292</v>
      </c>
      <c r="L244" s="37" t="s">
        <v>45</v>
      </c>
      <c r="M244" s="38" t="s">
        <v>291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292</v>
      </c>
      <c r="L245" s="37" t="s">
        <v>45</v>
      </c>
      <c r="M245" s="38" t="s">
        <v>291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407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110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45</v>
      </c>
      <c r="M250" s="38" t="s">
        <v>114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45</v>
      </c>
      <c r="M252" s="38" t="s">
        <v>114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118</v>
      </c>
      <c r="L253" s="37" t="s">
        <v>45</v>
      </c>
      <c r="M253" s="38" t="s">
        <v>114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118</v>
      </c>
      <c r="L254" s="37" t="s">
        <v>45</v>
      </c>
      <c r="M254" s="38" t="s">
        <v>114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423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110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428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429</v>
      </c>
      <c r="B261" s="63" t="s">
        <v>430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431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432</v>
      </c>
      <c r="B262" s="63" t="s">
        <v>433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435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84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96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45</v>
      </c>
      <c r="M269" s="38" t="s">
        <v>88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445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78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4" t="s">
        <v>84</v>
      </c>
      <c r="B277" s="624"/>
      <c r="C277" s="624"/>
      <c r="D277" s="624"/>
      <c r="E277" s="624"/>
      <c r="F277" s="624"/>
      <c r="G277" s="624"/>
      <c r="H277" s="624"/>
      <c r="I277" s="624"/>
      <c r="J277" s="624"/>
      <c r="K277" s="624"/>
      <c r="L277" s="624"/>
      <c r="M277" s="624"/>
      <c r="N277" s="624"/>
      <c r="O277" s="624"/>
      <c r="P277" s="624"/>
      <c r="Q277" s="624"/>
      <c r="R277" s="624"/>
      <c r="S277" s="624"/>
      <c r="T277" s="624"/>
      <c r="U277" s="624"/>
      <c r="V277" s="624"/>
      <c r="W277" s="624"/>
      <c r="X277" s="624"/>
      <c r="Y277" s="624"/>
      <c r="Z277" s="624"/>
      <c r="AA277" s="66"/>
      <c r="AB277" s="66"/>
      <c r="AC277" s="80"/>
    </row>
    <row r="278" spans="1:68" ht="37.5" customHeight="1" x14ac:dyDescent="0.25">
      <c r="A278" s="63" t="s">
        <v>449</v>
      </c>
      <c r="B278" s="63" t="s">
        <v>450</v>
      </c>
      <c r="C278" s="36">
        <v>4301051782</v>
      </c>
      <c r="D278" s="625">
        <v>4680115884618</v>
      </c>
      <c r="E278" s="625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118</v>
      </c>
      <c r="L278" s="37" t="s">
        <v>45</v>
      </c>
      <c r="M278" s="38" t="s">
        <v>88</v>
      </c>
      <c r="N278" s="38"/>
      <c r="O278" s="37">
        <v>45</v>
      </c>
      <c r="P278" s="7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7"/>
      <c r="R278" s="627"/>
      <c r="S278" s="627"/>
      <c r="T278" s="62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3" t="s">
        <v>452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5"/>
      <c r="AB281" s="65"/>
      <c r="AC281" s="79"/>
    </row>
    <row r="282" spans="1:68" ht="14.25" customHeight="1" x14ac:dyDescent="0.25">
      <c r="A282" s="624" t="s">
        <v>110</v>
      </c>
      <c r="B282" s="624"/>
      <c r="C282" s="624"/>
      <c r="D282" s="624"/>
      <c r="E282" s="624"/>
      <c r="F282" s="624"/>
      <c r="G282" s="624"/>
      <c r="H282" s="624"/>
      <c r="I282" s="624"/>
      <c r="J282" s="624"/>
      <c r="K282" s="624"/>
      <c r="L282" s="624"/>
      <c r="M282" s="624"/>
      <c r="N282" s="624"/>
      <c r="O282" s="624"/>
      <c r="P282" s="624"/>
      <c r="Q282" s="624"/>
      <c r="R282" s="624"/>
      <c r="S282" s="624"/>
      <c r="T282" s="624"/>
      <c r="U282" s="624"/>
      <c r="V282" s="624"/>
      <c r="W282" s="624"/>
      <c r="X282" s="624"/>
      <c r="Y282" s="624"/>
      <c r="Z282" s="624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625">
        <v>4680115883703</v>
      </c>
      <c r="E283" s="625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115</v>
      </c>
      <c r="L283" s="37" t="s">
        <v>45</v>
      </c>
      <c r="M283" s="38" t="s">
        <v>114</v>
      </c>
      <c r="N283" s="38"/>
      <c r="O283" s="37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7"/>
      <c r="R283" s="627"/>
      <c r="S283" s="627"/>
      <c r="T283" s="62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3" t="s">
        <v>457</v>
      </c>
      <c r="B286" s="623"/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623"/>
      <c r="N286" s="623"/>
      <c r="O286" s="623"/>
      <c r="P286" s="623"/>
      <c r="Q286" s="623"/>
      <c r="R286" s="623"/>
      <c r="S286" s="623"/>
      <c r="T286" s="623"/>
      <c r="U286" s="623"/>
      <c r="V286" s="623"/>
      <c r="W286" s="623"/>
      <c r="X286" s="623"/>
      <c r="Y286" s="623"/>
      <c r="Z286" s="623"/>
      <c r="AA286" s="65"/>
      <c r="AB286" s="65"/>
      <c r="AC286" s="79"/>
    </row>
    <row r="287" spans="1:68" ht="14.25" customHeight="1" x14ac:dyDescent="0.25">
      <c r="A287" s="624" t="s">
        <v>110</v>
      </c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4"/>
      <c r="P287" s="624"/>
      <c r="Q287" s="624"/>
      <c r="R287" s="624"/>
      <c r="S287" s="624"/>
      <c r="T287" s="624"/>
      <c r="U287" s="624"/>
      <c r="V287" s="624"/>
      <c r="W287" s="624"/>
      <c r="X287" s="624"/>
      <c r="Y287" s="624"/>
      <c r="Z287" s="624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115</v>
      </c>
      <c r="L288" s="37" t="s">
        <v>45</v>
      </c>
      <c r="M288" s="38" t="s">
        <v>88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461</v>
      </c>
      <c r="B289" s="63" t="s">
        <v>462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114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88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118</v>
      </c>
      <c r="L291" s="37" t="s">
        <v>45</v>
      </c>
      <c r="M291" s="38" t="s">
        <v>114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118</v>
      </c>
      <c r="L292" s="37" t="s">
        <v>45</v>
      </c>
      <c r="M292" s="38" t="s">
        <v>114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4" t="s">
        <v>78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472</v>
      </c>
      <c r="B296" s="63" t="s">
        <v>473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118</v>
      </c>
      <c r="L296" s="37" t="s">
        <v>45</v>
      </c>
      <c r="M296" s="38" t="s">
        <v>82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2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474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28">IFERROR(X296*I296/H296,"0")</f>
        <v>0</v>
      </c>
      <c r="BN296" s="78">
        <f t="shared" ref="BN296:BN302" si="29">IFERROR(Y296*I296/H296,"0")</f>
        <v>0</v>
      </c>
      <c r="BO296" s="78">
        <f t="shared" ref="BO296:BO302" si="30">IFERROR(1/J296*(X296/H296),"0")</f>
        <v>0</v>
      </c>
      <c r="BP296" s="78">
        <f t="shared" ref="BP296:BP302" si="31">IFERROR(1/J296*(Y296/H296),"0")</f>
        <v>0</v>
      </c>
    </row>
    <row r="297" spans="1:68" ht="27" customHeight="1" x14ac:dyDescent="0.25">
      <c r="A297" s="63" t="s">
        <v>475</v>
      </c>
      <c r="B297" s="63" t="s">
        <v>476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118</v>
      </c>
      <c r="L297" s="37" t="s">
        <v>45</v>
      </c>
      <c r="M297" s="38" t="s">
        <v>82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118</v>
      </c>
      <c r="L298" s="37" t="s">
        <v>45</v>
      </c>
      <c r="M298" s="38" t="s">
        <v>82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4" t="s">
        <v>84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491</v>
      </c>
      <c r="B306" s="63" t="s">
        <v>492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115</v>
      </c>
      <c r="L306" s="37" t="s">
        <v>45</v>
      </c>
      <c r="M306" s="38" t="s">
        <v>88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493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494</v>
      </c>
      <c r="B307" s="63" t="s">
        <v>495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96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4" t="s">
        <v>174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115</v>
      </c>
      <c r="L314" s="37" t="s">
        <v>45</v>
      </c>
      <c r="M314" s="38" t="s">
        <v>88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508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115</v>
      </c>
      <c r="L315" s="37" t="s">
        <v>45</v>
      </c>
      <c r="M315" s="38" t="s">
        <v>88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512</v>
      </c>
      <c r="B316" s="63" t="s">
        <v>513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115</v>
      </c>
      <c r="L316" s="37" t="s">
        <v>45</v>
      </c>
      <c r="M316" s="38" t="s">
        <v>96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4" t="s">
        <v>102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118</v>
      </c>
      <c r="L320" s="37" t="s">
        <v>45</v>
      </c>
      <c r="M320" s="38" t="s">
        <v>107</v>
      </c>
      <c r="N320" s="38"/>
      <c r="O320" s="37">
        <v>180</v>
      </c>
      <c r="P320" s="782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517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518</v>
      </c>
      <c r="B321" s="63" t="s">
        <v>519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118</v>
      </c>
      <c r="L321" s="37" t="s">
        <v>45</v>
      </c>
      <c r="M321" s="38" t="s">
        <v>107</v>
      </c>
      <c r="N321" s="38"/>
      <c r="O321" s="37">
        <v>180</v>
      </c>
      <c r="P321" s="783" t="s">
        <v>520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521</v>
      </c>
      <c r="B322" s="63" t="s">
        <v>522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107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524</v>
      </c>
      <c r="B323" s="63" t="s">
        <v>525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45</v>
      </c>
      <c r="M323" s="38" t="s">
        <v>107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517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4" t="s">
        <v>526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 x14ac:dyDescent="0.25">
      <c r="A327" s="63" t="s">
        <v>527</v>
      </c>
      <c r="B327" s="63" t="s">
        <v>528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530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529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531</v>
      </c>
      <c r="B328" s="63" t="s">
        <v>532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530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530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3" t="s">
        <v>535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 x14ac:dyDescent="0.25">
      <c r="A333" s="624" t="s">
        <v>84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536</v>
      </c>
      <c r="B334" s="63" t="s">
        <v>537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115</v>
      </c>
      <c r="L334" s="37" t="s">
        <v>45</v>
      </c>
      <c r="M334" s="38" t="s">
        <v>96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538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539</v>
      </c>
      <c r="B335" s="63" t="s">
        <v>540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225</v>
      </c>
      <c r="M335" s="38" t="s">
        <v>88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541</v>
      </c>
      <c r="AG335" s="78"/>
      <c r="AJ335" s="84" t="s">
        <v>119</v>
      </c>
      <c r="AK335" s="84">
        <v>29.4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542</v>
      </c>
      <c r="B336" s="63" t="s">
        <v>543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225</v>
      </c>
      <c r="M336" s="38" t="s">
        <v>96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544</v>
      </c>
      <c r="AG336" s="78"/>
      <c r="AJ336" s="84" t="s">
        <v>119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2" t="s">
        <v>545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 x14ac:dyDescent="0.25">
      <c r="A340" s="623" t="s">
        <v>546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 x14ac:dyDescent="0.25">
      <c r="A341" s="624" t="s">
        <v>110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 x14ac:dyDescent="0.25">
      <c r="A342" s="63" t="s">
        <v>547</v>
      </c>
      <c r="B342" s="63" t="s">
        <v>548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115</v>
      </c>
      <c r="L342" s="37" t="s">
        <v>45</v>
      </c>
      <c r="M342" s="38" t="s">
        <v>82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549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3">IFERROR(X342*I342/H342,"0")</f>
        <v>0</v>
      </c>
      <c r="BN342" s="78">
        <f t="shared" ref="BN342:BN348" si="34">IFERROR(Y342*I342/H342,"0")</f>
        <v>0</v>
      </c>
      <c r="BO342" s="78">
        <f t="shared" ref="BO342:BO348" si="35">IFERROR(1/J342*(X342/H342),"0")</f>
        <v>0</v>
      </c>
      <c r="BP342" s="78">
        <f t="shared" ref="BP342:BP348" si="36">IFERROR(1/J342*(Y342/H342),"0")</f>
        <v>0</v>
      </c>
    </row>
    <row r="343" spans="1:68" ht="27" customHeight="1" x14ac:dyDescent="0.25">
      <c r="A343" s="63" t="s">
        <v>550</v>
      </c>
      <c r="B343" s="63" t="s">
        <v>551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45</v>
      </c>
      <c r="M343" s="38" t="s">
        <v>82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552</v>
      </c>
      <c r="AG343" s="78"/>
      <c r="AJ343" s="84" t="s">
        <v>45</v>
      </c>
      <c r="AK343" s="84">
        <v>0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37.5" customHeight="1" x14ac:dyDescent="0.25">
      <c r="A344" s="63" t="s">
        <v>553</v>
      </c>
      <c r="B344" s="63" t="s">
        <v>554</v>
      </c>
      <c r="C344" s="36">
        <v>4301011867</v>
      </c>
      <c r="D344" s="625">
        <v>4680115884830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45</v>
      </c>
      <c r="M344" s="38" t="s">
        <v>82</v>
      </c>
      <c r="N344" s="38"/>
      <c r="O344" s="37">
        <v>60</v>
      </c>
      <c r="P344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555</v>
      </c>
      <c r="AG344" s="78"/>
      <c r="AJ344" s="84" t="s">
        <v>45</v>
      </c>
      <c r="AK344" s="84">
        <v>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556</v>
      </c>
      <c r="B345" s="63" t="s">
        <v>557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45</v>
      </c>
      <c r="M345" s="38" t="s">
        <v>96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558</v>
      </c>
      <c r="AG345" s="78"/>
      <c r="AJ345" s="84" t="s">
        <v>45</v>
      </c>
      <c r="AK345" s="84">
        <v>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559</v>
      </c>
      <c r="B346" s="63" t="s">
        <v>560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118</v>
      </c>
      <c r="L346" s="37" t="s">
        <v>45</v>
      </c>
      <c r="M346" s="38" t="s">
        <v>114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561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562</v>
      </c>
      <c r="B347" s="63" t="s">
        <v>563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118</v>
      </c>
      <c r="L347" s="37" t="s">
        <v>45</v>
      </c>
      <c r="M347" s="38" t="s">
        <v>82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552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37.5" customHeight="1" x14ac:dyDescent="0.25">
      <c r="A348" s="63" t="s">
        <v>564</v>
      </c>
      <c r="B348" s="63" t="s">
        <v>565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118</v>
      </c>
      <c r="L348" s="37" t="s">
        <v>45</v>
      </c>
      <c r="M348" s="38" t="s">
        <v>82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555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4" t="s">
        <v>144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 x14ac:dyDescent="0.25">
      <c r="A352" s="63" t="s">
        <v>566</v>
      </c>
      <c r="B352" s="63" t="s">
        <v>567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115</v>
      </c>
      <c r="L352" s="37" t="s">
        <v>45</v>
      </c>
      <c r="M352" s="38" t="s">
        <v>114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568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569</v>
      </c>
      <c r="B353" s="63" t="s">
        <v>570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118</v>
      </c>
      <c r="L353" s="37" t="s">
        <v>45</v>
      </c>
      <c r="M353" s="38" t="s">
        <v>114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568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4" t="s">
        <v>84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 x14ac:dyDescent="0.25">
      <c r="A357" s="63" t="s">
        <v>571</v>
      </c>
      <c r="B357" s="63" t="s">
        <v>572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115</v>
      </c>
      <c r="L357" s="37" t="s">
        <v>45</v>
      </c>
      <c r="M357" s="38" t="s">
        <v>88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573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574</v>
      </c>
      <c r="B358" s="63" t="s">
        <v>575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576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4" t="s">
        <v>174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 x14ac:dyDescent="0.25">
      <c r="A362" s="63" t="s">
        <v>577</v>
      </c>
      <c r="B362" s="63" t="s">
        <v>578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115</v>
      </c>
      <c r="L362" s="37" t="s">
        <v>45</v>
      </c>
      <c r="M362" s="38" t="s">
        <v>88</v>
      </c>
      <c r="N362" s="38"/>
      <c r="O362" s="37">
        <v>40</v>
      </c>
      <c r="P362" s="803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3" t="s">
        <v>580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 x14ac:dyDescent="0.25">
      <c r="A366" s="624" t="s">
        <v>110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 x14ac:dyDescent="0.25">
      <c r="A367" s="63" t="s">
        <v>581</v>
      </c>
      <c r="B367" s="63" t="s">
        <v>582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115</v>
      </c>
      <c r="L367" s="37" t="s">
        <v>45</v>
      </c>
      <c r="M367" s="38" t="s">
        <v>82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584</v>
      </c>
      <c r="B368" s="63" t="s">
        <v>585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45</v>
      </c>
      <c r="M368" s="38" t="s">
        <v>82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587</v>
      </c>
      <c r="B369" s="63" t="s">
        <v>588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118</v>
      </c>
      <c r="L369" s="37" t="s">
        <v>45</v>
      </c>
      <c r="M369" s="38" t="s">
        <v>82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4" t="s">
        <v>78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 x14ac:dyDescent="0.25">
      <c r="A373" s="63" t="s">
        <v>589</v>
      </c>
      <c r="B373" s="63" t="s">
        <v>590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118</v>
      </c>
      <c r="L373" s="37" t="s">
        <v>45</v>
      </c>
      <c r="M373" s="38" t="s">
        <v>82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589</v>
      </c>
      <c r="B374" s="63" t="s">
        <v>592</v>
      </c>
      <c r="C374" s="36">
        <v>4301031457</v>
      </c>
      <c r="D374" s="625">
        <v>4607091384802</v>
      </c>
      <c r="E374" s="625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118</v>
      </c>
      <c r="L374" s="37" t="s">
        <v>45</v>
      </c>
      <c r="M374" s="38" t="s">
        <v>82</v>
      </c>
      <c r="N374" s="38"/>
      <c r="O374" s="37">
        <v>50</v>
      </c>
      <c r="P374" s="808" t="s">
        <v>593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4" t="s">
        <v>84</v>
      </c>
      <c r="B377" s="624"/>
      <c r="C377" s="624"/>
      <c r="D377" s="624"/>
      <c r="E377" s="624"/>
      <c r="F377" s="624"/>
      <c r="G377" s="624"/>
      <c r="H377" s="624"/>
      <c r="I377" s="624"/>
      <c r="J377" s="624"/>
      <c r="K377" s="624"/>
      <c r="L377" s="624"/>
      <c r="M377" s="624"/>
      <c r="N377" s="624"/>
      <c r="O377" s="624"/>
      <c r="P377" s="624"/>
      <c r="Q377" s="624"/>
      <c r="R377" s="624"/>
      <c r="S377" s="624"/>
      <c r="T377" s="624"/>
      <c r="U377" s="624"/>
      <c r="V377" s="624"/>
      <c r="W377" s="624"/>
      <c r="X377" s="624"/>
      <c r="Y377" s="624"/>
      <c r="Z377" s="624"/>
      <c r="AA377" s="66"/>
      <c r="AB377" s="66"/>
      <c r="AC377" s="80"/>
    </row>
    <row r="378" spans="1:68" ht="27" customHeight="1" x14ac:dyDescent="0.25">
      <c r="A378" s="63" t="s">
        <v>594</v>
      </c>
      <c r="B378" s="63" t="s">
        <v>595</v>
      </c>
      <c r="C378" s="36">
        <v>4301051899</v>
      </c>
      <c r="D378" s="625">
        <v>4607091384246</v>
      </c>
      <c r="E378" s="625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45</v>
      </c>
      <c r="M378" s="38" t="s">
        <v>88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596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597</v>
      </c>
      <c r="B379" s="63" t="s">
        <v>598</v>
      </c>
      <c r="C379" s="36">
        <v>4301051660</v>
      </c>
      <c r="D379" s="625">
        <v>4607091384253</v>
      </c>
      <c r="E379" s="625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596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4" t="s">
        <v>174</v>
      </c>
      <c r="B382" s="624"/>
      <c r="C382" s="624"/>
      <c r="D382" s="624"/>
      <c r="E382" s="624"/>
      <c r="F382" s="624"/>
      <c r="G382" s="624"/>
      <c r="H382" s="624"/>
      <c r="I382" s="624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6"/>
      <c r="AB382" s="66"/>
      <c r="AC382" s="80"/>
    </row>
    <row r="383" spans="1:68" ht="27" customHeight="1" x14ac:dyDescent="0.25">
      <c r="A383" s="63" t="s">
        <v>599</v>
      </c>
      <c r="B383" s="63" t="s">
        <v>600</v>
      </c>
      <c r="C383" s="36">
        <v>4301060441</v>
      </c>
      <c r="D383" s="625">
        <v>4607091389357</v>
      </c>
      <c r="E383" s="625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115</v>
      </c>
      <c r="L383" s="37" t="s">
        <v>45</v>
      </c>
      <c r="M383" s="38" t="s">
        <v>88</v>
      </c>
      <c r="N383" s="38"/>
      <c r="O383" s="37">
        <v>40</v>
      </c>
      <c r="P383" s="8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7"/>
      <c r="R383" s="627"/>
      <c r="S383" s="627"/>
      <c r="T383" s="62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601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2"/>
      <c r="B385" s="632"/>
      <c r="C385" s="632"/>
      <c r="D385" s="632"/>
      <c r="E385" s="632"/>
      <c r="F385" s="632"/>
      <c r="G385" s="632"/>
      <c r="H385" s="632"/>
      <c r="I385" s="632"/>
      <c r="J385" s="632"/>
      <c r="K385" s="632"/>
      <c r="L385" s="632"/>
      <c r="M385" s="632"/>
      <c r="N385" s="632"/>
      <c r="O385" s="633"/>
      <c r="P385" s="629" t="s">
        <v>40</v>
      </c>
      <c r="Q385" s="630"/>
      <c r="R385" s="630"/>
      <c r="S385" s="630"/>
      <c r="T385" s="630"/>
      <c r="U385" s="630"/>
      <c r="V385" s="631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2" t="s">
        <v>602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54"/>
      <c r="AB386" s="54"/>
      <c r="AC386" s="54"/>
    </row>
    <row r="387" spans="1:68" ht="16.5" customHeight="1" x14ac:dyDescent="0.25">
      <c r="A387" s="623" t="s">
        <v>603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5"/>
      <c r="AB387" s="65"/>
      <c r="AC387" s="79"/>
    </row>
    <row r="388" spans="1:68" ht="14.25" customHeight="1" x14ac:dyDescent="0.25">
      <c r="A388" s="624" t="s">
        <v>78</v>
      </c>
      <c r="B388" s="624"/>
      <c r="C388" s="624"/>
      <c r="D388" s="624"/>
      <c r="E388" s="624"/>
      <c r="F388" s="624"/>
      <c r="G388" s="624"/>
      <c r="H388" s="624"/>
      <c r="I388" s="624"/>
      <c r="J388" s="624"/>
      <c r="K388" s="624"/>
      <c r="L388" s="624"/>
      <c r="M388" s="624"/>
      <c r="N388" s="624"/>
      <c r="O388" s="624"/>
      <c r="P388" s="624"/>
      <c r="Q388" s="624"/>
      <c r="R388" s="624"/>
      <c r="S388" s="624"/>
      <c r="T388" s="624"/>
      <c r="U388" s="624"/>
      <c r="V388" s="624"/>
      <c r="W388" s="624"/>
      <c r="X388" s="624"/>
      <c r="Y388" s="624"/>
      <c r="Z388" s="624"/>
      <c r="AA388" s="66"/>
      <c r="AB388" s="66"/>
      <c r="AC388" s="80"/>
    </row>
    <row r="389" spans="1:68" ht="27" customHeight="1" x14ac:dyDescent="0.25">
      <c r="A389" s="63" t="s">
        <v>604</v>
      </c>
      <c r="B389" s="63" t="s">
        <v>605</v>
      </c>
      <c r="C389" s="36">
        <v>4301031405</v>
      </c>
      <c r="D389" s="625">
        <v>4680115886100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118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37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606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38">IFERROR(X389*I389/H389,"0")</f>
        <v>0</v>
      </c>
      <c r="BN389" s="78">
        <f t="shared" ref="BN389:BN398" si="39">IFERROR(Y389*I389/H389,"0")</f>
        <v>0</v>
      </c>
      <c r="BO389" s="78">
        <f t="shared" ref="BO389:BO398" si="40">IFERROR(1/J389*(X389/H389),"0")</f>
        <v>0</v>
      </c>
      <c r="BP389" s="78">
        <f t="shared" ref="BP389:BP398" si="41">IFERROR(1/J389*(Y389/H389),"0")</f>
        <v>0</v>
      </c>
    </row>
    <row r="390" spans="1:68" ht="27" customHeight="1" x14ac:dyDescent="0.25">
      <c r="A390" s="63" t="s">
        <v>607</v>
      </c>
      <c r="B390" s="63" t="s">
        <v>608</v>
      </c>
      <c r="C390" s="36">
        <v>4301031382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118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607</v>
      </c>
      <c r="B391" s="63" t="s">
        <v>610</v>
      </c>
      <c r="C391" s="36">
        <v>4301031406</v>
      </c>
      <c r="D391" s="625">
        <v>4680115886117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118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609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611</v>
      </c>
      <c r="B392" s="63" t="s">
        <v>612</v>
      </c>
      <c r="C392" s="36">
        <v>4301031402</v>
      </c>
      <c r="D392" s="625">
        <v>4680115886124</v>
      </c>
      <c r="E392" s="62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118</v>
      </c>
      <c r="L392" s="37" t="s">
        <v>45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613</v>
      </c>
      <c r="AG392" s="78"/>
      <c r="AJ392" s="84" t="s">
        <v>45</v>
      </c>
      <c r="AK392" s="84">
        <v>0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614</v>
      </c>
      <c r="B393" s="63" t="s">
        <v>615</v>
      </c>
      <c r="C393" s="36">
        <v>4301031366</v>
      </c>
      <c r="D393" s="625">
        <v>4680115883147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ref="Z393:Z398" si="42">IFERROR(IF(Y393=0,"",ROUNDUP(Y393/H393,0)*0.00502),"")</f>
        <v/>
      </c>
      <c r="AA393" s="68" t="s">
        <v>45</v>
      </c>
      <c r="AB393" s="69" t="s">
        <v>45</v>
      </c>
      <c r="AC393" s="452" t="s">
        <v>606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616</v>
      </c>
      <c r="B394" s="63" t="s">
        <v>617</v>
      </c>
      <c r="C394" s="36">
        <v>4301031362</v>
      </c>
      <c r="D394" s="625">
        <v>4607091384338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606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37.5" customHeight="1" x14ac:dyDescent="0.25">
      <c r="A395" s="63" t="s">
        <v>618</v>
      </c>
      <c r="B395" s="63" t="s">
        <v>619</v>
      </c>
      <c r="C395" s="36">
        <v>4301031361</v>
      </c>
      <c r="D395" s="625">
        <v>4607091389524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27" customHeight="1" x14ac:dyDescent="0.25">
      <c r="A396" s="63" t="s">
        <v>621</v>
      </c>
      <c r="B396" s="63" t="s">
        <v>622</v>
      </c>
      <c r="C396" s="36">
        <v>4301031364</v>
      </c>
      <c r="D396" s="625">
        <v>4680115883161</v>
      </c>
      <c r="E396" s="62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623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ht="27" customHeight="1" x14ac:dyDescent="0.25">
      <c r="A397" s="63" t="s">
        <v>624</v>
      </c>
      <c r="B397" s="63" t="s">
        <v>625</v>
      </c>
      <c r="C397" s="36">
        <v>4301031358</v>
      </c>
      <c r="D397" s="625">
        <v>4607091389531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37"/>
        <v>0</v>
      </c>
      <c r="Z397" s="41" t="str">
        <f t="shared" si="42"/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38"/>
        <v>0</v>
      </c>
      <c r="BN397" s="78">
        <f t="shared" si="39"/>
        <v>0</v>
      </c>
      <c r="BO397" s="78">
        <f t="shared" si="40"/>
        <v>0</v>
      </c>
      <c r="BP397" s="78">
        <f t="shared" si="41"/>
        <v>0</v>
      </c>
    </row>
    <row r="398" spans="1:68" ht="37.5" customHeight="1" x14ac:dyDescent="0.25">
      <c r="A398" s="63" t="s">
        <v>627</v>
      </c>
      <c r="B398" s="63" t="s">
        <v>628</v>
      </c>
      <c r="C398" s="36">
        <v>4301031360</v>
      </c>
      <c r="D398" s="625">
        <v>4607091384345</v>
      </c>
      <c r="E398" s="62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27"/>
      <c r="R398" s="627"/>
      <c r="S398" s="627"/>
      <c r="T398" s="62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37"/>
        <v>0</v>
      </c>
      <c r="Z398" s="41" t="str">
        <f t="shared" si="42"/>
        <v/>
      </c>
      <c r="AA398" s="68" t="s">
        <v>45</v>
      </c>
      <c r="AB398" s="69" t="s">
        <v>45</v>
      </c>
      <c r="AC398" s="462" t="s">
        <v>623</v>
      </c>
      <c r="AG398" s="78"/>
      <c r="AJ398" s="84" t="s">
        <v>45</v>
      </c>
      <c r="AK398" s="84">
        <v>0</v>
      </c>
      <c r="BB398" s="463" t="s">
        <v>66</v>
      </c>
      <c r="BM398" s="78">
        <f t="shared" si="38"/>
        <v>0</v>
      </c>
      <c r="BN398" s="78">
        <f t="shared" si="39"/>
        <v>0</v>
      </c>
      <c r="BO398" s="78">
        <f t="shared" si="40"/>
        <v>0</v>
      </c>
      <c r="BP398" s="78">
        <f t="shared" si="41"/>
        <v>0</v>
      </c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2"/>
      <c r="B400" s="632"/>
      <c r="C400" s="632"/>
      <c r="D400" s="632"/>
      <c r="E400" s="632"/>
      <c r="F400" s="632"/>
      <c r="G400" s="632"/>
      <c r="H400" s="632"/>
      <c r="I400" s="632"/>
      <c r="J400" s="632"/>
      <c r="K400" s="632"/>
      <c r="L400" s="632"/>
      <c r="M400" s="632"/>
      <c r="N400" s="632"/>
      <c r="O400" s="633"/>
      <c r="P400" s="629" t="s">
        <v>40</v>
      </c>
      <c r="Q400" s="630"/>
      <c r="R400" s="630"/>
      <c r="S400" s="630"/>
      <c r="T400" s="630"/>
      <c r="U400" s="630"/>
      <c r="V400" s="631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24" t="s">
        <v>84</v>
      </c>
      <c r="B401" s="624"/>
      <c r="C401" s="624"/>
      <c r="D401" s="624"/>
      <c r="E401" s="624"/>
      <c r="F401" s="624"/>
      <c r="G401" s="624"/>
      <c r="H401" s="624"/>
      <c r="I401" s="624"/>
      <c r="J401" s="624"/>
      <c r="K401" s="624"/>
      <c r="L401" s="624"/>
      <c r="M401" s="624"/>
      <c r="N401" s="624"/>
      <c r="O401" s="624"/>
      <c r="P401" s="624"/>
      <c r="Q401" s="624"/>
      <c r="R401" s="624"/>
      <c r="S401" s="624"/>
      <c r="T401" s="624"/>
      <c r="U401" s="624"/>
      <c r="V401" s="624"/>
      <c r="W401" s="624"/>
      <c r="X401" s="624"/>
      <c r="Y401" s="624"/>
      <c r="Z401" s="624"/>
      <c r="AA401" s="66"/>
      <c r="AB401" s="66"/>
      <c r="AC401" s="80"/>
    </row>
    <row r="402" spans="1:68" ht="27" customHeight="1" x14ac:dyDescent="0.25">
      <c r="A402" s="63" t="s">
        <v>629</v>
      </c>
      <c r="B402" s="63" t="s">
        <v>630</v>
      </c>
      <c r="C402" s="36">
        <v>4301051284</v>
      </c>
      <c r="D402" s="625">
        <v>4607091384352</v>
      </c>
      <c r="E402" s="625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118</v>
      </c>
      <c r="L402" s="37" t="s">
        <v>45</v>
      </c>
      <c r="M402" s="38" t="s">
        <v>88</v>
      </c>
      <c r="N402" s="38"/>
      <c r="O402" s="37">
        <v>45</v>
      </c>
      <c r="P402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631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632</v>
      </c>
      <c r="B403" s="63" t="s">
        <v>633</v>
      </c>
      <c r="C403" s="36">
        <v>4301051431</v>
      </c>
      <c r="D403" s="625">
        <v>4607091389654</v>
      </c>
      <c r="E403" s="625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27"/>
      <c r="R403" s="627"/>
      <c r="S403" s="627"/>
      <c r="T403" s="62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634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2"/>
      <c r="B405" s="632"/>
      <c r="C405" s="632"/>
      <c r="D405" s="632"/>
      <c r="E405" s="632"/>
      <c r="F405" s="632"/>
      <c r="G405" s="632"/>
      <c r="H405" s="632"/>
      <c r="I405" s="632"/>
      <c r="J405" s="632"/>
      <c r="K405" s="632"/>
      <c r="L405" s="632"/>
      <c r="M405" s="632"/>
      <c r="N405" s="632"/>
      <c r="O405" s="633"/>
      <c r="P405" s="629" t="s">
        <v>40</v>
      </c>
      <c r="Q405" s="630"/>
      <c r="R405" s="630"/>
      <c r="S405" s="630"/>
      <c r="T405" s="630"/>
      <c r="U405" s="630"/>
      <c r="V405" s="631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3" t="s">
        <v>635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5"/>
      <c r="AB406" s="65"/>
      <c r="AC406" s="79"/>
    </row>
    <row r="407" spans="1:68" ht="14.25" customHeight="1" x14ac:dyDescent="0.25">
      <c r="A407" s="624" t="s">
        <v>144</v>
      </c>
      <c r="B407" s="624"/>
      <c r="C407" s="624"/>
      <c r="D407" s="624"/>
      <c r="E407" s="624"/>
      <c r="F407" s="624"/>
      <c r="G407" s="624"/>
      <c r="H407" s="624"/>
      <c r="I407" s="624"/>
      <c r="J407" s="624"/>
      <c r="K407" s="624"/>
      <c r="L407" s="624"/>
      <c r="M407" s="624"/>
      <c r="N407" s="624"/>
      <c r="O407" s="624"/>
      <c r="P407" s="624"/>
      <c r="Q407" s="624"/>
      <c r="R407" s="624"/>
      <c r="S407" s="624"/>
      <c r="T407" s="624"/>
      <c r="U407" s="624"/>
      <c r="V407" s="624"/>
      <c r="W407" s="624"/>
      <c r="X407" s="624"/>
      <c r="Y407" s="624"/>
      <c r="Z407" s="624"/>
      <c r="AA407" s="66"/>
      <c r="AB407" s="66"/>
      <c r="AC407" s="80"/>
    </row>
    <row r="408" spans="1:68" ht="27" customHeight="1" x14ac:dyDescent="0.25">
      <c r="A408" s="63" t="s">
        <v>636</v>
      </c>
      <c r="B408" s="63" t="s">
        <v>637</v>
      </c>
      <c r="C408" s="36">
        <v>4301020319</v>
      </c>
      <c r="D408" s="625">
        <v>4680115885240</v>
      </c>
      <c r="E408" s="625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27"/>
      <c r="R408" s="627"/>
      <c r="S408" s="627"/>
      <c r="T408" s="62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638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2"/>
      <c r="B410" s="632"/>
      <c r="C410" s="632"/>
      <c r="D410" s="632"/>
      <c r="E410" s="632"/>
      <c r="F410" s="632"/>
      <c r="G410" s="632"/>
      <c r="H410" s="632"/>
      <c r="I410" s="632"/>
      <c r="J410" s="632"/>
      <c r="K410" s="632"/>
      <c r="L410" s="632"/>
      <c r="M410" s="632"/>
      <c r="N410" s="632"/>
      <c r="O410" s="633"/>
      <c r="P410" s="629" t="s">
        <v>40</v>
      </c>
      <c r="Q410" s="630"/>
      <c r="R410" s="630"/>
      <c r="S410" s="630"/>
      <c r="T410" s="630"/>
      <c r="U410" s="630"/>
      <c r="V410" s="63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24" t="s">
        <v>78</v>
      </c>
      <c r="B411" s="624"/>
      <c r="C411" s="624"/>
      <c r="D411" s="624"/>
      <c r="E411" s="624"/>
      <c r="F411" s="624"/>
      <c r="G411" s="624"/>
      <c r="H411" s="624"/>
      <c r="I411" s="624"/>
      <c r="J411" s="624"/>
      <c r="K411" s="624"/>
      <c r="L411" s="624"/>
      <c r="M411" s="624"/>
      <c r="N411" s="624"/>
      <c r="O411" s="624"/>
      <c r="P411" s="624"/>
      <c r="Q411" s="624"/>
      <c r="R411" s="624"/>
      <c r="S411" s="624"/>
      <c r="T411" s="624"/>
      <c r="U411" s="624"/>
      <c r="V411" s="624"/>
      <c r="W411" s="624"/>
      <c r="X411" s="624"/>
      <c r="Y411" s="624"/>
      <c r="Z411" s="624"/>
      <c r="AA411" s="66"/>
      <c r="AB411" s="66"/>
      <c r="AC411" s="80"/>
    </row>
    <row r="412" spans="1:68" ht="27" customHeight="1" x14ac:dyDescent="0.25">
      <c r="A412" s="63" t="s">
        <v>639</v>
      </c>
      <c r="B412" s="63" t="s">
        <v>640</v>
      </c>
      <c r="C412" s="36">
        <v>4301031403</v>
      </c>
      <c r="D412" s="625">
        <v>4680115886094</v>
      </c>
      <c r="E412" s="625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118</v>
      </c>
      <c r="L412" s="37" t="s">
        <v>45</v>
      </c>
      <c r="M412" s="38" t="s">
        <v>114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641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642</v>
      </c>
      <c r="B413" s="63" t="s">
        <v>643</v>
      </c>
      <c r="C413" s="36">
        <v>4301031363</v>
      </c>
      <c r="D413" s="625">
        <v>4607091389425</v>
      </c>
      <c r="E413" s="625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644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645</v>
      </c>
      <c r="B414" s="63" t="s">
        <v>646</v>
      </c>
      <c r="C414" s="36">
        <v>4301031373</v>
      </c>
      <c r="D414" s="625">
        <v>4680115880771</v>
      </c>
      <c r="E414" s="625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648</v>
      </c>
      <c r="B415" s="63" t="s">
        <v>649</v>
      </c>
      <c r="C415" s="36">
        <v>4301031359</v>
      </c>
      <c r="D415" s="625">
        <v>4607091389500</v>
      </c>
      <c r="E415" s="625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326</v>
      </c>
      <c r="M415" s="38" t="s">
        <v>82</v>
      </c>
      <c r="N415" s="38"/>
      <c r="O415" s="37">
        <v>50</v>
      </c>
      <c r="P415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27"/>
      <c r="R415" s="627"/>
      <c r="S415" s="627"/>
      <c r="T415" s="62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647</v>
      </c>
      <c r="AG415" s="78"/>
      <c r="AJ415" s="84" t="s">
        <v>119</v>
      </c>
      <c r="AK415" s="84">
        <v>37.799999999999997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2"/>
      <c r="B417" s="632"/>
      <c r="C417" s="632"/>
      <c r="D417" s="632"/>
      <c r="E417" s="632"/>
      <c r="F417" s="632"/>
      <c r="G417" s="632"/>
      <c r="H417" s="632"/>
      <c r="I417" s="632"/>
      <c r="J417" s="632"/>
      <c r="K417" s="632"/>
      <c r="L417" s="632"/>
      <c r="M417" s="632"/>
      <c r="N417" s="632"/>
      <c r="O417" s="633"/>
      <c r="P417" s="629" t="s">
        <v>40</v>
      </c>
      <c r="Q417" s="630"/>
      <c r="R417" s="630"/>
      <c r="S417" s="630"/>
      <c r="T417" s="630"/>
      <c r="U417" s="630"/>
      <c r="V417" s="631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3" t="s">
        <v>650</v>
      </c>
      <c r="B418" s="623"/>
      <c r="C418" s="623"/>
      <c r="D418" s="623"/>
      <c r="E418" s="623"/>
      <c r="F418" s="623"/>
      <c r="G418" s="623"/>
      <c r="H418" s="623"/>
      <c r="I418" s="623"/>
      <c r="J418" s="623"/>
      <c r="K418" s="623"/>
      <c r="L418" s="623"/>
      <c r="M418" s="623"/>
      <c r="N418" s="623"/>
      <c r="O418" s="623"/>
      <c r="P418" s="623"/>
      <c r="Q418" s="623"/>
      <c r="R418" s="623"/>
      <c r="S418" s="623"/>
      <c r="T418" s="623"/>
      <c r="U418" s="623"/>
      <c r="V418" s="623"/>
      <c r="W418" s="623"/>
      <c r="X418" s="623"/>
      <c r="Y418" s="623"/>
      <c r="Z418" s="623"/>
      <c r="AA418" s="65"/>
      <c r="AB418" s="65"/>
      <c r="AC418" s="79"/>
    </row>
    <row r="419" spans="1:68" ht="14.25" customHeight="1" x14ac:dyDescent="0.25">
      <c r="A419" s="624" t="s">
        <v>78</v>
      </c>
      <c r="B419" s="624"/>
      <c r="C419" s="624"/>
      <c r="D419" s="624"/>
      <c r="E419" s="624"/>
      <c r="F419" s="624"/>
      <c r="G419" s="624"/>
      <c r="H419" s="624"/>
      <c r="I419" s="624"/>
      <c r="J419" s="624"/>
      <c r="K419" s="624"/>
      <c r="L419" s="624"/>
      <c r="M419" s="624"/>
      <c r="N419" s="624"/>
      <c r="O419" s="624"/>
      <c r="P419" s="624"/>
      <c r="Q419" s="624"/>
      <c r="R419" s="624"/>
      <c r="S419" s="624"/>
      <c r="T419" s="624"/>
      <c r="U419" s="624"/>
      <c r="V419" s="624"/>
      <c r="W419" s="624"/>
      <c r="X419" s="624"/>
      <c r="Y419" s="624"/>
      <c r="Z419" s="624"/>
      <c r="AA419" s="66"/>
      <c r="AB419" s="66"/>
      <c r="AC419" s="80"/>
    </row>
    <row r="420" spans="1:68" ht="27" customHeight="1" x14ac:dyDescent="0.25">
      <c r="A420" s="63" t="s">
        <v>651</v>
      </c>
      <c r="B420" s="63" t="s">
        <v>652</v>
      </c>
      <c r="C420" s="36">
        <v>4301031347</v>
      </c>
      <c r="D420" s="625">
        <v>4680115885110</v>
      </c>
      <c r="E420" s="625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27"/>
      <c r="R420" s="627"/>
      <c r="S420" s="627"/>
      <c r="T420" s="62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653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2"/>
      <c r="B422" s="632"/>
      <c r="C422" s="632"/>
      <c r="D422" s="632"/>
      <c r="E422" s="632"/>
      <c r="F422" s="632"/>
      <c r="G422" s="632"/>
      <c r="H422" s="632"/>
      <c r="I422" s="632"/>
      <c r="J422" s="632"/>
      <c r="K422" s="632"/>
      <c r="L422" s="632"/>
      <c r="M422" s="632"/>
      <c r="N422" s="632"/>
      <c r="O422" s="633"/>
      <c r="P422" s="629" t="s">
        <v>40</v>
      </c>
      <c r="Q422" s="630"/>
      <c r="R422" s="630"/>
      <c r="S422" s="630"/>
      <c r="T422" s="630"/>
      <c r="U422" s="630"/>
      <c r="V422" s="631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27.75" customHeight="1" x14ac:dyDescent="0.2">
      <c r="A423" s="622" t="s">
        <v>654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54"/>
      <c r="AB423" s="54"/>
      <c r="AC423" s="54"/>
    </row>
    <row r="424" spans="1:68" ht="16.5" customHeight="1" x14ac:dyDescent="0.25">
      <c r="A424" s="623" t="s">
        <v>654</v>
      </c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23"/>
      <c r="P424" s="623"/>
      <c r="Q424" s="623"/>
      <c r="R424" s="623"/>
      <c r="S424" s="623"/>
      <c r="T424" s="623"/>
      <c r="U424" s="623"/>
      <c r="V424" s="623"/>
      <c r="W424" s="623"/>
      <c r="X424" s="623"/>
      <c r="Y424" s="623"/>
      <c r="Z424" s="623"/>
      <c r="AA424" s="65"/>
      <c r="AB424" s="65"/>
      <c r="AC424" s="79"/>
    </row>
    <row r="425" spans="1:68" ht="14.25" customHeight="1" x14ac:dyDescent="0.25">
      <c r="A425" s="624" t="s">
        <v>110</v>
      </c>
      <c r="B425" s="624"/>
      <c r="C425" s="624"/>
      <c r="D425" s="624"/>
      <c r="E425" s="624"/>
      <c r="F425" s="624"/>
      <c r="G425" s="624"/>
      <c r="H425" s="624"/>
      <c r="I425" s="624"/>
      <c r="J425" s="624"/>
      <c r="K425" s="624"/>
      <c r="L425" s="624"/>
      <c r="M425" s="624"/>
      <c r="N425" s="624"/>
      <c r="O425" s="624"/>
      <c r="P425" s="624"/>
      <c r="Q425" s="624"/>
      <c r="R425" s="624"/>
      <c r="S425" s="624"/>
      <c r="T425" s="624"/>
      <c r="U425" s="624"/>
      <c r="V425" s="624"/>
      <c r="W425" s="624"/>
      <c r="X425" s="624"/>
      <c r="Y425" s="624"/>
      <c r="Z425" s="624"/>
      <c r="AA425" s="66"/>
      <c r="AB425" s="66"/>
      <c r="AC425" s="80"/>
    </row>
    <row r="426" spans="1:68" ht="27" customHeight="1" x14ac:dyDescent="0.25">
      <c r="A426" s="63" t="s">
        <v>655</v>
      </c>
      <c r="B426" s="63" t="s">
        <v>656</v>
      </c>
      <c r="C426" s="36">
        <v>4301011795</v>
      </c>
      <c r="D426" s="625">
        <v>4607091389067</v>
      </c>
      <c r="E426" s="62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45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627"/>
      <c r="R426" s="627"/>
      <c r="S426" s="627"/>
      <c r="T426" s="62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ref="Y426:Y437" si="43">IFERROR(IF(X426="",0,CEILING((X426/$H426),1)*$H426),"")</f>
        <v>0</v>
      </c>
      <c r="Z426" s="41" t="str">
        <f t="shared" ref="Z426:Z432" si="44">IFERROR(IF(Y426=0,"",ROUNDUP(Y426/H426,0)*0.01196),"")</f>
        <v/>
      </c>
      <c r="AA426" s="68" t="s">
        <v>45</v>
      </c>
      <c r="AB426" s="69" t="s">
        <v>45</v>
      </c>
      <c r="AC426" s="480" t="s">
        <v>113</v>
      </c>
      <c r="AG426" s="78"/>
      <c r="AJ426" s="84" t="s">
        <v>45</v>
      </c>
      <c r="AK426" s="84">
        <v>0</v>
      </c>
      <c r="BB426" s="481" t="s">
        <v>66</v>
      </c>
      <c r="BM426" s="78">
        <f t="shared" ref="BM426:BM437" si="45">IFERROR(X426*I426/H426,"0")</f>
        <v>0</v>
      </c>
      <c r="BN426" s="78">
        <f t="shared" ref="BN426:BN437" si="46">IFERROR(Y426*I426/H426,"0")</f>
        <v>0</v>
      </c>
      <c r="BO426" s="78">
        <f t="shared" ref="BO426:BO437" si="47">IFERROR(1/J426*(X426/H426),"0")</f>
        <v>0</v>
      </c>
      <c r="BP426" s="78">
        <f t="shared" ref="BP426:BP437" si="48">IFERROR(1/J426*(Y426/H426),"0")</f>
        <v>0</v>
      </c>
    </row>
    <row r="427" spans="1:68" ht="27" customHeight="1" x14ac:dyDescent="0.25">
      <c r="A427" s="63" t="s">
        <v>657</v>
      </c>
      <c r="B427" s="63" t="s">
        <v>658</v>
      </c>
      <c r="C427" s="36">
        <v>4301011961</v>
      </c>
      <c r="D427" s="625">
        <v>4680115885271</v>
      </c>
      <c r="E427" s="625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45</v>
      </c>
      <c r="M427" s="38" t="s">
        <v>114</v>
      </c>
      <c r="N427" s="38"/>
      <c r="O427" s="37">
        <v>60</v>
      </c>
      <c r="P427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627"/>
      <c r="R427" s="627"/>
      <c r="S427" s="627"/>
      <c r="T427" s="62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2" t="s">
        <v>659</v>
      </c>
      <c r="AG427" s="78"/>
      <c r="AJ427" s="84" t="s">
        <v>45</v>
      </c>
      <c r="AK427" s="84">
        <v>0</v>
      </c>
      <c r="BB427" s="483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27" customHeight="1" x14ac:dyDescent="0.25">
      <c r="A428" s="63" t="s">
        <v>660</v>
      </c>
      <c r="B428" s="63" t="s">
        <v>661</v>
      </c>
      <c r="C428" s="36">
        <v>4301011376</v>
      </c>
      <c r="D428" s="625">
        <v>4680115885226</v>
      </c>
      <c r="E428" s="625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45</v>
      </c>
      <c r="M428" s="38" t="s">
        <v>88</v>
      </c>
      <c r="N428" s="38"/>
      <c r="O428" s="37">
        <v>60</v>
      </c>
      <c r="P428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627"/>
      <c r="R428" s="627"/>
      <c r="S428" s="627"/>
      <c r="T428" s="62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84" t="s">
        <v>662</v>
      </c>
      <c r="AG428" s="78"/>
      <c r="AJ428" s="84" t="s">
        <v>45</v>
      </c>
      <c r="AK428" s="84">
        <v>0</v>
      </c>
      <c r="BB428" s="485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663</v>
      </c>
      <c r="B429" s="63" t="s">
        <v>664</v>
      </c>
      <c r="C429" s="36">
        <v>4301012145</v>
      </c>
      <c r="D429" s="625">
        <v>4607091383522</v>
      </c>
      <c r="E429" s="625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115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627"/>
      <c r="R429" s="627"/>
      <c r="S429" s="627"/>
      <c r="T429" s="62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 t="shared" si="44"/>
        <v/>
      </c>
      <c r="AA429" s="68" t="s">
        <v>45</v>
      </c>
      <c r="AB429" s="69" t="s">
        <v>45</v>
      </c>
      <c r="AC429" s="486" t="s">
        <v>665</v>
      </c>
      <c r="AG429" s="78"/>
      <c r="AJ429" s="84" t="s">
        <v>45</v>
      </c>
      <c r="AK429" s="84">
        <v>0</v>
      </c>
      <c r="BB429" s="487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16.5" customHeight="1" x14ac:dyDescent="0.25">
      <c r="A430" s="63" t="s">
        <v>666</v>
      </c>
      <c r="B430" s="63" t="s">
        <v>667</v>
      </c>
      <c r="C430" s="36">
        <v>4301011774</v>
      </c>
      <c r="D430" s="625">
        <v>4680115884502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115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8" t="s">
        <v>668</v>
      </c>
      <c r="AG430" s="78"/>
      <c r="AJ430" s="84" t="s">
        <v>45</v>
      </c>
      <c r="AK430" s="84">
        <v>0</v>
      </c>
      <c r="BB430" s="489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669</v>
      </c>
      <c r="B431" s="63" t="s">
        <v>670</v>
      </c>
      <c r="C431" s="36">
        <v>4301011771</v>
      </c>
      <c r="D431" s="625">
        <v>4607091389104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115</v>
      </c>
      <c r="L431" s="37" t="s">
        <v>45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 t="shared" si="44"/>
        <v/>
      </c>
      <c r="AA431" s="68" t="s">
        <v>45</v>
      </c>
      <c r="AB431" s="69" t="s">
        <v>45</v>
      </c>
      <c r="AC431" s="490" t="s">
        <v>671</v>
      </c>
      <c r="AG431" s="78"/>
      <c r="AJ431" s="84" t="s">
        <v>45</v>
      </c>
      <c r="AK431" s="84">
        <v>0</v>
      </c>
      <c r="BB431" s="491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16.5" customHeight="1" x14ac:dyDescent="0.25">
      <c r="A432" s="63" t="s">
        <v>672</v>
      </c>
      <c r="B432" s="63" t="s">
        <v>673</v>
      </c>
      <c r="C432" s="36">
        <v>4301011799</v>
      </c>
      <c r="D432" s="625">
        <v>4680115884519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115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92" t="s">
        <v>674</v>
      </c>
      <c r="AG432" s="78"/>
      <c r="AJ432" s="84" t="s">
        <v>45</v>
      </c>
      <c r="AK432" s="84">
        <v>0</v>
      </c>
      <c r="BB432" s="493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675</v>
      </c>
      <c r="B433" s="63" t="s">
        <v>676</v>
      </c>
      <c r="C433" s="36">
        <v>4301012125</v>
      </c>
      <c r="D433" s="625">
        <v>4680115886391</v>
      </c>
      <c r="E433" s="625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89</v>
      </c>
      <c r="L433" s="37" t="s">
        <v>45</v>
      </c>
      <c r="M433" s="38" t="s">
        <v>88</v>
      </c>
      <c r="N433" s="38"/>
      <c r="O433" s="37">
        <v>60</v>
      </c>
      <c r="P433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4" t="s">
        <v>113</v>
      </c>
      <c r="AG433" s="78"/>
      <c r="AJ433" s="84" t="s">
        <v>45</v>
      </c>
      <c r="AK433" s="84">
        <v>0</v>
      </c>
      <c r="BB433" s="495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4301012035</v>
      </c>
      <c r="D434" s="625">
        <v>4680115880603</v>
      </c>
      <c r="E434" s="625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118</v>
      </c>
      <c r="L434" s="37" t="s">
        <v>45</v>
      </c>
      <c r="M434" s="38" t="s">
        <v>114</v>
      </c>
      <c r="N434" s="38"/>
      <c r="O434" s="37">
        <v>60</v>
      </c>
      <c r="P434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3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6" t="s">
        <v>113</v>
      </c>
      <c r="AG434" s="78"/>
      <c r="AJ434" s="84" t="s">
        <v>45</v>
      </c>
      <c r="AK434" s="84">
        <v>0</v>
      </c>
      <c r="BB434" s="497" t="s">
        <v>66</v>
      </c>
      <c r="BM434" s="78">
        <f t="shared" si="45"/>
        <v>0</v>
      </c>
      <c r="BN434" s="78">
        <f t="shared" si="46"/>
        <v>0</v>
      </c>
      <c r="BO434" s="78">
        <f t="shared" si="47"/>
        <v>0</v>
      </c>
      <c r="BP434" s="78">
        <f t="shared" si="48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4301012036</v>
      </c>
      <c r="D435" s="625">
        <v>4680115882782</v>
      </c>
      <c r="E435" s="625"/>
      <c r="F435" s="62">
        <v>0.6</v>
      </c>
      <c r="G435" s="37">
        <v>8</v>
      </c>
      <c r="H435" s="62">
        <v>4.8</v>
      </c>
      <c r="I435" s="62">
        <v>6.96</v>
      </c>
      <c r="J435" s="37">
        <v>120</v>
      </c>
      <c r="K435" s="37" t="s">
        <v>118</v>
      </c>
      <c r="L435" s="37" t="s">
        <v>45</v>
      </c>
      <c r="M435" s="38" t="s">
        <v>114</v>
      </c>
      <c r="N435" s="38"/>
      <c r="O435" s="37">
        <v>60</v>
      </c>
      <c r="P435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>IFERROR(IF(Y435=0,"",ROUNDUP(Y435/H435,0)*0.00937),"")</f>
        <v/>
      </c>
      <c r="AA435" s="68" t="s">
        <v>45</v>
      </c>
      <c r="AB435" s="69" t="s">
        <v>45</v>
      </c>
      <c r="AC435" s="498" t="s">
        <v>659</v>
      </c>
      <c r="AG435" s="78"/>
      <c r="AJ435" s="84" t="s">
        <v>45</v>
      </c>
      <c r="AK435" s="84">
        <v>0</v>
      </c>
      <c r="BB435" s="499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4301012050</v>
      </c>
      <c r="D436" s="625">
        <v>4680115885479</v>
      </c>
      <c r="E436" s="625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114</v>
      </c>
      <c r="N436" s="38"/>
      <c r="O436" s="37">
        <v>60</v>
      </c>
      <c r="P436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0" t="s">
        <v>671</v>
      </c>
      <c r="AG436" s="78"/>
      <c r="AJ436" s="84" t="s">
        <v>45</v>
      </c>
      <c r="AK436" s="84">
        <v>0</v>
      </c>
      <c r="BB436" s="501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4301012034</v>
      </c>
      <c r="D437" s="625">
        <v>4607091389982</v>
      </c>
      <c r="E437" s="625"/>
      <c r="F437" s="62">
        <v>0.6</v>
      </c>
      <c r="G437" s="37">
        <v>8</v>
      </c>
      <c r="H437" s="62">
        <v>4.8</v>
      </c>
      <c r="I437" s="62">
        <v>6.96</v>
      </c>
      <c r="J437" s="37">
        <v>120</v>
      </c>
      <c r="K437" s="37" t="s">
        <v>118</v>
      </c>
      <c r="L437" s="37" t="s">
        <v>45</v>
      </c>
      <c r="M437" s="38" t="s">
        <v>114</v>
      </c>
      <c r="N437" s="38"/>
      <c r="O437" s="37">
        <v>60</v>
      </c>
      <c r="P437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IFERROR(IF(Y437=0,"",ROUNDUP(Y437/H437,0)*0.00937),"")</f>
        <v/>
      </c>
      <c r="AA437" s="68" t="s">
        <v>45</v>
      </c>
      <c r="AB437" s="69" t="s">
        <v>45</v>
      </c>
      <c r="AC437" s="502" t="s">
        <v>671</v>
      </c>
      <c r="AG437" s="78"/>
      <c r="AJ437" s="84" t="s">
        <v>45</v>
      </c>
      <c r="AK437" s="84">
        <v>0</v>
      </c>
      <c r="BB437" s="503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x14ac:dyDescent="0.2">
      <c r="A438" s="632"/>
      <c r="B438" s="632"/>
      <c r="C438" s="632"/>
      <c r="D438" s="632"/>
      <c r="E438" s="632"/>
      <c r="F438" s="632"/>
      <c r="G438" s="632"/>
      <c r="H438" s="632"/>
      <c r="I438" s="632"/>
      <c r="J438" s="632"/>
      <c r="K438" s="632"/>
      <c r="L438" s="632"/>
      <c r="M438" s="632"/>
      <c r="N438" s="632"/>
      <c r="O438" s="633"/>
      <c r="P438" s="629" t="s">
        <v>40</v>
      </c>
      <c r="Q438" s="630"/>
      <c r="R438" s="630"/>
      <c r="S438" s="630"/>
      <c r="T438" s="630"/>
      <c r="U438" s="630"/>
      <c r="V438" s="631"/>
      <c r="W438" s="42" t="s">
        <v>39</v>
      </c>
      <c r="X438" s="43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43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43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32"/>
      <c r="B439" s="632"/>
      <c r="C439" s="632"/>
      <c r="D439" s="632"/>
      <c r="E439" s="632"/>
      <c r="F439" s="632"/>
      <c r="G439" s="632"/>
      <c r="H439" s="632"/>
      <c r="I439" s="632"/>
      <c r="J439" s="632"/>
      <c r="K439" s="632"/>
      <c r="L439" s="632"/>
      <c r="M439" s="632"/>
      <c r="N439" s="632"/>
      <c r="O439" s="633"/>
      <c r="P439" s="629" t="s">
        <v>40</v>
      </c>
      <c r="Q439" s="630"/>
      <c r="R439" s="630"/>
      <c r="S439" s="630"/>
      <c r="T439" s="630"/>
      <c r="U439" s="630"/>
      <c r="V439" s="631"/>
      <c r="W439" s="42" t="s">
        <v>0</v>
      </c>
      <c r="X439" s="43">
        <f>IFERROR(SUM(X426:X437),"0")</f>
        <v>0</v>
      </c>
      <c r="Y439" s="43">
        <f>IFERROR(SUM(Y426:Y437),"0")</f>
        <v>0</v>
      </c>
      <c r="Z439" s="42"/>
      <c r="AA439" s="67"/>
      <c r="AB439" s="67"/>
      <c r="AC439" s="67"/>
    </row>
    <row r="440" spans="1:68" ht="14.25" customHeight="1" x14ac:dyDescent="0.25">
      <c r="A440" s="624" t="s">
        <v>144</v>
      </c>
      <c r="B440" s="624"/>
      <c r="C440" s="624"/>
      <c r="D440" s="624"/>
      <c r="E440" s="624"/>
      <c r="F440" s="624"/>
      <c r="G440" s="624"/>
      <c r="H440" s="624"/>
      <c r="I440" s="624"/>
      <c r="J440" s="624"/>
      <c r="K440" s="624"/>
      <c r="L440" s="624"/>
      <c r="M440" s="624"/>
      <c r="N440" s="624"/>
      <c r="O440" s="624"/>
      <c r="P440" s="624"/>
      <c r="Q440" s="624"/>
      <c r="R440" s="624"/>
      <c r="S440" s="624"/>
      <c r="T440" s="624"/>
      <c r="U440" s="624"/>
      <c r="V440" s="624"/>
      <c r="W440" s="624"/>
      <c r="X440" s="624"/>
      <c r="Y440" s="624"/>
      <c r="Z440" s="624"/>
      <c r="AA440" s="66"/>
      <c r="AB440" s="66"/>
      <c r="AC440" s="80"/>
    </row>
    <row r="441" spans="1:68" ht="16.5" customHeight="1" x14ac:dyDescent="0.25">
      <c r="A441" s="63" t="s">
        <v>685</v>
      </c>
      <c r="B441" s="63" t="s">
        <v>686</v>
      </c>
      <c r="C441" s="36">
        <v>4301020334</v>
      </c>
      <c r="D441" s="625">
        <v>4607091388930</v>
      </c>
      <c r="E441" s="62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45</v>
      </c>
      <c r="M441" s="38" t="s">
        <v>88</v>
      </c>
      <c r="N441" s="38"/>
      <c r="O441" s="37">
        <v>70</v>
      </c>
      <c r="P441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4" t="s">
        <v>687</v>
      </c>
      <c r="AG441" s="78"/>
      <c r="AJ441" s="84" t="s">
        <v>45</v>
      </c>
      <c r="AK441" s="84">
        <v>0</v>
      </c>
      <c r="BB441" s="50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16.5" customHeight="1" x14ac:dyDescent="0.25">
      <c r="A442" s="63" t="s">
        <v>688</v>
      </c>
      <c r="B442" s="63" t="s">
        <v>689</v>
      </c>
      <c r="C442" s="36">
        <v>4301020384</v>
      </c>
      <c r="D442" s="625">
        <v>4680115886407</v>
      </c>
      <c r="E442" s="625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88</v>
      </c>
      <c r="N442" s="38"/>
      <c r="O442" s="37">
        <v>70</v>
      </c>
      <c r="P442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627"/>
      <c r="R442" s="627"/>
      <c r="S442" s="627"/>
      <c r="T442" s="62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6" t="s">
        <v>687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690</v>
      </c>
      <c r="B443" s="63" t="s">
        <v>691</v>
      </c>
      <c r="C443" s="36">
        <v>4301020385</v>
      </c>
      <c r="D443" s="625">
        <v>4680115880054</v>
      </c>
      <c r="E443" s="625"/>
      <c r="F443" s="62">
        <v>0.6</v>
      </c>
      <c r="G443" s="37">
        <v>8</v>
      </c>
      <c r="H443" s="62">
        <v>4.8</v>
      </c>
      <c r="I443" s="62">
        <v>6.93</v>
      </c>
      <c r="J443" s="37">
        <v>132</v>
      </c>
      <c r="K443" s="37" t="s">
        <v>118</v>
      </c>
      <c r="L443" s="37" t="s">
        <v>45</v>
      </c>
      <c r="M443" s="38" t="s">
        <v>114</v>
      </c>
      <c r="N443" s="38"/>
      <c r="O443" s="37">
        <v>70</v>
      </c>
      <c r="P443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627"/>
      <c r="R443" s="627"/>
      <c r="S443" s="627"/>
      <c r="T443" s="62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8" t="s">
        <v>687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632"/>
      <c r="B444" s="632"/>
      <c r="C444" s="632"/>
      <c r="D444" s="632"/>
      <c r="E444" s="632"/>
      <c r="F444" s="632"/>
      <c r="G444" s="632"/>
      <c r="H444" s="632"/>
      <c r="I444" s="632"/>
      <c r="J444" s="632"/>
      <c r="K444" s="632"/>
      <c r="L444" s="632"/>
      <c r="M444" s="632"/>
      <c r="N444" s="632"/>
      <c r="O444" s="633"/>
      <c r="P444" s="629" t="s">
        <v>40</v>
      </c>
      <c r="Q444" s="630"/>
      <c r="R444" s="630"/>
      <c r="S444" s="630"/>
      <c r="T444" s="630"/>
      <c r="U444" s="630"/>
      <c r="V444" s="631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2"/>
      <c r="B445" s="632"/>
      <c r="C445" s="632"/>
      <c r="D445" s="632"/>
      <c r="E445" s="632"/>
      <c r="F445" s="632"/>
      <c r="G445" s="632"/>
      <c r="H445" s="632"/>
      <c r="I445" s="632"/>
      <c r="J445" s="632"/>
      <c r="K445" s="632"/>
      <c r="L445" s="632"/>
      <c r="M445" s="632"/>
      <c r="N445" s="632"/>
      <c r="O445" s="633"/>
      <c r="P445" s="629" t="s">
        <v>40</v>
      </c>
      <c r="Q445" s="630"/>
      <c r="R445" s="630"/>
      <c r="S445" s="630"/>
      <c r="T445" s="630"/>
      <c r="U445" s="630"/>
      <c r="V445" s="631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4.25" customHeight="1" x14ac:dyDescent="0.25">
      <c r="A446" s="624" t="s">
        <v>78</v>
      </c>
      <c r="B446" s="624"/>
      <c r="C446" s="624"/>
      <c r="D446" s="624"/>
      <c r="E446" s="624"/>
      <c r="F446" s="624"/>
      <c r="G446" s="624"/>
      <c r="H446" s="624"/>
      <c r="I446" s="624"/>
      <c r="J446" s="624"/>
      <c r="K446" s="624"/>
      <c r="L446" s="624"/>
      <c r="M446" s="624"/>
      <c r="N446" s="624"/>
      <c r="O446" s="624"/>
      <c r="P446" s="624"/>
      <c r="Q446" s="624"/>
      <c r="R446" s="624"/>
      <c r="S446" s="624"/>
      <c r="T446" s="624"/>
      <c r="U446" s="624"/>
      <c r="V446" s="624"/>
      <c r="W446" s="624"/>
      <c r="X446" s="624"/>
      <c r="Y446" s="624"/>
      <c r="Z446" s="624"/>
      <c r="AA446" s="66"/>
      <c r="AB446" s="66"/>
      <c r="AC446" s="80"/>
    </row>
    <row r="447" spans="1:68" ht="27" customHeight="1" x14ac:dyDescent="0.25">
      <c r="A447" s="63" t="s">
        <v>692</v>
      </c>
      <c r="B447" s="63" t="s">
        <v>693</v>
      </c>
      <c r="C447" s="36">
        <v>4301031349</v>
      </c>
      <c r="D447" s="625">
        <v>4680115883116</v>
      </c>
      <c r="E447" s="625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115</v>
      </c>
      <c r="L447" s="37" t="s">
        <v>45</v>
      </c>
      <c r="M447" s="38" t="s">
        <v>114</v>
      </c>
      <c r="N447" s="38"/>
      <c r="O447" s="37">
        <v>70</v>
      </c>
      <c r="P447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2" si="49"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10" t="s">
        <v>694</v>
      </c>
      <c r="AG447" s="78"/>
      <c r="AJ447" s="84" t="s">
        <v>45</v>
      </c>
      <c r="AK447" s="84">
        <v>0</v>
      </c>
      <c r="BB447" s="511" t="s">
        <v>66</v>
      </c>
      <c r="BM447" s="78">
        <f t="shared" ref="BM447:BM452" si="50">IFERROR(X447*I447/H447,"0")</f>
        <v>0</v>
      </c>
      <c r="BN447" s="78">
        <f t="shared" ref="BN447:BN452" si="51">IFERROR(Y447*I447/H447,"0")</f>
        <v>0</v>
      </c>
      <c r="BO447" s="78">
        <f t="shared" ref="BO447:BO452" si="52">IFERROR(1/J447*(X447/H447),"0")</f>
        <v>0</v>
      </c>
      <c r="BP447" s="78">
        <f t="shared" ref="BP447:BP452" si="53">IFERROR(1/J447*(Y447/H447),"0")</f>
        <v>0</v>
      </c>
    </row>
    <row r="448" spans="1:68" ht="27" customHeight="1" x14ac:dyDescent="0.25">
      <c r="A448" s="63" t="s">
        <v>695</v>
      </c>
      <c r="B448" s="63" t="s">
        <v>696</v>
      </c>
      <c r="C448" s="36">
        <v>4301031350</v>
      </c>
      <c r="D448" s="625">
        <v>4680115883093</v>
      </c>
      <c r="E448" s="625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115</v>
      </c>
      <c r="L448" s="37" t="s">
        <v>45</v>
      </c>
      <c r="M448" s="38" t="s">
        <v>82</v>
      </c>
      <c r="N448" s="38"/>
      <c r="O448" s="37">
        <v>70</v>
      </c>
      <c r="P448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627"/>
      <c r="R448" s="627"/>
      <c r="S448" s="627"/>
      <c r="T448" s="62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697</v>
      </c>
      <c r="AG448" s="78"/>
      <c r="AJ448" s="84" t="s">
        <v>45</v>
      </c>
      <c r="AK448" s="84">
        <v>0</v>
      </c>
      <c r="BB448" s="513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ht="27" customHeight="1" x14ac:dyDescent="0.25">
      <c r="A449" s="63" t="s">
        <v>698</v>
      </c>
      <c r="B449" s="63" t="s">
        <v>699</v>
      </c>
      <c r="C449" s="36">
        <v>4301031353</v>
      </c>
      <c r="D449" s="625">
        <v>4680115883109</v>
      </c>
      <c r="E449" s="625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115</v>
      </c>
      <c r="L449" s="37" t="s">
        <v>45</v>
      </c>
      <c r="M449" s="38" t="s">
        <v>82</v>
      </c>
      <c r="N449" s="38"/>
      <c r="O449" s="37">
        <v>70</v>
      </c>
      <c r="P449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627"/>
      <c r="R449" s="627"/>
      <c r="S449" s="627"/>
      <c r="T449" s="62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49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700</v>
      </c>
      <c r="AG449" s="78"/>
      <c r="AJ449" s="84" t="s">
        <v>45</v>
      </c>
      <c r="AK449" s="84">
        <v>0</v>
      </c>
      <c r="BB449" s="515" t="s">
        <v>66</v>
      </c>
      <c r="BM449" s="78">
        <f t="shared" si="50"/>
        <v>0</v>
      </c>
      <c r="BN449" s="78">
        <f t="shared" si="51"/>
        <v>0</v>
      </c>
      <c r="BO449" s="78">
        <f t="shared" si="52"/>
        <v>0</v>
      </c>
      <c r="BP449" s="78">
        <f t="shared" si="53"/>
        <v>0</v>
      </c>
    </row>
    <row r="450" spans="1:68" ht="27" customHeight="1" x14ac:dyDescent="0.25">
      <c r="A450" s="63" t="s">
        <v>701</v>
      </c>
      <c r="B450" s="63" t="s">
        <v>702</v>
      </c>
      <c r="C450" s="36">
        <v>4301031419</v>
      </c>
      <c r="D450" s="625">
        <v>4680115882072</v>
      </c>
      <c r="E450" s="625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118</v>
      </c>
      <c r="L450" s="37" t="s">
        <v>45</v>
      </c>
      <c r="M450" s="38" t="s">
        <v>114</v>
      </c>
      <c r="N450" s="38"/>
      <c r="O450" s="37">
        <v>70</v>
      </c>
      <c r="P450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627"/>
      <c r="R450" s="627"/>
      <c r="S450" s="627"/>
      <c r="T450" s="62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4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16" t="s">
        <v>694</v>
      </c>
      <c r="AG450" s="78"/>
      <c r="AJ450" s="84" t="s">
        <v>45</v>
      </c>
      <c r="AK450" s="84">
        <v>0</v>
      </c>
      <c r="BB450" s="517" t="s">
        <v>66</v>
      </c>
      <c r="BM450" s="78">
        <f t="shared" si="50"/>
        <v>0</v>
      </c>
      <c r="BN450" s="78">
        <f t="shared" si="51"/>
        <v>0</v>
      </c>
      <c r="BO450" s="78">
        <f t="shared" si="52"/>
        <v>0</v>
      </c>
      <c r="BP450" s="78">
        <f t="shared" si="53"/>
        <v>0</v>
      </c>
    </row>
    <row r="451" spans="1:68" ht="27" customHeight="1" x14ac:dyDescent="0.25">
      <c r="A451" s="63" t="s">
        <v>703</v>
      </c>
      <c r="B451" s="63" t="s">
        <v>704</v>
      </c>
      <c r="C451" s="36">
        <v>4301031418</v>
      </c>
      <c r="D451" s="625">
        <v>4680115882102</v>
      </c>
      <c r="E451" s="625"/>
      <c r="F451" s="62">
        <v>0.6</v>
      </c>
      <c r="G451" s="37">
        <v>8</v>
      </c>
      <c r="H451" s="62">
        <v>4.8</v>
      </c>
      <c r="I451" s="62">
        <v>6.69</v>
      </c>
      <c r="J451" s="37">
        <v>132</v>
      </c>
      <c r="K451" s="37" t="s">
        <v>118</v>
      </c>
      <c r="L451" s="37" t="s">
        <v>45</v>
      </c>
      <c r="M451" s="38" t="s">
        <v>82</v>
      </c>
      <c r="N451" s="38"/>
      <c r="O451" s="37">
        <v>70</v>
      </c>
      <c r="P451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697</v>
      </c>
      <c r="AG451" s="78"/>
      <c r="AJ451" s="84" t="s">
        <v>45</v>
      </c>
      <c r="AK451" s="84">
        <v>0</v>
      </c>
      <c r="BB451" s="519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705</v>
      </c>
      <c r="B452" s="63" t="s">
        <v>706</v>
      </c>
      <c r="C452" s="36">
        <v>4301031417</v>
      </c>
      <c r="D452" s="625">
        <v>4680115882096</v>
      </c>
      <c r="E452" s="625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118</v>
      </c>
      <c r="L452" s="37" t="s">
        <v>45</v>
      </c>
      <c r="M452" s="38" t="s">
        <v>82</v>
      </c>
      <c r="N452" s="38"/>
      <c r="O452" s="37">
        <v>70</v>
      </c>
      <c r="P452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49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700</v>
      </c>
      <c r="AG452" s="78"/>
      <c r="AJ452" s="84" t="s">
        <v>45</v>
      </c>
      <c r="AK452" s="84">
        <v>0</v>
      </c>
      <c r="BB452" s="521" t="s">
        <v>66</v>
      </c>
      <c r="BM452" s="78">
        <f t="shared" si="50"/>
        <v>0</v>
      </c>
      <c r="BN452" s="78">
        <f t="shared" si="51"/>
        <v>0</v>
      </c>
      <c r="BO452" s="78">
        <f t="shared" si="52"/>
        <v>0</v>
      </c>
      <c r="BP452" s="78">
        <f t="shared" si="53"/>
        <v>0</v>
      </c>
    </row>
    <row r="453" spans="1:68" x14ac:dyDescent="0.2">
      <c r="A453" s="632"/>
      <c r="B453" s="632"/>
      <c r="C453" s="632"/>
      <c r="D453" s="632"/>
      <c r="E453" s="632"/>
      <c r="F453" s="632"/>
      <c r="G453" s="632"/>
      <c r="H453" s="632"/>
      <c r="I453" s="632"/>
      <c r="J453" s="632"/>
      <c r="K453" s="632"/>
      <c r="L453" s="632"/>
      <c r="M453" s="632"/>
      <c r="N453" s="632"/>
      <c r="O453" s="633"/>
      <c r="P453" s="629" t="s">
        <v>40</v>
      </c>
      <c r="Q453" s="630"/>
      <c r="R453" s="630"/>
      <c r="S453" s="630"/>
      <c r="T453" s="630"/>
      <c r="U453" s="630"/>
      <c r="V453" s="631"/>
      <c r="W453" s="42" t="s">
        <v>39</v>
      </c>
      <c r="X453" s="43">
        <f>IFERROR(X447/H447,"0")+IFERROR(X448/H448,"0")+IFERROR(X449/H449,"0")+IFERROR(X450/H450,"0")+IFERROR(X451/H451,"0")+IFERROR(X452/H452,"0")</f>
        <v>0</v>
      </c>
      <c r="Y453" s="43">
        <f>IFERROR(Y447/H447,"0")+IFERROR(Y448/H448,"0")+IFERROR(Y449/H449,"0")+IFERROR(Y450/H450,"0")+IFERROR(Y451/H451,"0")+IFERROR(Y452/H452,"0")</f>
        <v>0</v>
      </c>
      <c r="Z453" s="43">
        <f>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32"/>
      <c r="B454" s="632"/>
      <c r="C454" s="632"/>
      <c r="D454" s="632"/>
      <c r="E454" s="632"/>
      <c r="F454" s="632"/>
      <c r="G454" s="632"/>
      <c r="H454" s="632"/>
      <c r="I454" s="632"/>
      <c r="J454" s="632"/>
      <c r="K454" s="632"/>
      <c r="L454" s="632"/>
      <c r="M454" s="632"/>
      <c r="N454" s="632"/>
      <c r="O454" s="633"/>
      <c r="P454" s="629" t="s">
        <v>40</v>
      </c>
      <c r="Q454" s="630"/>
      <c r="R454" s="630"/>
      <c r="S454" s="630"/>
      <c r="T454" s="630"/>
      <c r="U454" s="630"/>
      <c r="V454" s="631"/>
      <c r="W454" s="42" t="s">
        <v>0</v>
      </c>
      <c r="X454" s="43">
        <f>IFERROR(SUM(X447:X452),"0")</f>
        <v>0</v>
      </c>
      <c r="Y454" s="43">
        <f>IFERROR(SUM(Y447:Y452),"0")</f>
        <v>0</v>
      </c>
      <c r="Z454" s="42"/>
      <c r="AA454" s="67"/>
      <c r="AB454" s="67"/>
      <c r="AC454" s="67"/>
    </row>
    <row r="455" spans="1:68" ht="14.25" customHeight="1" x14ac:dyDescent="0.25">
      <c r="A455" s="624" t="s">
        <v>84</v>
      </c>
      <c r="B455" s="624"/>
      <c r="C455" s="624"/>
      <c r="D455" s="624"/>
      <c r="E455" s="624"/>
      <c r="F455" s="624"/>
      <c r="G455" s="624"/>
      <c r="H455" s="624"/>
      <c r="I455" s="624"/>
      <c r="J455" s="624"/>
      <c r="K455" s="624"/>
      <c r="L455" s="624"/>
      <c r="M455" s="624"/>
      <c r="N455" s="624"/>
      <c r="O455" s="624"/>
      <c r="P455" s="624"/>
      <c r="Q455" s="624"/>
      <c r="R455" s="624"/>
      <c r="S455" s="624"/>
      <c r="T455" s="624"/>
      <c r="U455" s="624"/>
      <c r="V455" s="624"/>
      <c r="W455" s="624"/>
      <c r="X455" s="624"/>
      <c r="Y455" s="624"/>
      <c r="Z455" s="624"/>
      <c r="AA455" s="66"/>
      <c r="AB455" s="66"/>
      <c r="AC455" s="80"/>
    </row>
    <row r="456" spans="1:68" ht="16.5" customHeight="1" x14ac:dyDescent="0.25">
      <c r="A456" s="63" t="s">
        <v>707</v>
      </c>
      <c r="B456" s="63" t="s">
        <v>708</v>
      </c>
      <c r="C456" s="36">
        <v>4301051232</v>
      </c>
      <c r="D456" s="625">
        <v>4607091383409</v>
      </c>
      <c r="E456" s="625"/>
      <c r="F456" s="62">
        <v>1.3</v>
      </c>
      <c r="G456" s="37">
        <v>6</v>
      </c>
      <c r="H456" s="62">
        <v>7.8</v>
      </c>
      <c r="I456" s="62">
        <v>8.3010000000000002</v>
      </c>
      <c r="J456" s="37">
        <v>64</v>
      </c>
      <c r="K456" s="37" t="s">
        <v>115</v>
      </c>
      <c r="L456" s="37" t="s">
        <v>45</v>
      </c>
      <c r="M456" s="38" t="s">
        <v>88</v>
      </c>
      <c r="N456" s="38"/>
      <c r="O456" s="37">
        <v>45</v>
      </c>
      <c r="P456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IFERROR(IF(Y456=0,"",ROUNDUP(Y456/H456,0)*0.01898),"")</f>
        <v/>
      </c>
      <c r="AA456" s="68" t="s">
        <v>45</v>
      </c>
      <c r="AB456" s="69" t="s">
        <v>45</v>
      </c>
      <c r="AC456" s="522" t="s">
        <v>709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710</v>
      </c>
      <c r="B457" s="63" t="s">
        <v>711</v>
      </c>
      <c r="C457" s="36">
        <v>4301051233</v>
      </c>
      <c r="D457" s="625">
        <v>4607091383416</v>
      </c>
      <c r="E457" s="625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115</v>
      </c>
      <c r="L457" s="37" t="s">
        <v>45</v>
      </c>
      <c r="M457" s="38" t="s">
        <v>88</v>
      </c>
      <c r="N457" s="38"/>
      <c r="O457" s="37">
        <v>45</v>
      </c>
      <c r="P457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627"/>
      <c r="R457" s="627"/>
      <c r="S457" s="627"/>
      <c r="T457" s="62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712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713</v>
      </c>
      <c r="B458" s="63" t="s">
        <v>714</v>
      </c>
      <c r="C458" s="36">
        <v>4301051064</v>
      </c>
      <c r="D458" s="625">
        <v>4680115883536</v>
      </c>
      <c r="E458" s="625"/>
      <c r="F458" s="62">
        <v>0.3</v>
      </c>
      <c r="G458" s="37">
        <v>6</v>
      </c>
      <c r="H458" s="62">
        <v>1.8</v>
      </c>
      <c r="I458" s="62">
        <v>2.0459999999999998</v>
      </c>
      <c r="J458" s="37">
        <v>182</v>
      </c>
      <c r="K458" s="37" t="s">
        <v>89</v>
      </c>
      <c r="L458" s="37" t="s">
        <v>45</v>
      </c>
      <c r="M458" s="38" t="s">
        <v>88</v>
      </c>
      <c r="N458" s="38"/>
      <c r="O458" s="37">
        <v>45</v>
      </c>
      <c r="P458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627"/>
      <c r="R458" s="627"/>
      <c r="S458" s="627"/>
      <c r="T458" s="62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715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32"/>
      <c r="B459" s="632"/>
      <c r="C459" s="632"/>
      <c r="D459" s="632"/>
      <c r="E459" s="632"/>
      <c r="F459" s="632"/>
      <c r="G459" s="632"/>
      <c r="H459" s="632"/>
      <c r="I459" s="632"/>
      <c r="J459" s="632"/>
      <c r="K459" s="632"/>
      <c r="L459" s="632"/>
      <c r="M459" s="632"/>
      <c r="N459" s="632"/>
      <c r="O459" s="633"/>
      <c r="P459" s="629" t="s">
        <v>40</v>
      </c>
      <c r="Q459" s="630"/>
      <c r="R459" s="630"/>
      <c r="S459" s="630"/>
      <c r="T459" s="630"/>
      <c r="U459" s="630"/>
      <c r="V459" s="63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2"/>
      <c r="B460" s="632"/>
      <c r="C460" s="632"/>
      <c r="D460" s="632"/>
      <c r="E460" s="632"/>
      <c r="F460" s="632"/>
      <c r="G460" s="632"/>
      <c r="H460" s="632"/>
      <c r="I460" s="632"/>
      <c r="J460" s="632"/>
      <c r="K460" s="632"/>
      <c r="L460" s="632"/>
      <c r="M460" s="632"/>
      <c r="N460" s="632"/>
      <c r="O460" s="633"/>
      <c r="P460" s="629" t="s">
        <v>40</v>
      </c>
      <c r="Q460" s="630"/>
      <c r="R460" s="630"/>
      <c r="S460" s="630"/>
      <c r="T460" s="630"/>
      <c r="U460" s="630"/>
      <c r="V460" s="63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27.75" customHeight="1" x14ac:dyDescent="0.2">
      <c r="A461" s="622" t="s">
        <v>716</v>
      </c>
      <c r="B461" s="622"/>
      <c r="C461" s="622"/>
      <c r="D461" s="622"/>
      <c r="E461" s="622"/>
      <c r="F461" s="622"/>
      <c r="G461" s="622"/>
      <c r="H461" s="622"/>
      <c r="I461" s="622"/>
      <c r="J461" s="622"/>
      <c r="K461" s="622"/>
      <c r="L461" s="622"/>
      <c r="M461" s="622"/>
      <c r="N461" s="622"/>
      <c r="O461" s="622"/>
      <c r="P461" s="622"/>
      <c r="Q461" s="622"/>
      <c r="R461" s="622"/>
      <c r="S461" s="622"/>
      <c r="T461" s="622"/>
      <c r="U461" s="622"/>
      <c r="V461" s="622"/>
      <c r="W461" s="622"/>
      <c r="X461" s="622"/>
      <c r="Y461" s="622"/>
      <c r="Z461" s="622"/>
      <c r="AA461" s="54"/>
      <c r="AB461" s="54"/>
      <c r="AC461" s="54"/>
    </row>
    <row r="462" spans="1:68" ht="16.5" customHeight="1" x14ac:dyDescent="0.25">
      <c r="A462" s="623" t="s">
        <v>716</v>
      </c>
      <c r="B462" s="623"/>
      <c r="C462" s="623"/>
      <c r="D462" s="623"/>
      <c r="E462" s="623"/>
      <c r="F462" s="623"/>
      <c r="G462" s="623"/>
      <c r="H462" s="623"/>
      <c r="I462" s="623"/>
      <c r="J462" s="623"/>
      <c r="K462" s="623"/>
      <c r="L462" s="623"/>
      <c r="M462" s="623"/>
      <c r="N462" s="623"/>
      <c r="O462" s="623"/>
      <c r="P462" s="623"/>
      <c r="Q462" s="623"/>
      <c r="R462" s="623"/>
      <c r="S462" s="623"/>
      <c r="T462" s="623"/>
      <c r="U462" s="623"/>
      <c r="V462" s="623"/>
      <c r="W462" s="623"/>
      <c r="X462" s="623"/>
      <c r="Y462" s="623"/>
      <c r="Z462" s="623"/>
      <c r="AA462" s="65"/>
      <c r="AB462" s="65"/>
      <c r="AC462" s="79"/>
    </row>
    <row r="463" spans="1:68" ht="14.25" customHeight="1" x14ac:dyDescent="0.25">
      <c r="A463" s="624" t="s">
        <v>110</v>
      </c>
      <c r="B463" s="624"/>
      <c r="C463" s="624"/>
      <c r="D463" s="624"/>
      <c r="E463" s="624"/>
      <c r="F463" s="624"/>
      <c r="G463" s="624"/>
      <c r="H463" s="624"/>
      <c r="I463" s="624"/>
      <c r="J463" s="624"/>
      <c r="K463" s="624"/>
      <c r="L463" s="624"/>
      <c r="M463" s="624"/>
      <c r="N463" s="624"/>
      <c r="O463" s="624"/>
      <c r="P463" s="624"/>
      <c r="Q463" s="624"/>
      <c r="R463" s="624"/>
      <c r="S463" s="624"/>
      <c r="T463" s="624"/>
      <c r="U463" s="624"/>
      <c r="V463" s="624"/>
      <c r="W463" s="624"/>
      <c r="X463" s="624"/>
      <c r="Y463" s="624"/>
      <c r="Z463" s="624"/>
      <c r="AA463" s="66"/>
      <c r="AB463" s="66"/>
      <c r="AC463" s="80"/>
    </row>
    <row r="464" spans="1:68" ht="27" customHeight="1" x14ac:dyDescent="0.25">
      <c r="A464" s="63" t="s">
        <v>717</v>
      </c>
      <c r="B464" s="63" t="s">
        <v>718</v>
      </c>
      <c r="C464" s="36">
        <v>4301011763</v>
      </c>
      <c r="D464" s="625">
        <v>4640242181011</v>
      </c>
      <c r="E464" s="625"/>
      <c r="F464" s="62">
        <v>1.35</v>
      </c>
      <c r="G464" s="37">
        <v>8</v>
      </c>
      <c r="H464" s="62">
        <v>10.8</v>
      </c>
      <c r="I464" s="62">
        <v>11.234999999999999</v>
      </c>
      <c r="J464" s="37">
        <v>64</v>
      </c>
      <c r="K464" s="37" t="s">
        <v>115</v>
      </c>
      <c r="L464" s="37" t="s">
        <v>45</v>
      </c>
      <c r="M464" s="38" t="s">
        <v>88</v>
      </c>
      <c r="N464" s="38"/>
      <c r="O464" s="37">
        <v>55</v>
      </c>
      <c r="P464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627"/>
      <c r="R464" s="627"/>
      <c r="S464" s="627"/>
      <c r="T464" s="62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28" t="s">
        <v>719</v>
      </c>
      <c r="AG464" s="78"/>
      <c r="AJ464" s="84" t="s">
        <v>45</v>
      </c>
      <c r="AK464" s="84">
        <v>0</v>
      </c>
      <c r="BB464" s="52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720</v>
      </c>
      <c r="B465" s="63" t="s">
        <v>721</v>
      </c>
      <c r="C465" s="36">
        <v>4301011585</v>
      </c>
      <c r="D465" s="625">
        <v>4640242180441</v>
      </c>
      <c r="E465" s="625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627"/>
      <c r="R465" s="627"/>
      <c r="S465" s="627"/>
      <c r="T465" s="62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722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723</v>
      </c>
      <c r="B466" s="63" t="s">
        <v>724</v>
      </c>
      <c r="C466" s="36">
        <v>4301011584</v>
      </c>
      <c r="D466" s="625">
        <v>4640242180564</v>
      </c>
      <c r="E466" s="625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627"/>
      <c r="R466" s="627"/>
      <c r="S466" s="627"/>
      <c r="T466" s="62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725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4301011764</v>
      </c>
      <c r="D467" s="625">
        <v>4640242181189</v>
      </c>
      <c r="E467" s="625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118</v>
      </c>
      <c r="L467" s="37" t="s">
        <v>45</v>
      </c>
      <c r="M467" s="38" t="s">
        <v>88</v>
      </c>
      <c r="N467" s="38"/>
      <c r="O467" s="37">
        <v>55</v>
      </c>
      <c r="P467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627"/>
      <c r="R467" s="627"/>
      <c r="S467" s="627"/>
      <c r="T467" s="62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4" t="s">
        <v>719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32"/>
      <c r="B468" s="632"/>
      <c r="C468" s="632"/>
      <c r="D468" s="632"/>
      <c r="E468" s="632"/>
      <c r="F468" s="632"/>
      <c r="G468" s="632"/>
      <c r="H468" s="632"/>
      <c r="I468" s="632"/>
      <c r="J468" s="632"/>
      <c r="K468" s="632"/>
      <c r="L468" s="632"/>
      <c r="M468" s="632"/>
      <c r="N468" s="632"/>
      <c r="O468" s="633"/>
      <c r="P468" s="629" t="s">
        <v>40</v>
      </c>
      <c r="Q468" s="630"/>
      <c r="R468" s="630"/>
      <c r="S468" s="630"/>
      <c r="T468" s="630"/>
      <c r="U468" s="630"/>
      <c r="V468" s="631"/>
      <c r="W468" s="42" t="s">
        <v>39</v>
      </c>
      <c r="X468" s="43">
        <f>IFERROR(X464/H464,"0")+IFERROR(X465/H465,"0")+IFERROR(X466/H466,"0")+IFERROR(X467/H467,"0")</f>
        <v>0</v>
      </c>
      <c r="Y468" s="43">
        <f>IFERROR(Y464/H464,"0")+IFERROR(Y465/H465,"0")+IFERROR(Y466/H466,"0")+IFERROR(Y467/H467,"0")</f>
        <v>0</v>
      </c>
      <c r="Z468" s="43">
        <f>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32"/>
      <c r="B469" s="632"/>
      <c r="C469" s="632"/>
      <c r="D469" s="632"/>
      <c r="E469" s="632"/>
      <c r="F469" s="632"/>
      <c r="G469" s="632"/>
      <c r="H469" s="632"/>
      <c r="I469" s="632"/>
      <c r="J469" s="632"/>
      <c r="K469" s="632"/>
      <c r="L469" s="632"/>
      <c r="M469" s="632"/>
      <c r="N469" s="632"/>
      <c r="O469" s="633"/>
      <c r="P469" s="629" t="s">
        <v>40</v>
      </c>
      <c r="Q469" s="630"/>
      <c r="R469" s="630"/>
      <c r="S469" s="630"/>
      <c r="T469" s="630"/>
      <c r="U469" s="630"/>
      <c r="V469" s="631"/>
      <c r="W469" s="42" t="s">
        <v>0</v>
      </c>
      <c r="X469" s="43">
        <f>IFERROR(SUM(X464:X467),"0")</f>
        <v>0</v>
      </c>
      <c r="Y469" s="43">
        <f>IFERROR(SUM(Y464:Y467),"0")</f>
        <v>0</v>
      </c>
      <c r="Z469" s="42"/>
      <c r="AA469" s="67"/>
      <c r="AB469" s="67"/>
      <c r="AC469" s="67"/>
    </row>
    <row r="470" spans="1:68" ht="14.25" customHeight="1" x14ac:dyDescent="0.25">
      <c r="A470" s="624" t="s">
        <v>144</v>
      </c>
      <c r="B470" s="624"/>
      <c r="C470" s="624"/>
      <c r="D470" s="624"/>
      <c r="E470" s="624"/>
      <c r="F470" s="624"/>
      <c r="G470" s="624"/>
      <c r="H470" s="624"/>
      <c r="I470" s="624"/>
      <c r="J470" s="624"/>
      <c r="K470" s="624"/>
      <c r="L470" s="624"/>
      <c r="M470" s="624"/>
      <c r="N470" s="624"/>
      <c r="O470" s="624"/>
      <c r="P470" s="624"/>
      <c r="Q470" s="624"/>
      <c r="R470" s="624"/>
      <c r="S470" s="624"/>
      <c r="T470" s="624"/>
      <c r="U470" s="624"/>
      <c r="V470" s="624"/>
      <c r="W470" s="624"/>
      <c r="X470" s="624"/>
      <c r="Y470" s="624"/>
      <c r="Z470" s="624"/>
      <c r="AA470" s="66"/>
      <c r="AB470" s="66"/>
      <c r="AC470" s="80"/>
    </row>
    <row r="471" spans="1:68" ht="27" customHeight="1" x14ac:dyDescent="0.25">
      <c r="A471" s="63" t="s">
        <v>728</v>
      </c>
      <c r="B471" s="63" t="s">
        <v>729</v>
      </c>
      <c r="C471" s="36">
        <v>4301020400</v>
      </c>
      <c r="D471" s="625">
        <v>4640242180519</v>
      </c>
      <c r="E471" s="625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115</v>
      </c>
      <c r="L471" s="37" t="s">
        <v>45</v>
      </c>
      <c r="M471" s="38" t="s">
        <v>114</v>
      </c>
      <c r="N471" s="38"/>
      <c r="O471" s="37">
        <v>50</v>
      </c>
      <c r="P471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6" t="s">
        <v>730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731</v>
      </c>
      <c r="B472" s="63" t="s">
        <v>732</v>
      </c>
      <c r="C472" s="36">
        <v>4301020260</v>
      </c>
      <c r="D472" s="625">
        <v>4640242180526</v>
      </c>
      <c r="E472" s="625"/>
      <c r="F472" s="62">
        <v>1.8</v>
      </c>
      <c r="G472" s="37">
        <v>6</v>
      </c>
      <c r="H472" s="62">
        <v>10.8</v>
      </c>
      <c r="I472" s="62">
        <v>11.234999999999999</v>
      </c>
      <c r="J472" s="37">
        <v>64</v>
      </c>
      <c r="K472" s="37" t="s">
        <v>115</v>
      </c>
      <c r="L472" s="37" t="s">
        <v>45</v>
      </c>
      <c r="M472" s="38" t="s">
        <v>114</v>
      </c>
      <c r="N472" s="38"/>
      <c r="O472" s="37">
        <v>50</v>
      </c>
      <c r="P472" s="859" t="s">
        <v>733</v>
      </c>
      <c r="Q472" s="627"/>
      <c r="R472" s="627"/>
      <c r="S472" s="627"/>
      <c r="T472" s="62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734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735</v>
      </c>
      <c r="B473" s="63" t="s">
        <v>736</v>
      </c>
      <c r="C473" s="36">
        <v>4301020295</v>
      </c>
      <c r="D473" s="625">
        <v>4640242181363</v>
      </c>
      <c r="E473" s="625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118</v>
      </c>
      <c r="L473" s="37" t="s">
        <v>45</v>
      </c>
      <c r="M473" s="38" t="s">
        <v>114</v>
      </c>
      <c r="N473" s="38"/>
      <c r="O473" s="37">
        <v>50</v>
      </c>
      <c r="P473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627"/>
      <c r="R473" s="627"/>
      <c r="S473" s="627"/>
      <c r="T473" s="62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737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2"/>
      <c r="B474" s="632"/>
      <c r="C474" s="632"/>
      <c r="D474" s="632"/>
      <c r="E474" s="632"/>
      <c r="F474" s="632"/>
      <c r="G474" s="632"/>
      <c r="H474" s="632"/>
      <c r="I474" s="632"/>
      <c r="J474" s="632"/>
      <c r="K474" s="632"/>
      <c r="L474" s="632"/>
      <c r="M474" s="632"/>
      <c r="N474" s="632"/>
      <c r="O474" s="633"/>
      <c r="P474" s="629" t="s">
        <v>40</v>
      </c>
      <c r="Q474" s="630"/>
      <c r="R474" s="630"/>
      <c r="S474" s="630"/>
      <c r="T474" s="630"/>
      <c r="U474" s="630"/>
      <c r="V474" s="63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2"/>
      <c r="B475" s="632"/>
      <c r="C475" s="632"/>
      <c r="D475" s="632"/>
      <c r="E475" s="632"/>
      <c r="F475" s="632"/>
      <c r="G475" s="632"/>
      <c r="H475" s="632"/>
      <c r="I475" s="632"/>
      <c r="J475" s="632"/>
      <c r="K475" s="632"/>
      <c r="L475" s="632"/>
      <c r="M475" s="632"/>
      <c r="N475" s="632"/>
      <c r="O475" s="633"/>
      <c r="P475" s="629" t="s">
        <v>40</v>
      </c>
      <c r="Q475" s="630"/>
      <c r="R475" s="630"/>
      <c r="S475" s="630"/>
      <c r="T475" s="630"/>
      <c r="U475" s="630"/>
      <c r="V475" s="63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24" t="s">
        <v>78</v>
      </c>
      <c r="B476" s="624"/>
      <c r="C476" s="624"/>
      <c r="D476" s="624"/>
      <c r="E476" s="624"/>
      <c r="F476" s="624"/>
      <c r="G476" s="624"/>
      <c r="H476" s="624"/>
      <c r="I476" s="624"/>
      <c r="J476" s="624"/>
      <c r="K476" s="624"/>
      <c r="L476" s="624"/>
      <c r="M476" s="624"/>
      <c r="N476" s="624"/>
      <c r="O476" s="624"/>
      <c r="P476" s="624"/>
      <c r="Q476" s="624"/>
      <c r="R476" s="624"/>
      <c r="S476" s="624"/>
      <c r="T476" s="624"/>
      <c r="U476" s="624"/>
      <c r="V476" s="624"/>
      <c r="W476" s="624"/>
      <c r="X476" s="624"/>
      <c r="Y476" s="624"/>
      <c r="Z476" s="624"/>
      <c r="AA476" s="66"/>
      <c r="AB476" s="66"/>
      <c r="AC476" s="80"/>
    </row>
    <row r="477" spans="1:68" ht="27" customHeight="1" x14ac:dyDescent="0.25">
      <c r="A477" s="63" t="s">
        <v>738</v>
      </c>
      <c r="B477" s="63" t="s">
        <v>739</v>
      </c>
      <c r="C477" s="36">
        <v>4301031280</v>
      </c>
      <c r="D477" s="625">
        <v>4640242180816</v>
      </c>
      <c r="E477" s="625"/>
      <c r="F477" s="62">
        <v>0.7</v>
      </c>
      <c r="G477" s="37">
        <v>6</v>
      </c>
      <c r="H477" s="62">
        <v>4.2</v>
      </c>
      <c r="I477" s="62">
        <v>4.47</v>
      </c>
      <c r="J477" s="37">
        <v>132</v>
      </c>
      <c r="K477" s="37" t="s">
        <v>118</v>
      </c>
      <c r="L477" s="37" t="s">
        <v>45</v>
      </c>
      <c r="M477" s="38" t="s">
        <v>82</v>
      </c>
      <c r="N477" s="38"/>
      <c r="O477" s="37">
        <v>40</v>
      </c>
      <c r="P477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2" t="s">
        <v>740</v>
      </c>
      <c r="AG477" s="78"/>
      <c r="AJ477" s="84" t="s">
        <v>45</v>
      </c>
      <c r="AK477" s="84">
        <v>0</v>
      </c>
      <c r="BB477" s="54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741</v>
      </c>
      <c r="B478" s="63" t="s">
        <v>742</v>
      </c>
      <c r="C478" s="36">
        <v>4301031244</v>
      </c>
      <c r="D478" s="625">
        <v>4640242180595</v>
      </c>
      <c r="E478" s="625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118</v>
      </c>
      <c r="L478" s="37" t="s">
        <v>45</v>
      </c>
      <c r="M478" s="38" t="s">
        <v>82</v>
      </c>
      <c r="N478" s="38"/>
      <c r="O478" s="37">
        <v>40</v>
      </c>
      <c r="P478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627"/>
      <c r="R478" s="627"/>
      <c r="S478" s="627"/>
      <c r="T478" s="62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743</v>
      </c>
      <c r="AG478" s="78"/>
      <c r="AJ478" s="84" t="s">
        <v>45</v>
      </c>
      <c r="AK478" s="84">
        <v>0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39</v>
      </c>
      <c r="X479" s="43">
        <f>IFERROR(X477/H477,"0")+IFERROR(X478/H478,"0")</f>
        <v>0</v>
      </c>
      <c r="Y479" s="43">
        <f>IFERROR(Y477/H477,"0")+IFERROR(Y478/H478,"0")</f>
        <v>0</v>
      </c>
      <c r="Z479" s="43">
        <f>IFERROR(IF(Z477="",0,Z477),"0")+IFERROR(IF(Z478="",0,Z478),"0")</f>
        <v>0</v>
      </c>
      <c r="AA479" s="67"/>
      <c r="AB479" s="67"/>
      <c r="AC479" s="67"/>
    </row>
    <row r="480" spans="1:68" x14ac:dyDescent="0.2">
      <c r="A480" s="632"/>
      <c r="B480" s="632"/>
      <c r="C480" s="632"/>
      <c r="D480" s="632"/>
      <c r="E480" s="632"/>
      <c r="F480" s="632"/>
      <c r="G480" s="632"/>
      <c r="H480" s="632"/>
      <c r="I480" s="632"/>
      <c r="J480" s="632"/>
      <c r="K480" s="632"/>
      <c r="L480" s="632"/>
      <c r="M480" s="632"/>
      <c r="N480" s="632"/>
      <c r="O480" s="633"/>
      <c r="P480" s="629" t="s">
        <v>40</v>
      </c>
      <c r="Q480" s="630"/>
      <c r="R480" s="630"/>
      <c r="S480" s="630"/>
      <c r="T480" s="630"/>
      <c r="U480" s="630"/>
      <c r="V480" s="631"/>
      <c r="W480" s="42" t="s">
        <v>0</v>
      </c>
      <c r="X480" s="43">
        <f>IFERROR(SUM(X477:X478),"0")</f>
        <v>0</v>
      </c>
      <c r="Y480" s="43">
        <f>IFERROR(SUM(Y477:Y478),"0")</f>
        <v>0</v>
      </c>
      <c r="Z480" s="42"/>
      <c r="AA480" s="67"/>
      <c r="AB480" s="67"/>
      <c r="AC480" s="67"/>
    </row>
    <row r="481" spans="1:68" ht="14.25" customHeight="1" x14ac:dyDescent="0.25">
      <c r="A481" s="624" t="s">
        <v>84</v>
      </c>
      <c r="B481" s="624"/>
      <c r="C481" s="624"/>
      <c r="D481" s="624"/>
      <c r="E481" s="624"/>
      <c r="F481" s="624"/>
      <c r="G481" s="624"/>
      <c r="H481" s="624"/>
      <c r="I481" s="624"/>
      <c r="J481" s="624"/>
      <c r="K481" s="624"/>
      <c r="L481" s="624"/>
      <c r="M481" s="624"/>
      <c r="N481" s="624"/>
      <c r="O481" s="624"/>
      <c r="P481" s="624"/>
      <c r="Q481" s="624"/>
      <c r="R481" s="624"/>
      <c r="S481" s="624"/>
      <c r="T481" s="624"/>
      <c r="U481" s="624"/>
      <c r="V481" s="624"/>
      <c r="W481" s="624"/>
      <c r="X481" s="624"/>
      <c r="Y481" s="624"/>
      <c r="Z481" s="624"/>
      <c r="AA481" s="66"/>
      <c r="AB481" s="66"/>
      <c r="AC481" s="80"/>
    </row>
    <row r="482" spans="1:68" ht="27" customHeight="1" x14ac:dyDescent="0.25">
      <c r="A482" s="63" t="s">
        <v>744</v>
      </c>
      <c r="B482" s="63" t="s">
        <v>745</v>
      </c>
      <c r="C482" s="36">
        <v>4301052046</v>
      </c>
      <c r="D482" s="625">
        <v>4640242180533</v>
      </c>
      <c r="E482" s="625"/>
      <c r="F482" s="62">
        <v>1.5</v>
      </c>
      <c r="G482" s="37">
        <v>6</v>
      </c>
      <c r="H482" s="62">
        <v>9</v>
      </c>
      <c r="I482" s="62">
        <v>9.5190000000000001</v>
      </c>
      <c r="J482" s="37">
        <v>64</v>
      </c>
      <c r="K482" s="37" t="s">
        <v>115</v>
      </c>
      <c r="L482" s="37" t="s">
        <v>45</v>
      </c>
      <c r="M482" s="38" t="s">
        <v>96</v>
      </c>
      <c r="N482" s="38"/>
      <c r="O482" s="37">
        <v>45</v>
      </c>
      <c r="P482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746</v>
      </c>
      <c r="AG482" s="78"/>
      <c r="AJ482" s="84" t="s">
        <v>45</v>
      </c>
      <c r="AK482" s="84">
        <v>0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14.25" customHeight="1" x14ac:dyDescent="0.25">
      <c r="A485" s="624" t="s">
        <v>174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747</v>
      </c>
      <c r="B486" s="63" t="s">
        <v>748</v>
      </c>
      <c r="C486" s="36">
        <v>4301060491</v>
      </c>
      <c r="D486" s="625">
        <v>4640242180120</v>
      </c>
      <c r="E486" s="625"/>
      <c r="F486" s="62">
        <v>1.5</v>
      </c>
      <c r="G486" s="37">
        <v>6</v>
      </c>
      <c r="H486" s="62">
        <v>9</v>
      </c>
      <c r="I486" s="62">
        <v>9.4350000000000005</v>
      </c>
      <c r="J486" s="37">
        <v>64</v>
      </c>
      <c r="K486" s="37" t="s">
        <v>115</v>
      </c>
      <c r="L486" s="37" t="s">
        <v>45</v>
      </c>
      <c r="M486" s="38" t="s">
        <v>88</v>
      </c>
      <c r="N486" s="38"/>
      <c r="O486" s="37">
        <v>40</v>
      </c>
      <c r="P486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749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750</v>
      </c>
      <c r="B487" s="63" t="s">
        <v>751</v>
      </c>
      <c r="C487" s="36">
        <v>4301060493</v>
      </c>
      <c r="D487" s="625">
        <v>4640242180137</v>
      </c>
      <c r="E487" s="625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115</v>
      </c>
      <c r="L487" s="37" t="s">
        <v>45</v>
      </c>
      <c r="M487" s="38" t="s">
        <v>88</v>
      </c>
      <c r="N487" s="38"/>
      <c r="O487" s="37">
        <v>40</v>
      </c>
      <c r="P487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627"/>
      <c r="R487" s="627"/>
      <c r="S487" s="627"/>
      <c r="T487" s="62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752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32"/>
      <c r="B489" s="632"/>
      <c r="C489" s="632"/>
      <c r="D489" s="632"/>
      <c r="E489" s="632"/>
      <c r="F489" s="632"/>
      <c r="G489" s="632"/>
      <c r="H489" s="632"/>
      <c r="I489" s="632"/>
      <c r="J489" s="632"/>
      <c r="K489" s="632"/>
      <c r="L489" s="632"/>
      <c r="M489" s="632"/>
      <c r="N489" s="632"/>
      <c r="O489" s="633"/>
      <c r="P489" s="629" t="s">
        <v>40</v>
      </c>
      <c r="Q489" s="630"/>
      <c r="R489" s="630"/>
      <c r="S489" s="630"/>
      <c r="T489" s="630"/>
      <c r="U489" s="630"/>
      <c r="V489" s="631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6.5" customHeight="1" x14ac:dyDescent="0.25">
      <c r="A490" s="623" t="s">
        <v>753</v>
      </c>
      <c r="B490" s="623"/>
      <c r="C490" s="623"/>
      <c r="D490" s="623"/>
      <c r="E490" s="623"/>
      <c r="F490" s="623"/>
      <c r="G490" s="623"/>
      <c r="H490" s="623"/>
      <c r="I490" s="623"/>
      <c r="J490" s="623"/>
      <c r="K490" s="623"/>
      <c r="L490" s="623"/>
      <c r="M490" s="623"/>
      <c r="N490" s="623"/>
      <c r="O490" s="623"/>
      <c r="P490" s="623"/>
      <c r="Q490" s="623"/>
      <c r="R490" s="623"/>
      <c r="S490" s="623"/>
      <c r="T490" s="623"/>
      <c r="U490" s="623"/>
      <c r="V490" s="623"/>
      <c r="W490" s="623"/>
      <c r="X490" s="623"/>
      <c r="Y490" s="623"/>
      <c r="Z490" s="623"/>
      <c r="AA490" s="65"/>
      <c r="AB490" s="65"/>
      <c r="AC490" s="79"/>
    </row>
    <row r="491" spans="1:68" ht="14.25" customHeight="1" x14ac:dyDescent="0.25">
      <c r="A491" s="624" t="s">
        <v>144</v>
      </c>
      <c r="B491" s="624"/>
      <c r="C491" s="624"/>
      <c r="D491" s="624"/>
      <c r="E491" s="624"/>
      <c r="F491" s="624"/>
      <c r="G491" s="624"/>
      <c r="H491" s="624"/>
      <c r="I491" s="624"/>
      <c r="J491" s="624"/>
      <c r="K491" s="624"/>
      <c r="L491" s="624"/>
      <c r="M491" s="624"/>
      <c r="N491" s="624"/>
      <c r="O491" s="624"/>
      <c r="P491" s="624"/>
      <c r="Q491" s="624"/>
      <c r="R491" s="624"/>
      <c r="S491" s="624"/>
      <c r="T491" s="624"/>
      <c r="U491" s="624"/>
      <c r="V491" s="624"/>
      <c r="W491" s="624"/>
      <c r="X491" s="624"/>
      <c r="Y491" s="624"/>
      <c r="Z491" s="624"/>
      <c r="AA491" s="66"/>
      <c r="AB491" s="66"/>
      <c r="AC491" s="80"/>
    </row>
    <row r="492" spans="1:68" ht="27" customHeight="1" x14ac:dyDescent="0.25">
      <c r="A492" s="63" t="s">
        <v>754</v>
      </c>
      <c r="B492" s="63" t="s">
        <v>755</v>
      </c>
      <c r="C492" s="36">
        <v>4301020314</v>
      </c>
      <c r="D492" s="625">
        <v>4640242180090</v>
      </c>
      <c r="E492" s="625"/>
      <c r="F492" s="62">
        <v>1.5</v>
      </c>
      <c r="G492" s="37">
        <v>8</v>
      </c>
      <c r="H492" s="62">
        <v>12</v>
      </c>
      <c r="I492" s="62">
        <v>12.435</v>
      </c>
      <c r="J492" s="37">
        <v>64</v>
      </c>
      <c r="K492" s="37" t="s">
        <v>115</v>
      </c>
      <c r="L492" s="37" t="s">
        <v>45</v>
      </c>
      <c r="M492" s="38" t="s">
        <v>114</v>
      </c>
      <c r="N492" s="38"/>
      <c r="O492" s="37">
        <v>50</v>
      </c>
      <c r="P492" s="86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627"/>
      <c r="R492" s="627"/>
      <c r="S492" s="627"/>
      <c r="T492" s="62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756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39</v>
      </c>
      <c r="X493" s="43">
        <f>IFERROR(X492/H492,"0")</f>
        <v>0</v>
      </c>
      <c r="Y493" s="43">
        <f>IFERROR(Y492/H492,"0")</f>
        <v>0</v>
      </c>
      <c r="Z493" s="43">
        <f>IFERROR(IF(Z492="",0,Z492),"0")</f>
        <v>0</v>
      </c>
      <c r="AA493" s="67"/>
      <c r="AB493" s="67"/>
      <c r="AC493" s="67"/>
    </row>
    <row r="494" spans="1:68" x14ac:dyDescent="0.2">
      <c r="A494" s="632"/>
      <c r="B494" s="632"/>
      <c r="C494" s="632"/>
      <c r="D494" s="632"/>
      <c r="E494" s="632"/>
      <c r="F494" s="632"/>
      <c r="G494" s="632"/>
      <c r="H494" s="632"/>
      <c r="I494" s="632"/>
      <c r="J494" s="632"/>
      <c r="K494" s="632"/>
      <c r="L494" s="632"/>
      <c r="M494" s="632"/>
      <c r="N494" s="632"/>
      <c r="O494" s="633"/>
      <c r="P494" s="629" t="s">
        <v>40</v>
      </c>
      <c r="Q494" s="630"/>
      <c r="R494" s="630"/>
      <c r="S494" s="630"/>
      <c r="T494" s="630"/>
      <c r="U494" s="630"/>
      <c r="V494" s="631"/>
      <c r="W494" s="42" t="s">
        <v>0</v>
      </c>
      <c r="X494" s="43">
        <f>IFERROR(SUM(X492:X492),"0")</f>
        <v>0</v>
      </c>
      <c r="Y494" s="43">
        <f>IFERROR(SUM(Y492:Y492),"0")</f>
        <v>0</v>
      </c>
      <c r="Z494" s="42"/>
      <c r="AA494" s="67"/>
      <c r="AB494" s="67"/>
      <c r="AC494" s="67"/>
    </row>
    <row r="495" spans="1:68" ht="15" customHeight="1" x14ac:dyDescent="0.2">
      <c r="A495" s="632"/>
      <c r="B495" s="632"/>
      <c r="C495" s="632"/>
      <c r="D495" s="632"/>
      <c r="E495" s="632"/>
      <c r="F495" s="632"/>
      <c r="G495" s="632"/>
      <c r="H495" s="632"/>
      <c r="I495" s="632"/>
      <c r="J495" s="632"/>
      <c r="K495" s="632"/>
      <c r="L495" s="632"/>
      <c r="M495" s="632"/>
      <c r="N495" s="632"/>
      <c r="O495" s="870"/>
      <c r="P495" s="867" t="s">
        <v>33</v>
      </c>
      <c r="Q495" s="868"/>
      <c r="R495" s="868"/>
      <c r="S495" s="868"/>
      <c r="T495" s="868"/>
      <c r="U495" s="868"/>
      <c r="V495" s="869"/>
      <c r="W495" s="42" t="s">
        <v>0</v>
      </c>
      <c r="X495" s="43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0</v>
      </c>
      <c r="Y495" s="43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0</v>
      </c>
      <c r="Z495" s="42"/>
      <c r="AA495" s="67"/>
      <c r="AB495" s="67"/>
      <c r="AC495" s="67"/>
    </row>
    <row r="496" spans="1:68" x14ac:dyDescent="0.2">
      <c r="A496" s="632"/>
      <c r="B496" s="632"/>
      <c r="C496" s="632"/>
      <c r="D496" s="632"/>
      <c r="E496" s="632"/>
      <c r="F496" s="632"/>
      <c r="G496" s="632"/>
      <c r="H496" s="632"/>
      <c r="I496" s="632"/>
      <c r="J496" s="632"/>
      <c r="K496" s="632"/>
      <c r="L496" s="632"/>
      <c r="M496" s="632"/>
      <c r="N496" s="632"/>
      <c r="O496" s="870"/>
      <c r="P496" s="867" t="s">
        <v>34</v>
      </c>
      <c r="Q496" s="868"/>
      <c r="R496" s="868"/>
      <c r="S496" s="868"/>
      <c r="T496" s="868"/>
      <c r="U496" s="868"/>
      <c r="V496" s="869"/>
      <c r="W496" s="42" t="s">
        <v>0</v>
      </c>
      <c r="X496" s="43">
        <f>IFERROR(SUM(BM22:BM492),"0")</f>
        <v>0</v>
      </c>
      <c r="Y496" s="43">
        <f>IFERROR(SUM(BN22:BN492),"0")</f>
        <v>0</v>
      </c>
      <c r="Z496" s="42"/>
      <c r="AA496" s="67"/>
      <c r="AB496" s="67"/>
      <c r="AC496" s="67"/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870"/>
      <c r="P497" s="867" t="s">
        <v>35</v>
      </c>
      <c r="Q497" s="868"/>
      <c r="R497" s="868"/>
      <c r="S497" s="868"/>
      <c r="T497" s="868"/>
      <c r="U497" s="868"/>
      <c r="V497" s="869"/>
      <c r="W497" s="42" t="s">
        <v>20</v>
      </c>
      <c r="X497" s="44">
        <f>ROUNDUP(SUM(BO22:BO492),0)</f>
        <v>0</v>
      </c>
      <c r="Y497" s="44">
        <f>ROUNDUP(SUM(BP22:BP492),0)</f>
        <v>0</v>
      </c>
      <c r="Z497" s="42"/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870"/>
      <c r="P498" s="867" t="s">
        <v>36</v>
      </c>
      <c r="Q498" s="868"/>
      <c r="R498" s="868"/>
      <c r="S498" s="868"/>
      <c r="T498" s="868"/>
      <c r="U498" s="868"/>
      <c r="V498" s="869"/>
      <c r="W498" s="42" t="s">
        <v>0</v>
      </c>
      <c r="X498" s="43">
        <f>GrossWeightTotal+PalletQtyTotal*25</f>
        <v>0</v>
      </c>
      <c r="Y498" s="43">
        <f>GrossWeightTotalR+PalletQtyTotalR*25</f>
        <v>0</v>
      </c>
      <c r="Z498" s="42"/>
      <c r="AA498" s="67"/>
      <c r="AB498" s="67"/>
      <c r="AC498" s="67"/>
    </row>
    <row r="499" spans="1:32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37</v>
      </c>
      <c r="Q499" s="868"/>
      <c r="R499" s="868"/>
      <c r="S499" s="868"/>
      <c r="T499" s="868"/>
      <c r="U499" s="868"/>
      <c r="V499" s="869"/>
      <c r="W499" s="42" t="s">
        <v>20</v>
      </c>
      <c r="X499" s="43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0</v>
      </c>
      <c r="Y499" s="43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0</v>
      </c>
      <c r="Z499" s="42"/>
      <c r="AA499" s="67"/>
      <c r="AB499" s="67"/>
      <c r="AC499" s="67"/>
    </row>
    <row r="500" spans="1:32" ht="14.25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38</v>
      </c>
      <c r="Q500" s="868"/>
      <c r="R500" s="868"/>
      <c r="S500" s="868"/>
      <c r="T500" s="868"/>
      <c r="U500" s="868"/>
      <c r="V500" s="869"/>
      <c r="W500" s="45" t="s">
        <v>51</v>
      </c>
      <c r="X500" s="42"/>
      <c r="Y500" s="42"/>
      <c r="Z500" s="42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0</v>
      </c>
      <c r="AA500" s="67"/>
      <c r="AB500" s="67"/>
      <c r="AC500" s="67"/>
    </row>
    <row r="501" spans="1:32" ht="13.5" thickBot="1" x14ac:dyDescent="0.25"/>
    <row r="502" spans="1:32" ht="27" thickTop="1" thickBot="1" x14ac:dyDescent="0.25">
      <c r="A502" s="46" t="s">
        <v>9</v>
      </c>
      <c r="B502" s="85" t="s">
        <v>77</v>
      </c>
      <c r="C502" s="873" t="s">
        <v>108</v>
      </c>
      <c r="D502" s="873" t="s">
        <v>108</v>
      </c>
      <c r="E502" s="873" t="s">
        <v>108</v>
      </c>
      <c r="F502" s="873" t="s">
        <v>108</v>
      </c>
      <c r="G502" s="873" t="s">
        <v>108</v>
      </c>
      <c r="H502" s="873" t="s">
        <v>108</v>
      </c>
      <c r="I502" s="873" t="s">
        <v>260</v>
      </c>
      <c r="J502" s="873" t="s">
        <v>260</v>
      </c>
      <c r="K502" s="873" t="s">
        <v>260</v>
      </c>
      <c r="L502" s="873" t="s">
        <v>260</v>
      </c>
      <c r="M502" s="873" t="s">
        <v>260</v>
      </c>
      <c r="N502" s="874"/>
      <c r="O502" s="873" t="s">
        <v>260</v>
      </c>
      <c r="P502" s="873" t="s">
        <v>260</v>
      </c>
      <c r="Q502" s="873" t="s">
        <v>260</v>
      </c>
      <c r="R502" s="873" t="s">
        <v>260</v>
      </c>
      <c r="S502" s="873" t="s">
        <v>260</v>
      </c>
      <c r="T502" s="873" t="s">
        <v>545</v>
      </c>
      <c r="U502" s="873" t="s">
        <v>545</v>
      </c>
      <c r="V502" s="873" t="s">
        <v>602</v>
      </c>
      <c r="W502" s="873" t="s">
        <v>602</v>
      </c>
      <c r="X502" s="873" t="s">
        <v>602</v>
      </c>
      <c r="Y502" s="85" t="s">
        <v>654</v>
      </c>
      <c r="Z502" s="873" t="s">
        <v>716</v>
      </c>
      <c r="AA502" s="873" t="s">
        <v>716</v>
      </c>
      <c r="AB502" s="60"/>
      <c r="AC502" s="60"/>
      <c r="AF502" s="1"/>
    </row>
    <row r="503" spans="1:32" ht="14.25" customHeight="1" thickTop="1" x14ac:dyDescent="0.2">
      <c r="A503" s="871" t="s">
        <v>10</v>
      </c>
      <c r="B503" s="873" t="s">
        <v>77</v>
      </c>
      <c r="C503" s="873" t="s">
        <v>109</v>
      </c>
      <c r="D503" s="873" t="s">
        <v>125</v>
      </c>
      <c r="E503" s="873" t="s">
        <v>181</v>
      </c>
      <c r="F503" s="873" t="s">
        <v>200</v>
      </c>
      <c r="G503" s="873" t="s">
        <v>232</v>
      </c>
      <c r="H503" s="873" t="s">
        <v>108</v>
      </c>
      <c r="I503" s="873" t="s">
        <v>261</v>
      </c>
      <c r="J503" s="873" t="s">
        <v>301</v>
      </c>
      <c r="K503" s="873" t="s">
        <v>362</v>
      </c>
      <c r="L503" s="873" t="s">
        <v>407</v>
      </c>
      <c r="M503" s="873" t="s">
        <v>423</v>
      </c>
      <c r="N503" s="1"/>
      <c r="O503" s="873" t="s">
        <v>435</v>
      </c>
      <c r="P503" s="873" t="s">
        <v>445</v>
      </c>
      <c r="Q503" s="873" t="s">
        <v>452</v>
      </c>
      <c r="R503" s="873" t="s">
        <v>457</v>
      </c>
      <c r="S503" s="873" t="s">
        <v>535</v>
      </c>
      <c r="T503" s="873" t="s">
        <v>546</v>
      </c>
      <c r="U503" s="873" t="s">
        <v>580</v>
      </c>
      <c r="V503" s="873" t="s">
        <v>603</v>
      </c>
      <c r="W503" s="873" t="s">
        <v>635</v>
      </c>
      <c r="X503" s="873" t="s">
        <v>650</v>
      </c>
      <c r="Y503" s="873" t="s">
        <v>654</v>
      </c>
      <c r="Z503" s="873" t="s">
        <v>716</v>
      </c>
      <c r="AA503" s="873" t="s">
        <v>753</v>
      </c>
      <c r="AB503" s="60"/>
      <c r="AC503" s="60"/>
      <c r="AF503" s="1"/>
    </row>
    <row r="504" spans="1:32" ht="13.5" thickBot="1" x14ac:dyDescent="0.25">
      <c r="A504" s="872"/>
      <c r="B504" s="873"/>
      <c r="C504" s="873"/>
      <c r="D504" s="873"/>
      <c r="E504" s="873"/>
      <c r="F504" s="873"/>
      <c r="G504" s="873"/>
      <c r="H504" s="873"/>
      <c r="I504" s="873"/>
      <c r="J504" s="873"/>
      <c r="K504" s="873"/>
      <c r="L504" s="873"/>
      <c r="M504" s="873"/>
      <c r="N504" s="1"/>
      <c r="O504" s="873"/>
      <c r="P504" s="873"/>
      <c r="Q504" s="873"/>
      <c r="R504" s="873"/>
      <c r="S504" s="873"/>
      <c r="T504" s="873"/>
      <c r="U504" s="873"/>
      <c r="V504" s="873"/>
      <c r="W504" s="873"/>
      <c r="X504" s="873"/>
      <c r="Y504" s="873"/>
      <c r="Z504" s="873"/>
      <c r="AA504" s="873"/>
      <c r="AB504" s="60"/>
      <c r="AC504" s="60"/>
      <c r="AF504" s="1"/>
    </row>
    <row r="505" spans="1:32" ht="18" thickTop="1" thickBot="1" x14ac:dyDescent="0.25">
      <c r="A505" s="46" t="s">
        <v>13</v>
      </c>
      <c r="B505" s="52">
        <f>IFERROR(Y22*1,"0")+IFERROR(Y26*1,"0")+IFERROR(Y27*1,"0")+IFERROR(Y28*1,"0")+IFERROR(Y29*1,"0")+IFERROR(Y30*1,"0")+IFERROR(Y34*1,"0")</f>
        <v>0</v>
      </c>
      <c r="C505" s="52">
        <f>IFERROR(Y40*1,"0")+IFERROR(Y41*1,"0")+IFERROR(Y42*1,"0")+IFERROR(Y46*1,"0")</f>
        <v>0</v>
      </c>
      <c r="D505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52">
        <f>IFERROR(Y86*1,"0")+IFERROR(Y87*1,"0")+IFERROR(Y88*1,"0")+IFERROR(Y92*1,"0")+IFERROR(Y93*1,"0")+IFERROR(Y94*1,"0")+IFERROR(Y95*1,"0")</f>
        <v>0</v>
      </c>
      <c r="F505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52">
        <f>IFERROR(Y125*1,"0")+IFERROR(Y126*1,"0")+IFERROR(Y130*1,"0")+IFERROR(Y131*1,"0")+IFERROR(Y135*1,"0")+IFERROR(Y136*1,"0")</f>
        <v>0</v>
      </c>
      <c r="H505" s="52">
        <f>IFERROR(Y141*1,"0")+IFERROR(Y142*1,"0")+IFERROR(Y146*1,"0")+IFERROR(Y147*1,"0")+IFERROR(Y148*1,"0")</f>
        <v>0</v>
      </c>
      <c r="I50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52">
        <f>IFERROR(Y250*1,"0")+IFERROR(Y251*1,"0")+IFERROR(Y252*1,"0")+IFERROR(Y253*1,"0")+IFERROR(Y254*1,"0")</f>
        <v>0</v>
      </c>
      <c r="M505" s="52">
        <f>IFERROR(Y259*1,"0")+IFERROR(Y260*1,"0")+IFERROR(Y261*1,"0")+IFERROR(Y262*1,"0")</f>
        <v>0</v>
      </c>
      <c r="N505" s="1"/>
      <c r="O505" s="52">
        <f>IFERROR(Y267*1,"0")+IFERROR(Y268*1,"0")+IFERROR(Y269*1,"0")</f>
        <v>0</v>
      </c>
      <c r="P505" s="52">
        <f>IFERROR(Y274*1,"0")+IFERROR(Y278*1,"0")</f>
        <v>0</v>
      </c>
      <c r="Q505" s="52">
        <f>IFERROR(Y283*1,"0")</f>
        <v>0</v>
      </c>
      <c r="R505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52">
        <f>IFERROR(Y334*1,"0")+IFERROR(Y335*1,"0")+IFERROR(Y336*1,"0")</f>
        <v>0</v>
      </c>
      <c r="T505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5" s="52">
        <f>IFERROR(Y367*1,"0")+IFERROR(Y368*1,"0")+IFERROR(Y369*1,"0")+IFERROR(Y373*1,"0")+IFERROR(Y374*1,"0")+IFERROR(Y378*1,"0")+IFERROR(Y379*1,"0")+IFERROR(Y383*1,"0")</f>
        <v>0</v>
      </c>
      <c r="V505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52">
        <f>IFERROR(Y408*1,"0")+IFERROR(Y412*1,"0")+IFERROR(Y413*1,"0")+IFERROR(Y414*1,"0")+IFERROR(Y415*1,"0")</f>
        <v>0</v>
      </c>
      <c r="X505" s="52">
        <f>IFERROR(Y420*1,"0")</f>
        <v>0</v>
      </c>
      <c r="Y505" s="52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52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52">
        <f>IFERROR(Y492*1,"0")</f>
        <v>0</v>
      </c>
      <c r="AB505" s="60"/>
      <c r="AC505" s="60"/>
      <c r="AF505" s="1"/>
    </row>
  </sheetData>
  <sheetProtection algorithmName="SHA-512" hashValue="15NPQyb/nvl7utnfzWD0OaGYGiQGN3TbFM14iWndjiMpYk6Gs+V/mjqSP4IgcMUBHUopiZ7C/kgmodlLic4o8g==" saltValue="kTz3+kop10eLl5bnSw8O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4">
    <mergeCell ref="U503:U504"/>
    <mergeCell ref="V503:V504"/>
    <mergeCell ref="W503:W504"/>
    <mergeCell ref="X503:X504"/>
    <mergeCell ref="Y503:Y504"/>
    <mergeCell ref="Z503:Z504"/>
    <mergeCell ref="AA503:AA504"/>
    <mergeCell ref="C502:H502"/>
    <mergeCell ref="I502:S502"/>
    <mergeCell ref="T502:U502"/>
    <mergeCell ref="V502:X502"/>
    <mergeCell ref="Z502:AA502"/>
    <mergeCell ref="J503:J504"/>
    <mergeCell ref="K503:K504"/>
    <mergeCell ref="L503:L504"/>
    <mergeCell ref="M503:M504"/>
    <mergeCell ref="O503:O504"/>
    <mergeCell ref="P503:P504"/>
    <mergeCell ref="Q503:Q504"/>
    <mergeCell ref="R503:R504"/>
    <mergeCell ref="S503:S504"/>
    <mergeCell ref="T503:T504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P493:V493"/>
    <mergeCell ref="A493:O494"/>
    <mergeCell ref="P494:V494"/>
    <mergeCell ref="P495:V495"/>
    <mergeCell ref="A495:O500"/>
    <mergeCell ref="P496:V496"/>
    <mergeCell ref="P497:V497"/>
    <mergeCell ref="P498:V498"/>
    <mergeCell ref="P499:V499"/>
    <mergeCell ref="P500:V500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A462:Z462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 X415 X335:X336 X207 X205 X195 X115 X102 X88 X56" xr:uid="{00000000-0002-0000-0000-000011000000}">
      <formula1>IF(AK41&gt;0,OR(X41=0,AND(IF(X41-AK41&gt;=0,TRUE,FALSE),X41&gt;0,IF(X41/H41=ROUND(X41/H41,0),TRUE,FALSE))),FALSE)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757</v>
      </c>
      <c r="H1" s="9"/>
    </row>
    <row r="3" spans="2:8" x14ac:dyDescent="0.2">
      <c r="B3" s="53" t="s">
        <v>758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760</v>
      </c>
      <c r="D6" s="53" t="s">
        <v>761</v>
      </c>
      <c r="E6" s="53" t="s">
        <v>45</v>
      </c>
    </row>
    <row r="8" spans="2:8" x14ac:dyDescent="0.2">
      <c r="B8" s="53" t="s">
        <v>76</v>
      </c>
      <c r="C8" s="53" t="s">
        <v>760</v>
      </c>
      <c r="D8" s="53" t="s">
        <v>45</v>
      </c>
      <c r="E8" s="53" t="s">
        <v>45</v>
      </c>
    </row>
    <row r="10" spans="2:8" x14ac:dyDescent="0.2">
      <c r="B10" s="53" t="s">
        <v>762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772</v>
      </c>
      <c r="C20" s="53" t="s">
        <v>45</v>
      </c>
      <c r="D20" s="53" t="s">
        <v>45</v>
      </c>
      <c r="E20" s="53" t="s">
        <v>45</v>
      </c>
    </row>
  </sheetData>
  <sheetProtection algorithmName="SHA-512" hashValue="KpW2Ud/2Y5ym9ZWnFyTz+l7Yrg//AwcEwk+PJm91YRqtbZYVr5GAT1eRTVlvWTf/kq3iZb7fClQKkg19G2Tpfg==" saltValue="2j5/xrUQYYkfPWnHpaEt9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978</vt:i4>
      </vt:variant>
    </vt:vector>
  </HeadingPairs>
  <TitlesOfParts>
    <vt:vector size="9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